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lex\Desktop\Masters Thesis\ERDF Research\Official Workbook Datasheet\"/>
    </mc:Choice>
  </mc:AlternateContent>
  <xr:revisionPtr revIDLastSave="0" documentId="13_ncr:1_{7EAE55C4-2AA4-4333-9780-C262B60B0005}" xr6:coauthVersionLast="47" xr6:coauthVersionMax="47" xr10:uidLastSave="{00000000-0000-0000-0000-000000000000}"/>
  <bookViews>
    <workbookView xWindow="2460" yWindow="1530" windowWidth="27525" windowHeight="14340" tabRatio="613" xr2:uid="{9B7812C2-316E-48E0-A8E6-8C35AAB0C60A}"/>
  </bookViews>
  <sheets>
    <sheet name="Cover" sheetId="1" r:id="rId1"/>
    <sheet name="1. EU Summary Statistics" sheetId="3" r:id="rId2"/>
    <sheet name="2.1 Filtering Protocol" sheetId="2" r:id="rId3"/>
    <sheet name="2.2 EU-Merged (Valid Proj.)" sheetId="4" r:id="rId4"/>
    <sheet name="2.3 EU-Merged (Valid Proj. IAS)" sheetId="5" r:id="rId5"/>
    <sheet name="2.4.1 Finland" sheetId="8" r:id="rId6"/>
    <sheet name="2.4.2 Sweden" sheetId="9" r:id="rId7"/>
    <sheet name="2.4.3 Denmark" sheetId="10" r:id="rId8"/>
    <sheet name="2.4.4 Austria" sheetId="11" r:id="rId9"/>
    <sheet name="2.4.5 Germany" sheetId="12" r:id="rId10"/>
    <sheet name="2.4.6 Czechia" sheetId="13" r:id="rId11"/>
    <sheet name="2.4.7 Slovenia" sheetId="14" r:id="rId12"/>
    <sheet name="2.4.8 Switzerland" sheetId="15" r:id="rId13"/>
    <sheet name="2.4.9 Estonia" sheetId="16" r:id="rId14"/>
    <sheet name="2.4.10 France" sheetId="17" r:id="rId15"/>
    <sheet name="2.4.11 Iceland" sheetId="18" r:id="rId16"/>
    <sheet name="2.4.12 Poland" sheetId="19" r:id="rId17"/>
    <sheet name="2.4.13 Ireland" sheetId="20" r:id="rId18"/>
    <sheet name="2.4.14 Belgium" sheetId="21" r:id="rId19"/>
    <sheet name="2.4.15 Netherlands" sheetId="22" r:id="rId20"/>
    <sheet name="2.4.16 Croatia" sheetId="23" r:id="rId21"/>
    <sheet name="2.4.17 Portugal" sheetId="24" r:id="rId22"/>
    <sheet name="2.4.18 Italy" sheetId="25" r:id="rId23"/>
    <sheet name="2.4.19 Slovak Rep." sheetId="26" r:id="rId24"/>
    <sheet name="2.4.20 Spain" sheetId="27" r:id="rId25"/>
    <sheet name="2.4.21 Hungary" sheetId="28" r:id="rId26"/>
    <sheet name="2.4.22 Latvia" sheetId="29" r:id="rId27"/>
    <sheet name="2.4.23 Luxembourg" sheetId="30" r:id="rId28"/>
    <sheet name="2.4.24 Lithuania" sheetId="31" r:id="rId29"/>
    <sheet name="2.4.25 Greece" sheetId="32" r:id="rId30"/>
    <sheet name="2.4.26 Malta" sheetId="33" r:id="rId31"/>
    <sheet name="2.4.27 Romania" sheetId="34" r:id="rId32"/>
    <sheet name="2.4.28 Cyprus" sheetId="35" r:id="rId33"/>
    <sheet name="2.4.29 Bulgaria" sheetId="36" r:id="rId34"/>
    <sheet name="2.5 EU-Merged (Invalid Proj.)" sheetId="6" r:id="rId35"/>
    <sheet name="3.1 Filtering Protocol" sheetId="38" r:id="rId36"/>
    <sheet name="3.2 EU LIFE Dataset (All Proj.)" sheetId="39" r:id="rId37"/>
    <sheet name="3.3 EU LIFE Dataset (Bio. Cons)" sheetId="41" r:id="rId38"/>
    <sheet name="3.4 EU Life Dataset (IAS)" sheetId="40" r:id="rId39"/>
  </sheets>
  <definedNames>
    <definedName name="_xlnm._FilterDatabase" localSheetId="3" hidden="1">'2.2 EU-Merged (Valid Proj.)'!$G$1:$G$1389</definedName>
    <definedName name="_xlnm._FilterDatabase" localSheetId="36" hidden="1">'3.2 EU LIFE Dataset (All Proj.)'!$F$1:$F$1202</definedName>
    <definedName name="_xlnm._FilterDatabase" localSheetId="37" hidden="1">'3.3 EU LIFE Dataset (Bio. Cons)'!$F$1:$F$449</definedName>
    <definedName name="_xlnm._FilterDatabase" localSheetId="38" hidden="1">'3.4 EU Life Dataset (IAS)'!$F$1:$F$116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5" i="3" l="1"/>
  <c r="C85" i="3"/>
  <c r="D82" i="3"/>
  <c r="D81" i="3"/>
  <c r="D80" i="3"/>
  <c r="F47" i="3"/>
  <c r="D79" i="3"/>
  <c r="D78" i="3"/>
  <c r="D77" i="3"/>
  <c r="D76" i="3"/>
  <c r="F42" i="3"/>
  <c r="D75" i="3"/>
  <c r="D74" i="3"/>
  <c r="F40" i="3"/>
  <c r="D73" i="3"/>
  <c r="F39" i="3"/>
  <c r="D72" i="3"/>
  <c r="D71" i="3"/>
  <c r="D70" i="3"/>
  <c r="D69" i="3"/>
  <c r="F37" i="3"/>
  <c r="D68" i="3"/>
  <c r="F34" i="3"/>
  <c r="D67" i="3"/>
  <c r="D66" i="3"/>
  <c r="D65" i="3"/>
  <c r="F32" i="3"/>
  <c r="D64" i="3"/>
  <c r="D63" i="3"/>
  <c r="F30" i="3"/>
  <c r="D62" i="3"/>
  <c r="F28" i="3"/>
  <c r="D61" i="3"/>
  <c r="F27" i="3"/>
  <c r="D60" i="3"/>
  <c r="F26" i="3"/>
  <c r="D59" i="3"/>
  <c r="F25" i="3"/>
  <c r="D58" i="3"/>
  <c r="F24" i="3"/>
  <c r="D57" i="3"/>
  <c r="D56" i="3"/>
  <c r="D55" i="3"/>
  <c r="E21" i="3"/>
  <c r="C81" i="3"/>
  <c r="C79" i="3"/>
  <c r="C78" i="3"/>
  <c r="C77" i="3"/>
  <c r="C74" i="3"/>
  <c r="C73" i="3"/>
  <c r="C72" i="3"/>
  <c r="C71" i="3"/>
  <c r="C70" i="3"/>
  <c r="C69" i="3"/>
  <c r="C68" i="3"/>
  <c r="C64" i="3"/>
  <c r="C63" i="3"/>
  <c r="C61" i="3"/>
  <c r="C60" i="3"/>
  <c r="C59" i="3"/>
  <c r="D363" i="6"/>
  <c r="C363" i="6"/>
  <c r="F48" i="3"/>
  <c r="E48" i="3"/>
  <c r="E47" i="3"/>
  <c r="F46" i="3"/>
  <c r="E46" i="3"/>
  <c r="F45" i="3"/>
  <c r="E45" i="3"/>
  <c r="F44" i="3"/>
  <c r="E44" i="3"/>
  <c r="F43" i="3"/>
  <c r="E43" i="3"/>
  <c r="E42" i="3"/>
  <c r="F41" i="3"/>
  <c r="E41" i="3"/>
  <c r="E40" i="3"/>
  <c r="E39" i="3"/>
  <c r="F38" i="3"/>
  <c r="E38" i="3"/>
  <c r="E37" i="3"/>
  <c r="F36" i="3"/>
  <c r="E36" i="3"/>
  <c r="F35" i="3"/>
  <c r="E35" i="3"/>
  <c r="E34" i="3"/>
  <c r="F33" i="3"/>
  <c r="E33" i="3"/>
  <c r="E32" i="3"/>
  <c r="F31" i="3"/>
  <c r="E31" i="3"/>
  <c r="E30" i="3"/>
  <c r="F29" i="3"/>
  <c r="E29" i="3"/>
  <c r="E28" i="3"/>
  <c r="E27" i="3"/>
  <c r="E26" i="3"/>
  <c r="E25" i="3"/>
  <c r="E24" i="3"/>
  <c r="F23" i="3"/>
  <c r="E23" i="3"/>
  <c r="I13" i="3"/>
  <c r="H13" i="3"/>
  <c r="I12" i="3"/>
  <c r="H12" i="3"/>
  <c r="I11" i="3"/>
  <c r="H11" i="3"/>
  <c r="I10" i="3"/>
  <c r="H10" i="3"/>
  <c r="I9" i="3"/>
  <c r="H9" i="3"/>
  <c r="I8" i="3"/>
  <c r="H8" i="3"/>
  <c r="I7" i="3"/>
  <c r="H7" i="3"/>
  <c r="I6" i="3"/>
  <c r="H6" i="3"/>
  <c r="F22" i="3"/>
  <c r="E22" i="3"/>
  <c r="F21" i="3"/>
  <c r="D6" i="3"/>
  <c r="K13" i="3"/>
  <c r="K12" i="3"/>
  <c r="K11" i="3"/>
  <c r="K10" i="3"/>
  <c r="K9" i="3"/>
  <c r="K8" i="3"/>
  <c r="K7" i="3"/>
  <c r="K6" i="3"/>
  <c r="J13" i="3"/>
  <c r="J12" i="3"/>
  <c r="J11" i="3"/>
  <c r="J10" i="3"/>
  <c r="J9" i="3"/>
  <c r="J8" i="3"/>
  <c r="J7" i="3"/>
  <c r="J6" i="3"/>
  <c r="D45" i="3"/>
  <c r="D44" i="3"/>
  <c r="D43" i="3"/>
  <c r="D40" i="3"/>
  <c r="D39" i="3"/>
  <c r="D38" i="3"/>
  <c r="D37" i="3"/>
  <c r="D36" i="3"/>
  <c r="D35" i="3"/>
  <c r="D34" i="3"/>
  <c r="D30" i="3"/>
  <c r="D29" i="3"/>
  <c r="D27" i="3"/>
  <c r="D26" i="3"/>
  <c r="D25" i="3"/>
  <c r="C45" i="3"/>
  <c r="C44" i="3"/>
  <c r="C43" i="3"/>
  <c r="C40" i="3"/>
  <c r="C39" i="3"/>
  <c r="C37" i="3"/>
  <c r="C38" i="3"/>
  <c r="C36" i="3"/>
  <c r="C35" i="3"/>
  <c r="C34" i="3"/>
  <c r="C30" i="3"/>
  <c r="C29" i="3"/>
  <c r="C27" i="3"/>
  <c r="C25" i="3"/>
  <c r="C26" i="3"/>
  <c r="C47" i="3"/>
  <c r="D47" i="3"/>
  <c r="M6" i="3"/>
  <c r="D14" i="3"/>
  <c r="E14" i="3"/>
  <c r="F14" i="3"/>
  <c r="M13" i="3"/>
  <c r="L13" i="3"/>
  <c r="F13" i="3"/>
  <c r="E13" i="3"/>
  <c r="D13" i="3"/>
  <c r="D12" i="3"/>
  <c r="E12" i="3"/>
  <c r="F12" i="3"/>
  <c r="L12" i="3"/>
  <c r="M12" i="3"/>
  <c r="M11" i="3"/>
  <c r="L11" i="3"/>
  <c r="F11" i="3"/>
  <c r="E11" i="3"/>
  <c r="D11" i="3"/>
  <c r="D10" i="3"/>
  <c r="E10" i="3"/>
  <c r="F10" i="3"/>
  <c r="L10" i="3"/>
  <c r="M10" i="3"/>
  <c r="M9" i="3"/>
  <c r="L9" i="3"/>
  <c r="F9" i="3"/>
  <c r="E9" i="3"/>
  <c r="D9" i="3"/>
  <c r="D8" i="3"/>
  <c r="E8" i="3"/>
  <c r="F8" i="3"/>
  <c r="L8" i="3"/>
  <c r="M8" i="3"/>
  <c r="M7" i="3"/>
  <c r="L7" i="3"/>
  <c r="F7" i="3"/>
  <c r="E7" i="3"/>
  <c r="D7" i="3"/>
  <c r="L6" i="3"/>
  <c r="F6" i="3"/>
  <c r="E6" i="3"/>
  <c r="C6" i="3"/>
  <c r="C14" i="3"/>
  <c r="C13" i="3"/>
  <c r="C12" i="3"/>
  <c r="C11" i="3"/>
  <c r="C10" i="3"/>
  <c r="C9" i="3"/>
  <c r="C8" i="3"/>
  <c r="C7" i="3"/>
  <c r="C83" i="3" l="1"/>
  <c r="D83" i="3"/>
  <c r="G10" i="3"/>
  <c r="G14" i="3"/>
  <c r="G13" i="3"/>
  <c r="G9" i="3"/>
  <c r="J15" i="3"/>
  <c r="K15" i="3"/>
  <c r="N6" i="3"/>
  <c r="G7" i="3"/>
  <c r="G8" i="3"/>
  <c r="G6" i="3"/>
  <c r="G11" i="3"/>
  <c r="G12" i="3"/>
  <c r="N12" i="3"/>
  <c r="N8" i="3"/>
  <c r="N13" i="3"/>
  <c r="N9" i="3"/>
  <c r="N11" i="3"/>
  <c r="N10" i="3"/>
  <c r="N7" i="3"/>
  <c r="E49" i="3"/>
  <c r="D49" i="3"/>
  <c r="C84" i="3" s="1"/>
  <c r="F49" i="3"/>
  <c r="D84" i="3" s="1"/>
  <c r="C49" i="3"/>
  <c r="C15" i="3"/>
  <c r="D15" i="3"/>
  <c r="E15" i="3"/>
  <c r="F15" i="3"/>
  <c r="H15" i="3"/>
  <c r="I15" i="3"/>
  <c r="L15" i="3"/>
  <c r="M15" i="3"/>
  <c r="G15" i="3" l="1"/>
  <c r="N15" i="3"/>
</calcChain>
</file>

<file path=xl/sharedStrings.xml><?xml version="1.0" encoding="utf-8"?>
<sst xmlns="http://schemas.openxmlformats.org/spreadsheetml/2006/main" count="47606" uniqueCount="14046">
  <si>
    <t>Lessons Lost: Lack of post-project evaluation is hindering evidence based conservation</t>
  </si>
  <si>
    <t>Author: Alex Caruana</t>
  </si>
  <si>
    <t>Table of Contents</t>
  </si>
  <si>
    <t>Finland</t>
  </si>
  <si>
    <t>Sweden</t>
  </si>
  <si>
    <t>Denmark</t>
  </si>
  <si>
    <t>Austria</t>
  </si>
  <si>
    <t>Germany</t>
  </si>
  <si>
    <t>Czechia</t>
  </si>
  <si>
    <t>Slovenia</t>
  </si>
  <si>
    <t>Estonia</t>
  </si>
  <si>
    <t>France</t>
  </si>
  <si>
    <t>Poland</t>
  </si>
  <si>
    <t>Ireland</t>
  </si>
  <si>
    <t>Belgium</t>
  </si>
  <si>
    <t>Netherlands</t>
  </si>
  <si>
    <t>Croatia</t>
  </si>
  <si>
    <t>Portugal</t>
  </si>
  <si>
    <t>Italy</t>
  </si>
  <si>
    <t>Slovak Republic</t>
  </si>
  <si>
    <t>Spain</t>
  </si>
  <si>
    <t>Hungary</t>
  </si>
  <si>
    <t>Latvia</t>
  </si>
  <si>
    <t>Luxembourg</t>
  </si>
  <si>
    <t>Lithuania</t>
  </si>
  <si>
    <t>Greece</t>
  </si>
  <si>
    <t>Malta</t>
  </si>
  <si>
    <t>Romania</t>
  </si>
  <si>
    <t>Cyprus</t>
  </si>
  <si>
    <t>Bulgaria</t>
  </si>
  <si>
    <t>Data Source</t>
  </si>
  <si>
    <t>https://kohesio.ec.europa.eu/en/projects</t>
  </si>
  <si>
    <t>Keywords</t>
  </si>
  <si>
    <t>Country</t>
  </si>
  <si>
    <t>Region</t>
  </si>
  <si>
    <t>Policy</t>
  </si>
  <si>
    <t>Theme</t>
  </si>
  <si>
    <t>Fund</t>
  </si>
  <si>
    <t>Programme Type</t>
  </si>
  <si>
    <t>Programme</t>
  </si>
  <si>
    <t>Total Budget</t>
  </si>
  <si>
    <t>EU Contribution</t>
  </si>
  <si>
    <t>Intervention Field</t>
  </si>
  <si>
    <t>Nuts 3</t>
  </si>
  <si>
    <t>Date</t>
  </si>
  <si>
    <r>
      <t>N/A</t>
    </r>
    <r>
      <rPr>
        <vertAlign val="superscript"/>
        <sz val="11"/>
        <color theme="1"/>
        <rFont val="Calibri"/>
        <family val="2"/>
        <scheme val="minor"/>
      </rPr>
      <t>1</t>
    </r>
  </si>
  <si>
    <t>N/A</t>
  </si>
  <si>
    <t>Greener, carbon-free Europe</t>
  </si>
  <si>
    <t xml:space="preserve">Environmental protection and resource efficiency </t>
  </si>
  <si>
    <t>ERDF - European Regional Development Fund</t>
  </si>
  <si>
    <t>1/1/2014 - 31/12/2030</t>
  </si>
  <si>
    <t>Data Source &amp; Filtering Protocol</t>
  </si>
  <si>
    <r>
      <t>Biodiversity Conservation OR Invasive Species</t>
    </r>
    <r>
      <rPr>
        <vertAlign val="superscript"/>
        <sz val="11"/>
        <color theme="1"/>
        <rFont val="Calibri"/>
        <family val="2"/>
        <scheme val="minor"/>
      </rPr>
      <t>1</t>
    </r>
  </si>
  <si>
    <r>
      <t>N/A</t>
    </r>
    <r>
      <rPr>
        <vertAlign val="superscript"/>
        <sz val="11"/>
        <color theme="1"/>
        <rFont val="Calibri"/>
        <family val="2"/>
        <scheme val="minor"/>
      </rPr>
      <t>2</t>
    </r>
  </si>
  <si>
    <t>NB: As of 18th February 2023, the total projects captured is 1,746.</t>
  </si>
  <si>
    <r>
      <rPr>
        <vertAlign val="superscript"/>
        <sz val="10"/>
        <color theme="1"/>
        <rFont val="Calibri"/>
        <family val="2"/>
        <scheme val="minor"/>
      </rPr>
      <t>1</t>
    </r>
    <r>
      <rPr>
        <sz val="10"/>
        <color theme="1"/>
        <rFont val="Calibri"/>
        <family val="2"/>
        <scheme val="minor"/>
      </rPr>
      <t xml:space="preserve"> The EU website has artificial-intelligence embedded into the search term to expand on provided keywords and capture related projects.  The was left activated to largen the overall project pool.</t>
    </r>
  </si>
  <si>
    <r>
      <rPr>
        <vertAlign val="superscript"/>
        <sz val="10"/>
        <color theme="1"/>
        <rFont val="Calibri"/>
        <family val="2"/>
        <scheme val="minor"/>
      </rPr>
      <t>2</t>
    </r>
    <r>
      <rPr>
        <sz val="10"/>
        <color theme="1"/>
        <rFont val="Calibri"/>
        <family val="2"/>
        <scheme val="minor"/>
      </rPr>
      <t xml:space="preserve"> The EU website does not allow excel-sheet extraction for search terms with &gt; 1,000 projects, thus each country was searched and extracted individually, then merged.  </t>
    </r>
  </si>
  <si>
    <t>ID</t>
  </si>
  <si>
    <t>Q3900782</t>
  </si>
  <si>
    <t>Implementation of measures to improve the conservation status of habitat 5130 â€œCommunities of Juniperus communis on limestoneâ€ within the scope of a protected area (ZZ) BG0001007, SPA BG0000165, SPA BG0000295, SPA BG0001011, SPA BG0001022 and SPA BG0001389 under the parameter â€œStructure and functionâ€</t>
  </si>
  <si>
    <t>BG</t>
  </si>
  <si>
    <t>The project proposal includes the implementation of activities to improve the conservation status of habitats 5130 â€œCommunities of Juniperus communis on limestoneâ€ within the scope of a protected area (ZA)BG0001007, SPA BG0000165, SPA BG0000295, SPA BG0001011, SPA BG0001022 and SPA BG0001389. The activities are defined in accordance with the measures set out in Annex 1 and in accordance with the conditions of the procedure and concern the removal of competing shrubs and trees, the restriction and guidance on strictly defined routes of traffic of motor vehicles and ATVs and the promotion of sporadic grazing. The activities will be carried out for the entire habitat area (86.71Â ha). The measures envisaged will help to maintain an optimal balance between the different types of natural habitat that are protected in the NATURA 2000 network. In case of occurrence of succeionary control cases for habitat 5130 â€œCommunities of Juniperus communis on limestoneâ€ and adjacent to it, it is planned to provide an expert assessment of the ratios in which measures that can be achieved should also be maintained. Active restoration measures under the â€˜structure and functionsâ€™ parameter will help to create favourable conditions for the restoration and maintenance of natural habitats in the long term.</t>
  </si>
  <si>
    <t>Valid</t>
  </si>
  <si>
    <t>Q3886526</t>
  </si>
  <si>
    <t>INTEGRATED MEASURES TO CONTRIBUTE TO THE MAINTENANCE/IMPROVEMENT OF THE CONSERVATION STATUS OF SPECIES AND NATURAL HABITAT TYPES OF THE NATURA 2000 NETWORK, AIMED AT REDUCING IDENTIFIED THREATS AND INFLUENCES FOR SPECIES AND HABITATS ON THE TERRITORY OF THE POMORIE MOMENT.</t>
  </si>
  <si>
    <t>The project is based on an integrated approach and integrated measures aimed at the conservation and improvement of the conservation status of animal species and natural habitats in the following four SPAs of the Natura 2000 network within the territorial scope of the Pomorie LAG, which provides for the implementation of the activities envisaged in the project, as follows:1.BG0000151 Aytoska Mountain;2.BG0000574 Aheloy-Ravda-Nesebar; 3.BG0000133 Kamchiyska and Emenska Mountains;4.BG0000620 Pomorie".Conservation will be carried out by means of cons. measures aimed at draining/redirecting surface flow from rainy (sweet) waters from the salty Pomorie and carrying out video control of the perimeter, which will contribute to the better protection of the wetland of the lake and increase the range of information and protection of the species and habitats on the territory of the listed SPA in the territory of the Pomorie LAG. The planned activities correspond to the additional activities defined in point 1.3.3. of the Applicantâ€™s Guidelines and address directly the threats reflected in the analysis of the target species and habitats. The project does not envisage the construction/reconstruct. of sites that do not have a direct impact on the species/habitats. Cons. measures and video surveillance are considered as an element of the maintenance of specific infrastructure, which is directly relevant to the maintenance of the water regime in Pom.Zero, the targeted natural habitats and protected species within the LAG. The project does not provide for the construction of ancillary infrastructure or acquisition of property, for which the beneficiary has no rights to build/acquisition by law, and the planned measures for the conservation of species and habitats are carried out entirely on the territory of the LAG, and for the properties-public state property, agreement by the Governor of Burgas region. The project also includes observations of sites and species to be monitored within the NCISBR, inf. activities, preparation of expert analyses and studies, necessary for monitoring and measuring the results achieved.</t>
  </si>
  <si>
    <t>Q3895620</t>
  </si>
  <si>
    <t>Implementation of measures for the restoration and conservation of the natural habitat 91F0 Circular mixed forests in the Baltata IP.</t>
  </si>
  <si>
    <t>The project proposal is aimed at implementing measures for the restoration and conservation of habitat 91F0 â€œEnterrence mixed forests, along large riversâ€ in the Balta PR. It brings together two main groups of activities: Action 1. Analysis of the status of habitat 91F0 â€˜Endry mixed forests of Quercus robur, Ulmus laevis and Fraxinus excelsior or Fraxinus angustifolia along large rivers (Ulmenion minoris)â€™ in the â€˜Baltaâ€™ RP, which includes the following two sub-activities â€” Determination of the percentage of natural habitat 91F0 in the process of drying and establishing the causes, leading to this process and analysis of the available amount of dead wood within the natural habitat 91F0, as well as a percentage of the total stock.Action 2 is aimed at defining and implementing conservation measures for habitat 91F0 in a favourable conservation status. The activity is key for the project proposal and involves carrying out a physico-chemical analysis of surface and groundwater in the Balta PR (sub-activity 2.1) and an analysis of the water quantities required to enter the Balta PR, sufficient for the normal development and humidification of the long-growth forest during the different climatic periods (sub-activity 2.2), as well as the implementation of hydrotechnical measures to improve and regulate the incoming water quantities in the Balata RP (sub-activity 2.3) and measures to control Yassenov Chebotnik as defined in the report of the contract for the â€œObservation of the Territory of the Operational Programmeâ€, the reasons for the implementation of the project for the purpose of carrying out the project â€œBaltaâ€ activity in the â€œBaltaâ€ project are related to the statutory activities of the â€œBaltaâ€ project. The management of the project will be mixed â€” participation of representatives of RIOSV Varna and external persons to provide additional expertise for the successful implementation of the project.</t>
  </si>
  <si>
    <t>Q3895640</t>
  </si>
  <si>
    <t>â€œImplementation of conservation activities of the natural habitat 9130- beech complex in the Bogdan RP and taking measures to improve itâ€</t>
  </si>
  <si>
    <t>The project proposal aims to protect the natural state of the natural habitat 9130 â€” Asperulo-Fagetum beech forests within the boundaries of the Bogdan Reserve maintained within the territory of the protected area BG0001389 Sredna Gora. Maintained reserve â€œBogdanâ€ is located in Koprivshtitsa municipality, Sofia region. The project proposal includes the following activities: Action 1: Improvement of the conservation status of habitat 9130 Beech forests of the Asperulo-Fagetum type by improving the health of the forests. Activity 1 will carry out an "Update assessment of the health status of beech forests and taking measures to improve them" (sub-activity 1.1) and "Individual selection of plus trees with a view to maintaining the forest genetic fund in situ. Ex situ conservation of forest genetic stock by collecting forest reproductive material (GRM) of basic tree species and storing it in a gene bank of seeds" (Sub-Action 1.2).Action 2: Carrying out firefighting activities to help eliminate adverse effects preventing the natural regeneration of the target habitats. Two sub-activities are included in the scope of the action: the construction of forestry barriers and mineralised strips hindering the development of forest fires in the target habitats (sub-activity 2.1); â€” Positioning of water sources to serve as water tanks necessary for fire-fighting needs, increasing the speed of reaction and effectiveness of the extinguishing actions in the Bogdan PR (sub-activity 2.2).</t>
  </si>
  <si>
    <t>Q3895634</t>
  </si>
  <si>
    <t>IMPROVEMENT OF THE STRUCTURE AND FUNCTIONS OF HABITATS WITH CODE 91EC AND 91 FO ON THE SITE OF A MAINTAINED RESERVE OF SILVER</t>
  </si>
  <si>
    <t>The project will implement activities contributing to the improvement of the conservation status of forest natural habitats present on the territory of the Srebarna Reserve (PR) assessed according to the project for â€œMapping and determining the conservation status of higher plants, mosses and natural habitatsâ€ in â€œunfavourable poor statusâ€:- Habitat code 91E0 â€” Alluvial forests with Alnus glutinosa and Fraxinus excelsior; â€” Habitat code 91F0 â€” Riverside mixed forests of Quercus robur, Ulmus laevis and Fraxinus excelsior or Fraxinus angustifolia along large rivers. The territory of the reserve falls in the lands of the villages of Srebarna and Vetren, municipality. Silistra, region. Silistra also within two protected areas under code BG0000241 â€˜Silverâ€™ of the ecological network Natura 2000 under Directive 79/409 on the conservation of wild birds and Directive 92/43 on the conservation of natural habitats and of wild fauna and flora. The objective of the project is to implement activities related to the restoration and maintenance of the mentioned target habitats covered by measure 43 of the National Priority Framework for Action in Natura 2000 (NPAF):- Removal and containment of invasive species through refraction and ringing in existing forest habitats with codes 91E0* and 91F0;- Forestry activities to improve the favourable conservation status (PES) of target habitats, by carrying out the activities set out in the Management Plan (MP) of the Srebarna PR of 2016 (afforestation and cultivation of saplings of local tree species and origins under the forest cliff or in pre-formed small boilers, afforestation of the fallen trees, afforestation of the illuminated places, etc.); â€” Precautionary measures for the conservation of natural habitats 91E0* and 91F0 by restricting access to them and partitioning possible approaches, by installing gabions on the western border of Department 14;- Purchase software, hardware and specialised equipment.</t>
  </si>
  <si>
    <t>Q3855252</t>
  </si>
  <si>
    <t>Restoration and maintenance of priority natural habitats and species on the territory of Vitosha Nature Park</t>
  </si>
  <si>
    <t>The project proposal provides for improvement of the conservation status of natural habitats 9130 â€œBuke forests of the Asperulo-Fagetum typeâ€ and 9180 â€œMixed Tilio-Acerion forests on scallops and steep slopesâ€, subject to conservation within the boundaries of the protected area BG0000113 â€œVitoshaâ€ for the conservation of natural habitats and of wild fauna and flora included in the list of protected areas adopted by Council of Ministers Decision No 122/2007 and improvement of the population status of the pernatonal owl (Aegolius funereus), owl (Bubo bubo), Snake Eagle (Circaetus gallicus), Rock Eagle (Aquila chrysaetos), Buzzard Buzzard (Buteo rufinus), Osoyat (Pernis apivorus) and Black Stork (Ciconia nigra) protected within the protected area BG0000113 â€œVitoshaâ€ for the conservation of wild birds, pronounced by Order No RD-763/28.10.2008 of the Minister for the Environment and Water (published: SG No 99/2008) within the territorial scope of the Vitosha Plan.The activities set out in the project proposal shall be 6:1 in total. Improvement of the conservation status of peat complexes (Natural habitat 7140â€œTransition swamps and floating mobile peatlandsâ€).2. Improvement of the conservation status of natural habitats 9130 â€œBulkwood forests Asperulo-Fagetumâ€ and 9180* â€œMixed Tilio-Acerion forests on screes and steep slopesâ€.3. Improving the population status of 7 bird species: Pernatonated owl (Aegolius funereus), Owl (Bubo bubo), Snake Eagle (Circaetus gallicus), Rock Eagle (Aquila chrysaetos), Buzzard Buzzard (Buteo rufinus), Osoybeat (Pernis apivorus) and Black Stork (Ciconia nigra).4. Information and communication measures for the project.5. Organisation and management of the project.6. Supporting activities for the preparation and implementation of the project.</t>
  </si>
  <si>
    <t>Q3899686</t>
  </si>
  <si>
    <t>Development of an action plan for the conservation of populations of the Balkan wild goat (Rupicapra rupicapra balcanica Bolkay, 1925) for the period 2019-2028.</t>
  </si>
  <si>
    <t>The project proposal provides for the preparation of an action plan for the Balkan wild goat (Rupicapra rupicapra balcanica Bolkay, 1925) for the period 2019-2028. The implementation of the project will include an analysis of the available information to identify restoration, maintenance, etc. conservation measures for the target species of the Natura 2000 network for a period of 10 years.  To prepare the plan, all available information collected on the territory of the country will be used, the agreed Terms of Reference for the development of an Action Plan for the Conservation of the Balkan Wild Goat (Rupicapra rupicapra balcanica) in Bulgaria for the Action Plan will be developed in accordance with the requirements of Regulation No 5 of 1.08.2003. With the implementation of the project, an action plan will be developed for the target species of the Balkan wild goat (Rupicapra rupicapra balcanica) (implementation of measure 20 of the NPRD), which will contribute to supporting the species protected in the Natura 2000 network in order to achieve a better degree of conservation.</t>
  </si>
  <si>
    <t>Q3899688</t>
  </si>
  <si>
    <t>Development of an action plan for the conservation of Egyptian vulture populations (Neophron percnopterus Linnaeus, 1758) for the period 2019-2028</t>
  </si>
  <si>
    <t>The project proposal provides for the preparation of an action plan for the conservation of the populations of Egyptian Vulture (Neophron percnopterus Linnaeus, 1758) for the period 2019-2028. The implementation of the project will include an analysis of the available information to identify restoration, maintenance, etc. conservation measures for the target species of the Natura 2000 network for a period of 10 years.  To prepare the plan will be used all available information collected on the territory of the country, the agreed Terms of Reference for the development of an Action Plan for the Conservation of the Egyptian Vulture Populations in Bulgaria. The action plan will be developed in accordance with the requirements of Regulation No 5 of 1.08.2003. The implementation of the project will support the implementation of measure 20 of the NDRC) and will contribute to supporting the species subject to conservation in the Natura 2000 network in order to achieve a better conservation status.</t>
  </si>
  <si>
    <t>Q3918037</t>
  </si>
  <si>
    <t>Update of an action plan for brown bear species (Ursus arctos Linnaeus, 1758)</t>
  </si>
  <si>
    <t>The project proposal aims at implementing measure 20 of the National Priority Action Framework for Natura 2000. The project envisages the implementation of all necessary activities to update the brown bear action plan (Ursus arctos Linnaeus, 1758) for approval by the Minister of Environment and Water. The following activities are planned in accordance with Regulation No 5 of 1.08.2003 on the conditions and procedure for the development of action plans for plant and animal species, issued by the Minister for the Environment and Water and the Minister for Agriculture and Forestry, published. SG No 73 of 19 August 2003 (Ordinance 5/2003).:- Analysis of the information currently available from all possible sources (incl. Action Plan for the Brown Bear in Bulgaria of 2008 as well as results of implemented projects for the species, etc.);- Conducting field studies and analysing their data;- Development of a draft Action Plan; public consultations and consultations and their comments if necessary;- Initiation of the procedure under Article 2(2) of the Regulation on the conditions and procedure for assessing the compatibility of plans, programmes, projects and investment proposals with the object and objectives of protection of protected areas, adopted by Council of Ministers Decree No 201 of 31 August 2007, promulgated. SG No 73 of 11 September 2007, last amended and supplemented SG No 3 of 5 January 2018 (PMS 201/2007);- Submission of the plan to the Ministry of the Environment and Water for consideration by the National Council on Biodiversity and taking notes, if necessary.</t>
  </si>
  <si>
    <t>Q3895625</t>
  </si>
  <si>
    <t>Improvement of the conservation status of natural habitat 9560* endimic forests of Juniperus spp. in the maintained reserve â€œThe Burned Cuneâ€ and halt the loss of habitat area by eliminating the adverse effects of erosion, landslide processes and anthropogenic threats identified in the PR Management Plan</t>
  </si>
  <si>
    <t>The project includes activities to improve the condition of natural habitat 9560* Endemic forests of Juniperus spp. in the maintained reserve (PR) â€œThe Burned Cuneâ€. BC is located in the central part of the Western Rhodopes â€” land of the town of Krichim, Krichim municipality, Plovdiv district. PK is included in the boundaries of a protected area of the Natura 2000 network BG0001030 Rodopi-Western.  Within the limits of the IP is part of Bulgariaâ€™s second largest field of juniper tree. The habitat is included in the Red Data Book of Bulgaria in the category â€œcritically endangeredâ€, in Pr.1 of the Biological Diversity Act and in Pr.1 of Directive 92/43/EEC, as a priority for conservation. Its conservation status in Bulgaria is unfavourable. According to the latest studies under the Management Plan (MP) of the IP 2015, habitat 9560 * occupies 0.5Â ha within the IP. One of the main threats to habitats identified in the PU is erosion. As a result, three large sections were formed in the eastern borders, directly bordering the Krichim-Devin road, with developed collapsing processes. Large pieces of rock are reduced from the area of the IP, which directly reduces the area of habitat 9560* and destroys specimens of the species.  In order to eliminate the negative impact of the threat to habitat 9560* identified in the PU, the project aims to improve its conservation status and stop the losses of its area by eliminating the impact of erosion and collapse processes â€” construction of drainage ditches, as water is a major reason for intensifying landslide processes. To eliminate the adverse effects of fires and anthropogenic effects identified in the PU as threats, the project envisages activities to protect the forest habitat from fires, to stop illegal logging and grazing, to unregulated entry and trampling of the habitat. Indicative date of issuance of the Grant Order â€” January 2019</t>
  </si>
  <si>
    <t>Q3895631</t>
  </si>
  <si>
    <t>Improvement of the conservation status of the natural habitat 91E0* Alluvial forests with Alnus glutinosa and Fraxinus excelsior in the maintained reserve â€œIbishaâ€, within the boundaries of the protected area BG0000199 â€œTibarâ€</t>
  </si>
  <si>
    <t>The project proposal includes the implementation of activities that will lead to the restoration of the favourable conservation status of the natural habitat 91E0* Alluvial forests with Alnus glutinosa and Fraxinus excelsior. These will be carried out on the territory of the protected area BG0000199 â€œTibarâ€, within the boundaries of the maintained reserve â€œIbishaâ€ â€” the island of Tsibbar, located in the Montana region and are associated with preliminary and field studies, in order to locate invasive/introduced species through GPS coordinates and in the selection of methods for the removal of invasive species. A report will be drawn up with information from the field surveys carried out and propose methods for the removal of invasive/introduced species, taking into account the conservation object of SPA BG0002007 â€œIbisha Islandâ€ for the conservation of wild birds. Technological plans for afforestation of areas with identified invasive/introduced species will be prepared. They will determine the year/season for afforestation, the planting method, the composition of the species; specific requirements: type of propagating material, location, etc. Refer to the studies carried out, actions will be taken to clean, remove the saplings, shape their root system, spread to the planting sites and plant by the chosen method. The afforestation carried out will be adopted in accordance with the legal framework and a protocol will be drawn up for acceptance of the activity, place of temporary storage, density and number of area, etc. The activities for the cultivation of the forested areas created from the first to the third year will also be determined, including: removal of unwanted species, weak and dry saplings, excavation, planting (filling) with new saplings, etc. The activities will be carried out according to the features of the terrain and climate change (periodicity of the bays), etc.</t>
  </si>
  <si>
    <t>Q3893370</t>
  </si>
  <si>
    <t>Maintenance and restoration activities in habitat 6430 Hydrophilic communities of high grasses in the plains and in the mountainous to the Alpine belt and of targeted birds of prey on the territory of the Rila Monastery Nature Park</t>
  </si>
  <si>
    <t>The aim of the project proposal is to improve the conservation status of natural habitat 6430 Hydrophilic communities of high grasses in the plains and in the mountainous to the Alpine belt, as well as to improve the status of the populations of the Black Vulture (Aegypius monachus), the Golden Eagle (Aquila chrysaetos) and crossed the eagle (Aquila heliaca) on the territory of the Rila Monastery Nature Park. The natural park falls within the boundaries of a Natura 2000 site â€” BG0000496 â€œRila Monasteryâ€. The main activities to be implemented to achieve the objective of the project are: Construction of a feeding site for birds of prey Black Vulture (Aegypius monachus), Golden Eagle (Aquila chrysaetos) and Cross eagle (Aquila heliaca), subject to conservation within the protected area BG 0000496 â€œRila Monasteryâ€; Activities to secure electrical poles dangerous to birds; and Improving the conservation status of natural habitat 6430 â€œHydrophilous communities of high grasses in the plains and in the mountainous to the Alpine beltâ€ subject to conservation within the boundaries of the protected area BG0000496 â€œRila Monasteryâ€. The results of the project will increase the population of 3 protected bird species on the territory of the Rila Monastery Nature Park, as well as the improvement of the conservation status of the natural habitat 6430 and the species typical for it. The project also includes activities to provide information and communication and to organise and manage the project. The total value of the project budget is BGN 190Â 833.33.</t>
  </si>
  <si>
    <t>Q3900365</t>
  </si>
  <si>
    <t>Development of a four-leaf action plan (Marsilea quadrifolia (Linnaeus, 1753))</t>
  </si>
  <si>
    <t>The project covers preparation and submission for approval of a four-leaf action plan (Marsilea quadrifolia (Linnaeus, 1753)). All necessary activities are planned in accordance with Regulation No 5 of 1.08.2003 on the conditions and procedure for the development of action plans for plant and animal species, issued by the Minister for the Environment and Water and the Minister for Agriculture and Forestry, published. SG No 73 of 19 August 2003 (Ordinance 5/2003).:- Collection and analysis of available data and information on species;- Implementation of field studies and analysis of their data;- Development of a draft Action Plan;- Conduct of public consultations on the action plan developed;- Initiation of the procedure referred to in Article 2(2) of the Regulation on the conditions and procedure for carrying out the assessment of the compatibility of plans, programmes, projects and investment proposals with the object and objectives of conservation of protected areas, adopted by Council of Ministers Decree No 201 of 31 August 2007, promulgated. SG No 73 of 11 September 2007, last amended and supplemented SG No 3 of 5 January 2018;- Submission of the plan to the Ministry of Environment and Water for consideration by the National Council on Biodiversity and for subsequent submission to the Minister of Environment and Water for approval; â€” Recording of comments during the procedure for approving the plan, if necessary.</t>
  </si>
  <si>
    <t>Q3900367</t>
  </si>
  <si>
    <t>Development of an action plan for Dicranum viride species (Sull. amp; Lesq.) Lindb. and Baxbaumia viridis (A.P. de Candolle)</t>
  </si>
  <si>
    <t>The project covers preparation and submission for approval of an action plan for Dicranum viride species (Sull. amp; Lesq.) Lindb. and Baxbaumia viridis (A.P. de Candolle). All necessary activities are planned in accordance with Regulation No 5 of 1.08.2003 on the conditions and procedure for the development of action plans for plant and animal species, issued by the Minister for the Environment and Water and the Minister for Agriculture and Forestry, published. SG No 73 of 19 August 2003 (Ordinance 5/2003).:- Collection and analysis of available data and information on species;- Implementation of field studies and analysis of their data;- Development of a draft Action Plan;- Conduct of public consultations on the action plan developed;- Initiation of the procedure referred to in Article 2(2) of the Regulation on the conditions and procedure for carrying out the assessment of the compatibility of plans, programmes, projects and investment proposals with the object and objectives of conservation of protected areas, adopted by Council of Ministers Decree No 201 of 31 August 2007, promulgated. SG No 73 of 11 September 2007, last amended and supplemented SG No 3 of 5 January 2018;- Submission of the plan to the Ministry of Environment and Water for consideration by the National Council on Biodiversity and for subsequent submission to the Minister of Environment and Water for approval; â€” Recording of comments during the procedure for approving the plan, if necessary.</t>
  </si>
  <si>
    <t>Q3900370</t>
  </si>
  <si>
    <t>Development of an action plan for Carpathian tosion (Tozzia alpina L. subsp. carpathica (Wol) Dostal)</t>
  </si>
  <si>
    <t>The project covers the preparation and submission for approval of an action plan for the species Carpathian Tosion (Tozzia alpina L. subsp. carpathica (Wol) Dostal). All necessary activities are planned in accordance with Regulation No 5 of 1.08.2003 on the conditions and procedure for the development of action plans for plant and animal species, issued by the Minister for the Environment and Water and the Minister for Agriculture and Forestry, published. SG No 73 of 19 August 2003 (Ordinance 5/2003).:- Collection and analysis of available data and information on species;- Implementation of field studies and analysis of their data;- Development of a draft Action Plan;- Conduct of public consultations on the action plan developed;- Initiation of the procedure referred to in Article 2(2) of the Regulation on the conditions and procedure for carrying out the assessment of the compatibility of plans, programmes, projects and investment proposals with the object and objectives of conservation of protected areas, adopted by Council of Ministers Decree No 201 of 31 August 2007, promulgated. SG No 73 of 11 September 2007, last amended and supplemented SG No 3 of 5 January 2018;- Submission of the plan to the Ministry of Environment and Water for consideration by the National Council on Biodiversity and for subsequent submission to the Minister of Environment and Water for approval; â€” Recording of comments during the procedure for approving the plan, if necessary.</t>
  </si>
  <si>
    <t>Q3899690</t>
  </si>
  <si>
    <t>Development of an action plan for the conservation of the populations of the Kalopizium palm root (Dactylorhiza kalopisii E. Nelson) Meat red palm root (Dactylorhiza incarnata (L.) SOO) 2019-2028</t>
  </si>
  <si>
    <t>The project proposal provides for the preparation of an action plan for the conservation of the populations of the Kalopsiev palm root (Dactylorhiza kalopisii E. Nelson) for the period 2019-2028. The implementation of the project will include an analysis of the information available to identify restoration, maintenance, etc. conservation measures for the target species of the Natura 2000 network for a period of 10 years.  To prepare the plan, all available information collected on the territory of the country will be used, the agreed Terms of Reference for the development of an Action Plan for the Conservation of Populations of the Conservation of the Populations of the Populations of Kalopizium Palme Root (Dactylorhiza kalopisii E. Nelson) Meat Red Palmeroot (Dactylorhiza incarnata (L.) SOO) in Bulgaria.  The action plan will be developed in accordance with the requirements of Regulation No 5 of 1.08.2003. With the implementation of the project, an action plan will be developed for the target species of Kalopsiev palm root and Messistored palm root (implementation of measure 20 of the NDRC), which will contribute to supporting species subject to conservation in the Natura 2000 network in order to achieve a better conservation status.</t>
  </si>
  <si>
    <t>Q3895628</t>
  </si>
  <si>
    <t>Improvement of the conservation status of natural habitats 9530* Sub-Mediterranean pine forests with endemic subspecies black pine and 91AA Eastern forests of hairy oak on the territory of the protected area BG 0001031 â€œRhodopi Mediniâ€ in the maintained reserves â€œGendaâ€ and â€œBoracaâ€.</t>
  </si>
  <si>
    <t>The subject of this project proposal is habitats 9530* Sub-Mediterranean pine forests with endemic subspecies black pine and 91AA Eastern forests of hairy oak on the territory of protected area BG 0001031 â€œRhodopi Mediniâ€, falling within the maintained reserves â€œGendaâ€ and â€œBoracaâ€. Maintained reserve Genda is located in the village of Zhenda, Chernoochene municipality, Kardzhali region. The Boraka reserve is located in the village of Sarnitsa, Mineralni bani municipality, Haskovo region The project proposal includes the following activities:1. Survey of the areas in the â€œGendaâ€ PR and taking measures to combat the pine procession2. Inspection of the areas in the â€œBoracaâ€ RP and restoration of habitat 9530* â€œSub-Mediterranean pine forests with endemic black pine subspeciesâ€.3. Improvement of the conservation status of habitat 9530* â€œSub-Mediterranean pine forests with endemic black pine subspeciesâ€, by aligning a land road, setting barriers of the Genda PR and aligning a land road, placing barriers, creating mineralised strips along the border of the Boraca PR.4. Improvement of the conservation status of habitat 9530* by equipping fire depots near the â€œGendaâ€ PR and â€œBorakaâ€ PR.5. Placement of photo traps in PR â€œGendaâ€ and PR â€œBoracaâ€6. Support activities (preparation of a project proposal, including analyses and studies necessary for drafting and planning the project proposal)7. Organisation and management of the project.8. The activities set out in this project are in line with Measure 43 â€œImproving the structure and functions of forest natural habitatsâ€ of the National Priority Action Framework for Natura 2000, which is eligible for funding under Priority Axis 3 â€œNatura 2000 and Biodiversityâ€ of OPE 2014-2020.</t>
  </si>
  <si>
    <t>Q3887656</t>
  </si>
  <si>
    <t>Shared vision for ecological network Natura 2000 in Smolyan region</t>
  </si>
  <si>
    <t>The project proposal aims at promoting measures and activities for the conservation of habitats important for the orchids, namely habitat 6210 "Semi-natural dry grasslands and shrub communities on limestone (Festuco brometalia), on the territory of the Smolyan region. A regional information campaign consisting of 2 public events on the territory of the Smolyan region is planned. The first event will be held on the territory of Smolyan and the second event will provide for a visit/training on a site in Habitats 6210 Semi-natural dry grass and shrub communities on limestone (Festuco brometalia). Various forms of information will be selected, part of the Regional Information Campaign â€” field trainings in Natura 2000 areas, information events and meetings, etc. A wide range of communicators â€” media, experts, stakeholders will be used. The specific features of the protected areas, the orchid species Dichantium ischaemum, Chrysopogon gryllus, Stipa spp., Festuca valesiaca, Poa angustifolia and their habitats will be presented, presenting a variety of approaches to influence and conserve the different species that the local population can apply without disturbing their normal existence. The specific protected areas and habitats in the Smolyan region, which provide for the implementation of the project are as follows: ID CodeName of protected area1BG0000372 Gypsy gradishte2BG0001030 Rhodopes â€” West3BG0001031 Rodopi â€” Middle4BG0001032 Rodopi â€” Eastern</t>
  </si>
  <si>
    <t>Q3881355</t>
  </si>
  <si>
    <t>Support for Natura 2000 in the regions of Gabrovo and Veliko Tarnovo</t>
  </si>
  <si>
    <t>The project implements measures 15 and 33 of the National Priority Action Framework for the Natura 2000 network. It is aimed at working with key stakeholders in the regions of Gabrovo and Veliko Tarnovo, identified on the basis of a preliminary analysis, namely representatives of the tourism sector and competent structures in municipalities. A total of four information meetings are planned in the two regions to present the opportunities offered by the Natura 2000 network, to promote sustainable forms of tourism that are consistent with the conservation objectives in the protected areas (cultural, religious, health). Good practices from other regions/countries, such as developing agriculture as an industry, will be presented to reduce the depopulation of small settlements. The most appropriate communication channels, defined on the basis of the National Information and Communication Strategy for the Natura 2000 network, in particular face-to-face contacts, will be used. As a result of the implementation of the project, a process of changing the attitudes of the population towards the Natura 2000 network is expected to start and its perception as an opportunity and not as a restriction for people. Ultimately, this will lead to a shared vision of the Natura 2000 ecological network and support for achieving a better conservation status of species and habitats subject to conservation, which is precisely the purpose of the procedure and priority axis â€œNatura 2000 and Biodiversityâ€ of the programme.</t>
  </si>
  <si>
    <t>Q3881357</t>
  </si>
  <si>
    <t>Support for Natura 2000 in Lovech region</t>
  </si>
  <si>
    <t>The project implements measures 15 and 33 of the National Priority Action Framework for the Natura 2000 network. It is aimed at working with key stakeholders in the Lovech region, identified on the basis of a preliminary analysis, namely representatives of the tourism industry (hotels, restaurants, etc.) and the related services and products â€” farmers, livestock farmers, etc., as well as representatives of the local authorities and administrative structures involved in the management of protected areas and areas. A round table on â€œNatura 2000 and opportunities for the regionâ€ as well as a â€œNature for people for natureâ€ in a pre-selected protected area is planned. On the territory of Lovech region, 9 areas for the conservation of wild birds and 10 areas for the conservation of habitats, which are listed in the attached analysis (in view of the limitations of this field), have been approved and promulgated. The opportunities offered by the Natura 2000 network will be presented, promoting sustainable forms of tourism, consistent with the conservation objectives in the protected areas. Good practices from other regions/countries will be presented, such as livestock development, agriculture, tourism on the basis of which to reduce depopulation of the region. The most appropriate communication channels, defined on the basis of the National Information and Communication Strategy for the Natura 2000 network, in particular face-to-face contacts, will be used. As a result of the implementation of the project, a process of changing the attitudes of the population towards the Natura 2000 network is expected to start and its perception as an opportunity and not as a restriction for people. Ultimately, this will lead to a shared vision of the Natura 2000 ecological network and support for achieving a better conservation status of species and habitats subject to conservation, which is precisely the purpose of the procedure and priority axis â€œNatura 2000 and Biodiversityâ€ of the programme.</t>
  </si>
  <si>
    <t>Q3913888</t>
  </si>
  <si>
    <t>Support for Natura 2000 in Varna region</t>
  </si>
  <si>
    <t>The project implements measures 15 and 33 of the National Priority Action Framework for the Natura 2000 network. It is aimed at working with key stakeholders in the region of Varna, identified on the basis of a preliminary analysis, namely representatives of the tourism sector and competent structures with regard to the protection of marine protected areas.  It is planned to hold two roundtables in the region on the topic:1. Natura 2000 â€” the opportunities offered by the network, the promotion of sustainable forms of tourism in line with the conservation objectives in the protected areas (for the land part of the area and the focus on the migration route Via Pontica);2. Marine protected areas and the protection of the Black Sea, including establishment of protected areas in marine waters, protection of the cleanliness of sea water for marine inhabitants and for tourist water use, development of underwater tourism. Good practices from other regions/countries such as protection of dune habitats and reduction of anthropogenic pressure from the tourism sector will be presented. The most appropriate communication channels, defined on the basis of the National Information and Communication Strategy for the Natura 2000 network, in particular face-to-face contacts, will be used. As a result of the implementation of the project, a process of changing the attitudes of the population towards the Natura 2000 network is expected to start and its perception as an opportunity and not as a restriction for people. Ultimately, this will lead to the development of a shared vision for the ecological network Natura 2000 and support for achieving a better conservation status of the species and habitats subject to conservation, which is precisely the purpose of the procedure and priority axis â€œNatura 2000 and Biodiversityâ€ of the programme. On the territory of Varna, 7 areas for the conservation of wild birds and 15 sites for the conservation of habitats, which are listed in the attached analysis (in view of the limitations of this field), have been approved and published.</t>
  </si>
  <si>
    <t>Q3855262</t>
  </si>
  <si>
    <t>Shared vision for Natura 2000 of the Blue Kamani Nature Park â€” 2020</t>
  </si>
  <si>
    <t>This proposal aims at promoting measures and activities to conserve the Misian beech forests in 91W0 Mizian beech forests with an area of 681.52Â ha and the eastern woods of hairy oak in 91AA Eastern woods of hairy oak â€”Â 694.08Â ha on the territory of Sliven region (the effect of the project is aimed at the entire habitats and not part of them). To this end, it is envisaged that a regional information campaign will be carried out, providing for the holding of three public events on the territory of the region of Sliven. The first event will be held on the territory of the town of Sliven, close to the initial stop of the lift to the Sinite Kamani Park, the second event will be organised in the Karandila area, a meeting point of the tourists visiting the â€œSinite Kamaniâ€ PP and the third event will be held as training on the ground and will be aimed at the hut keepers in the park. The regional information campaign will be implemented through various forms of information â€” information meetings, field trainings in the zones, etc. A wide range of communicators will be used â€” media, experts, stakeholders, mediators. They will present the specific features of the protected areas, the species and habitats of the Misian beech forests and the eastern forests of hairy oak in them, focusing on the impact and conservation approaches that the local population can apply without disturbing their normal existence.</t>
  </si>
  <si>
    <t>Q3900754</t>
  </si>
  <si>
    <t>Shared vision for Natura 2000 in Stara Zagora region</t>
  </si>
  <si>
    <t>The project implements measures 15 and 33 of the National Priority Action Framework for the Natura 2000 network. It is aimed at working with key stakeholders in the region of Stara Zagora, identified on the basis of a preliminary analysis, namely farmers, representatives of the tourism sector and competent structures in municipalities in the region of Stara Zagora. An information campaign is planned to present the opportunities arising from the presence of protected areas on the territory of the region of Stara Zagora. The most appropriate communication channels identified on the basis of the National Information and Communication Strategy for the Natura 2000 network, in particular face-to-face contacts and site visits to protected areas, will be used. As a result of the project, a process of changing the attitudes of the population towards the Natura 2000 network is expected to start and its perception as an opportunity and not as a constraint for people. Ultimately, this will lead to the development of a shared vision for the ecological network Natura 2000 and to support the achievement of a better conservation status of the species and habitats subject to conservation.The project will also contribute to the implementation of measures in the management plans of protected areas, in particular related to good agricultural practices, sustainable tourism and working with stakeholders, including:- Management Plan of the protected area BG0002052 â€œZrebchevo Yazovirâ€, approved by Order No RD-785/27.11.2015 of the Minister for the Environment and Waters (SG No 96/09.12.2015);- Management plan of protected area BG0002052 â€œZrebchevo Yazovâ€, approved by Decree No RD-785/27.11.2015 of the Minister of Environment and Water (SG No 96/09.12.2015);- the management plan of the protected zone BG0002023 has been approved by the Minister for the Environment and Water.</t>
  </si>
  <si>
    <t>Q3885876</t>
  </si>
  <si>
    <t>NATURA 2000: COMMON VISION FOR CONSERVATION OF HABITATS OF HIGHER PLANTS AND MOSSES IN PLOVDIV REGION</t>
  </si>
  <si>
    <t>NATURA 2000 project: Common VISION FOR THE PROVISIONS OF HIGH PRODUCTS AND Mosses IN LAUGHT PLOVDIV" is aimed at building, developing and maintaining a shared vision of the ecological network Natura 2000 in the target region by planning and conducting a regional information campaign. The selected target habitats and plant species that inhabit them are the product of an in-depth analysis aimed at maximising the impact of the project, both as awareness of target groups of stakeholders and in terms of ensuring the preservation of the ecological network. The project covers 10 of the 21 higher plants, part of the Natura 2000 network, whose habitats are located in the protected areas sharing part of their territory with the Plovdiv region. The project will organise 3 separate events, one of them â€œon the groundâ€, with target groups covering, aggregated, population, business and adolescents. The project structure aims to ensure long-term, sustainable results and to disseminate and validate specific information on Natura 2000 in the area. At the same time, the project will promote well-established and successful good practices from Bulgaria and the EU, demonstrating the successful symbiosis between doing standard business in an innovative way and improved environmental protection. The project is informative â€” its effect covers not part, but the entire habitat. The values are calculated on the basis of the data in the specific reports on habitats of target species in NATURA 2000 ABB: http://natura2000.moew.government.bg/BG0000254Ð‘ÐµÑÐ°Ð¿Ð°Ñ€ÑÐºÐ¸ RidovBG0000494Central BalkanBG0001030Rhodopi-WesternBG0001031Rhodopi-MediumBG0001389Medium gopaBG0001493Central Balkan-buffer</t>
  </si>
  <si>
    <t>Q3885462</t>
  </si>
  <si>
    <t>Shared vision for conservation of habitats of semi-natural dry grasslands and shrub communities on limestone in the region of Kardzhali</t>
  </si>
  <si>
    <t>The activities provided for in the project proposal are drawn up on the basis of an analysis of the possibilities and specifics provided by NATURA 2000 in the region of Kardzhali, Kirkovo municipality. The project proposal provides for the organisation and implementation of a large-scale information campaign among stakeholders to protect the habitats of semi-natural dry grasslands and shrub communities on limestone in the region of Kardzhali and in particular in the area of protected area BG0001032 and habitats 6210. The campaign aims to inform the population about the contribution, opportunities and specifics provided by the NATURA 2000 network in the region and, in particular, to implement information measures to educate the population to protect the most common plants in the habitats of semi-natural dry grasslands and shrub communities on limestone, namely the orchids. The main efforts and activities under the project will be aimed at informing the population about the protection of orchids during grazing of farm animals in the region, which is carried out by the population fragmentably and threatens the destruction of valuable plant species in the protected areas. Part of the information campaign will also be the planned photo competition on â€œPastures and orchids in collaboration for beauty protectionâ€. The competition will have a regional focus and will give priority to participants who send photos from the region of Krzhalli, and when drawing up the rules for its conduct it will be made conditional on the photographs being taken from the area of the protected area BG0001032 and habitats 6210. The project will provide a management team and will prepare and carry out the mandatory events related to the provision of information and communication, and information materials â€” posters and cubes with photos will be prepared.</t>
  </si>
  <si>
    <t>Q3832842</t>
  </si>
  <si>
    <t>Shared vision for Natura 2000 in Sofia region</t>
  </si>
  <si>
    <t>The project implements measures 15 and 33 of the National Priority Action Framework for the Natura 2000 network. It is aimed at working with key stakeholders in the Sofia region (incl. Sofia â€” city and Sofia â€” district) identified on the basis of a preliminary analysis, namely representatives of the tourism sector and competent structures in municipalities in the region of Sofia. Two information meetings are planned to present the opportunities for developing sustainable forms of tourism, which result from the presence of protected areas on the territory of the region. It will also promote opportunities for the development of holistic sustainable business and lifestyle models, by applying the principles of landscape ecology and natural capital, for a target group â€” young people in small settlements, who are still in the process of seeking livelihoods and lifestyles. The most appropriate communication channels identified on the basis of the National Information and Communication Strategy for the Natura 2000 network, in particular face-to-face contacts and site visits to protected areas, will be used. As a result of the project, a process of changing the attitudes of the population towards the Natura 2000 network is expected to start and its perception as an opportunity and not as a constraint for people. Ultimately, this will lead to a shared vision of the Natura 2000 ecological network and support for achieving a better conservation status of species and habitats subject to conservation.</t>
  </si>
  <si>
    <t>Q3885920</t>
  </si>
  <si>
    <t>Natura 2000 in Haskovo region</t>
  </si>
  <si>
    <t>The project implements measures 15 and 33 of the National Priority Action Framework for the Natura 2000 network. It is aimed at working with key stakeholders in the Haskovo region, identified on the basis of a preliminary analysis, namely representatives of the tourism industry (tourist agencies, hoteliers, restaurant managers, etc.) and representatives of local authorities and administrative structures relevant to the management of the protected areas in the Haskovo region. Two information meetings are planned to present the opportunities for development on the basis of the availability of protected areas of the Natara 2000 network, e.g. development of sustainable forms of tourism.  The most appropriate communication channels identified on the basis of the National Information and Communication Strategy for the Natura 2000 network, in particular face-to-face contacts and site visits to protected areas, will be used. The project will support species and habitats subject to conservation in the protected areas in the region by building a shared vision for the ecological network Natura 2000.</t>
  </si>
  <si>
    <t>Q3832955</t>
  </si>
  <si>
    <t>Shared vision for the Natura 2000 ecological network in the Pleven region</t>
  </si>
  <si>
    <t>The project implements measures 15 and 33 of the National Priority Action Framework for the Natura 2000 network. It focuses on working with key stakeholders in the Pleven region, identified on the basis of a preliminary analysis, namely representatives of the tourism sector and competent structures in municipalities in the Pleven region and representatives of the agricultural sector. Two information meetings are planned to present the opportunities for developing sustainable forms of tourism, which result from the presence of protected areas on the territory of the region. The opportunities for the development of sustainable forms of agriculture, taking into account the circumstances in the Natura 2000 sites, including funding sources, will be promoted. The most appropriate communication channels, defined on the basis of the National Information and Communication Strategy for the Natura 2000 network â€” face-to-face contacts will be used. As a result of the project, the project is expected to start a process of changing the attitudes of the population towards the Natura 2000 network and its perception as an opportunity and not as a restriction for people. Ultimately, this will lead to a shared vision of the Natura 2000 ecological network and support for achieving a better conservation status of species and habitats subject to conservation.</t>
  </si>
  <si>
    <t>Q2734173</t>
  </si>
  <si>
    <t>Hidden habitats</t>
  </si>
  <si>
    <t>HR</t>
  </si>
  <si>
    <t>The Mosora area has been largely underestimated in the tourism context, with little known natural populations of its natural values and the grounds for their protection, which is one of the direct and indirect threats to the severely protected, threatened and vulnerable species, to habitat types and habitats. On the other hand, despite the situation in the City of KaÅ¡tela, the historic nature of the olives in KaÅ¡tel Styria, around 1500 years old, has also been poorly valorised, with visitors presenting only a minor part of their value. In order to ensure their conservation, it is of utmost importance to develop a system of interpretation of this valuable mercury and intangible natural heritage and the training of local people and visitors under controlled conditions as a basic objective of this project proposal.</t>
  </si>
  <si>
    <t>Q2734188</t>
  </si>
  <si>
    <t>Terra Panica interpretative centre</t>
  </si>
  <si>
    <t>Terra Panica will provide the permanent infrastructure and starting point to all nature lovers with nature based in the PoÅ¾ega-Slavonia County with its potential, based on the ecological network NATURA 2000, the high biodiversity of both plant and animal species and the deployment of the 24-millions years of fossil marine litter. It is on the basis of these natural resources that infrastructure and management systems are put in place in order to put these potentials in place for the economic development of the entire county, while at the same time developing awareness of nature protection and conservation of the natural heritage.</t>
  </si>
  <si>
    <t>Q2734182</t>
  </si>
  <si>
    <t>Urban windows â€” Advancing urban biodiversity and developing green infrastructure (Modernisation II)</t>
  </si>
  <si>
    <t>The project restores existing and builds new visitor infrastructure and generates new tourism products and content</t>
  </si>
  <si>
    <t>Q2734175</t>
  </si>
  <si>
    <t>Green gardens</t>
  </si>
  <si>
    <t>The ZELEEOS project is being implemented in the area of areal Poilovja, which belongs to the ecological network Natura 2000. The operations are carried out at 4 locations, each having their own values and together forming a whole which presents, in a uniform manner, natural heritage within the protected areas of the City of Gaza. OBJECTIVE: Increase the attractiveness of Poilovja in Gaza, establish a management system for visitors, increase educational capacities, raise public awareness of the importance of conserving biodiversity.</t>
  </si>
  <si>
    <t>Q2734192</t>
  </si>
  <si>
    <t>Parkinsonâ€™s of Slavonija (men)</t>
  </si>
  <si>
    <t>The aim of the project is to strengthen the socio-economic development of Naka and Valve through the sustainable use of parks, the development of a specialised offer of portfolios of tourist products targeted by certain market segments and a greater involvement of the local community. The project also strengthens public awareness of the importance of conserving biodiversity and natural heritage. The project promoter is the City of NaÅ¡ice, and the partners are the City of Valponvo and J.U., the Agency for the management of protected natural values in the territory of the OBW.</t>
  </si>
  <si>
    <t>Q2734172</t>
  </si>
  <si>
    <t>Promoting the sustainable development of the natural heritage of the Neretva Valley</t>
  </si>
  <si>
    <t>Delta River Delta is an area of exceptional nature whose economic potential is underused. The overall objective of the Project is the sustainable use of the Neretva Valley in order to contribute to sustainable socio-economic development at local/regional level. The project involves the establishment of 9 new visitor content and the implementation of educational concepts to develop public awareness of the importance of biodiversity conservation and geodiversity, through the promotion of protected nature and Natura 2000 of the Neretva Valley.</t>
  </si>
  <si>
    <t>Q2734174</t>
  </si>
  <si>
    <t>Dvemi water svemi</t>
  </si>
  <si>
    <t>The MED DEMI project will enhance the visitor infrastructure and strengthen the management system of the Mura-Drava Regional Park to enhance the attractiveness and educational nature of the natural heritage sites. The three sites covered by the project will be the centre for the dissemination of awareness of nature conservation and education on protected areas and natural values, targeting families with children, Croatian tourists and the rest of the world, local residents, children and youth groups, and expert visitors.</t>
  </si>
  <si>
    <t>Q2734180</t>
  </si>
  <si>
    <t>Meeting with River</t>
  </si>
  <si>
    <t>The overall objective of the project is to contribute to sustainable use and to preserve the biodiversity of the Natura 2000 sites of Karlovac County.</t>
  </si>
  <si>
    <t>Q2734193</t>
  </si>
  <si>
    <t>Ecological centre Vwar Zrinska Branch</t>
  </si>
  <si>
    <t>The Environmental Centre â€” Vrata Zrinska gora project will have the aim of regulating the existing facility of a child research centre into the ecological centre for educational and research programmes for the conservation and promotion of the natural heritage, in the area of SisÄko â€” Moslavina County, particularly the Petrje town and the ecological network â€” Zrinska Branch. In addition to regulating and equipping the Centre, the project will carry out educational and promotional activities and produce the documentation required.</t>
  </si>
  <si>
    <t>Q2734169</t>
  </si>
  <si>
    <t>Visitorsâ€™ Centre for large carnivores</t>
  </si>
  <si>
    <t>The design of the renovation and conversion of a building into the Visitorsâ€™ Centre for large carnivores will improve the conditions for the conservation and sustainable management of natural heritage and to increase the tourist attractiveness of the Gorski Kotar tourist destination while developing public awareness of the importance of conserving biodiversity through the promotion of the Natura 2000 network.</t>
  </si>
  <si>
    <t>Q2734198</t>
  </si>
  <si>
    <t>Promoting the sustainable development of the natural heritage of the municipality of Legrad</t>
  </si>
  <si>
    <t>The purpose of the project is the sustainable use of the heritage awarded in the territory of the municipality of Legrad with the aim of contributing to a sustainable social society, to increasing the number of visits and to the attractiveness of the heritage area and to the establishment of a steering control system. The target group (s) of the project are visitors from the areas of CCS and of neighbouring counties. The project will create classroom thematic paths linked with heritage. The route will cover two horizons and a pedestrian track at Lake Å dearija, with additional content, and a steering action plan will be developed and a steering action plan for biodiversity, and a workshop on biodiversity.</t>
  </si>
  <si>
    <t>Q2734106</t>
  </si>
  <si>
    <t>Tislino novo â€” Museum of science and techniques for the 21st century</t>
  </si>
  <si>
    <t>The programme in question focuses on the conservation, revitalisation and integration of cultural heritage, strengthening the capacity of local actors in the management area</t>
  </si>
  <si>
    <t>Q2734168</t>
  </si>
  <si>
    <t>Promoting sustainable development through revitalising and increasing the attractiveness of the Forest</t>
  </si>
  <si>
    <t>The project will contribute to sustainable socio-economic development at local and regional level through increased attractiveness, conservation of biodiversity, and to provide better management to the visitorâ€™s destination of the natural heritage of Jasikovac.</t>
  </si>
  <si>
    <t>Q68322</t>
  </si>
  <si>
    <t>Measures in the RobeÄ creek basin</t>
  </si>
  <si>
    <t>CZ</t>
  </si>
  <si>
    <t>In the river basin RobeÄskÃ½ creek belongs among the most important system of ponds BÅ™ehynÄ›, MÃ¡chovo jezero and NovozÃ¡meckÃ½ pond founded in the 14th century. The importance of this system of ponds and associated surrounding ecosystems from the perspectives of nature conservation interests is extraordinary and is declared by their inclusion among internationally important wetlands.The main objective of nature conservation and care in the particularly protected areas is to ensure adequate habitat and food conditions for aquatic ecosystems bound by communities</t>
  </si>
  <si>
    <t>Q68325</t>
  </si>
  <si>
    <t>Reconstruction of safety spills on ponds in NPR LednickÃ© ponds</t>
  </si>
  <si>
    <t>LednickÃ© ponds are one of the most important ornithological reserves of the Czech Republic and are part of the NPR LednickÃ© Ponds, Natura 2000 (PO LednickÃ© rybnÃ­ky, EVL Niva Dyje and are listed among the sites protected by the Ramsar Convention. The main objective of nature conservation and care in NPR Lednice ponds is to ensure adequate habitat and food conditions for aquatic and wetland birds to increase the number of especially protected species, including increasing the success of nesting.</t>
  </si>
  <si>
    <t>Q68646</t>
  </si>
  <si>
    <t>Care of rare species and restoration of their biotope on the site VelkÃ© hill v k. Ãº. Upper DubÅˆany</t>
  </si>
  <si>
    <t>The project is aimed at ensuring the care of rare species and the restoration of their biotope on the site VelkÃ© hill v k. Ãº. Itâ€™s the upper Dubrovniks. To this end, the following measures shall be implemented in the territory: cattle grazing, removal of unsuitable trees, destruction of invasive trees and plants, landscaping, interventions in the fruit orchard, planting of trees, repeated mowing of cane, installation of information panel, creation of information leaflet, location of stone walls and stone deposits, monitoring of vegetation status, fence of areas with conic.</t>
  </si>
  <si>
    <t>Q69189</t>
  </si>
  <si>
    <t>Revitalisation of pools in EVL and PP pools at the slings â€“ Stage II</t>
  </si>
  <si>
    <t>The project deals with complex revitalisation of traditional locality in k. Old HodÄ›jovice near Ceske Budejovice. Part of the plan is to renew the three existing pools, the realisation of three new, unexecutable pools and the connection of pools from the first stage. The location is located on the territory of the former EVL, in the PP pool near the slings and in the supra-regional biocoridor ÃšSES. The implementation of the proposed revitalisation measures will create an interesting and fragmented biotope, which will contribute to the protection of numerous existing species as well as an increase in biodiversity.</t>
  </si>
  <si>
    <t>Q69856</t>
  </si>
  <si>
    <t>Locality Obelisk â€“ wetlands HrÃºdy, At the lake, Behind the barrier and HrubÃ¡ meadow</t>
  </si>
  <si>
    <t>environment, ecological stability of land, wetlands, pools, promotion of biodiversity, increasing number of species</t>
  </si>
  <si>
    <t>Q68471</t>
  </si>
  <si>
    <t>Revitalisation of Zelenka</t>
  </si>
  <si>
    <t>The planned project is a revitalisation measure on a small stream Zelenka (right tributary DivokÃ© Orlice) and its left-hand tributary. The revitalisation solves the modelling of a new trough and formation of flow and non-fluent pools with wetlands, fish shelters in the adjacent creek. The measure will be supplemented by a â€œbug-holeâ€ and replacement planting of shorelands. The construction will retain water in the landscape, increase the biodiversity of the surrounding area and act as a landscape element.</t>
  </si>
  <si>
    <t>Q70086</t>
  </si>
  <si>
    <t>Water pool in k.o.o. SychotÃ­n</t>
  </si>
  <si>
    <t>The project deals with the revitalisation of watercourse and the construction of adjacent water pools of wetland character. The purpose of the construction is to promote biodiversity with a focus on conservation and increasing number of species, implemented primarily by creating suitable conditions for their existence.</t>
  </si>
  <si>
    <t>Q70941</t>
  </si>
  <si>
    <t>Revitalisation of DraÄky pond</t>
  </si>
  <si>
    <t>The aim of the project is to revitalise the DraÄky site in the range of 1.33 ha, to restore two water reservoirs with a total surface area of 0.53 ha and to build a new wetland with a surface area of 0.035 ha.The purpose of the restoration of the reservoirs is to retain water in the locality and create a local Biocenter with a landscape-forming element. The project also includes vegetation modifications aimed at creating a functional element of the territorial system of ecological stability of the landscape and thus increasing biodiversity and ecological stability of the area.</t>
  </si>
  <si>
    <t>Q69474</t>
  </si>
  <si>
    <t>Revitalisation of the ZÃ¡dolskÃ½ creek</t>
  </si>
  <si>
    <t>The planned project is a revitalisation measure in the part of the river bank of the ZÃ¡dolskÃ½ creek and its left-hand tributary on the territory of the Royal Garden Nature Reserve and its protection zone. Revitalisation in the adjacent village deals with the modelling of a new trough (to a large extent using the remains of the original trough before technical modification) and the formation of flow and non-route pools.  Water management measures will retain water in the landscape, increase the biodiversity of the reservation and act as an important landscape element.</t>
  </si>
  <si>
    <t>Q70041</t>
  </si>
  <si>
    <t>Revitalisation of Bethlehem wetland</t>
  </si>
  <si>
    <t>Restoration of pools and wetlands in Bethlehem PP and creating suitable conditions for the existence of all species of amphibians and reptiles present in the site.</t>
  </si>
  <si>
    <t>Q71553</t>
  </si>
  <si>
    <t>Pond Caucasus and water pool in k.u. Valchov</t>
  </si>
  <si>
    <t>The proposed project deals with the construction of a small pond and three celestial water pools of wetland character. The purpose of the construction is to promote biodiversity with a focus on conservation and increasing number of species, implemented primarily by creating suitable conditions for their existence. The construction of water surfaces will improve the regulation of water conditions with the aim of retaining water in the landscape.</t>
  </si>
  <si>
    <t>Q70413</t>
  </si>
  <si>
    <t>LETONICE â€“ LBC 6 LONG SLOPES</t>
  </si>
  <si>
    <t>The project addresses the implementation of anti-erosive and landscape-forming measures for the purpose of restoring the historical landscape â€“ landscape development, support of biodiversity and rehabilitation of intensively utilised agricultural landscapes, implementation of remediation measures.The project will be implemented to create a biocoridor of the territorial system of ecological stability (ÃšSES).</t>
  </si>
  <si>
    <t>Q69074</t>
  </si>
  <si>
    <t>Pond RybnÃ­k Laundry, construction works and drainage</t>
  </si>
  <si>
    <t>The project is a renewal of important landscape elements, which are the spring part of the PyÅ¡elskÃ½ Stream stream and the first small water reservoir for the flow, which is related to the emergence of water-dependent habitats, increasing biodiversity and improving water management. The construction is characterised by construction works ensuring the emergence of new retention spaces and flood safety, it is a reconstruction of the reservoir including a dam and safety buildings, delay and modification of the adjacent part of the flow in a close way.</t>
  </si>
  <si>
    <t>Q68764</t>
  </si>
  <si>
    <t>Revitalisation of the blind arm on the meadows</t>
  </si>
  <si>
    <t>The purpose of the project is to revitalise the blind arm along the right bank of the Jihlava River. The site is part of the regional biocoridor RBK 139 as part of the local Biocentrum LBC C6. The aim of the project is to remove the sediment and bring the blind arm into a state corresponding to its importance in this locality. These measures will encourage the development of species biodiversity in this locality and will favourably affect the local ecosystem.</t>
  </si>
  <si>
    <t>Q68406</t>
  </si>
  <si>
    <t>Tower-realisation LBK2, LBK3, LBK12 and LBK13</t>
  </si>
  <si>
    <t>The subject of the project is the establishment of local biocoridors in k.Ãº. Itâ€™s the towers. The local biocoridors are situated in an intensively used field landscape, creating conditions for migration of biota and creating new habitats for the existence and development of a number of plant and animal species.The aim of the project is to increase biodiversity, ecological stability of the territory and thanks to the proposed measures to minimise erosion of water in the territory. The proposed measures will connect to the landscape structures EVL CZ0720153 TrojÃ¡k.</t>
  </si>
  <si>
    <t>Q69730</t>
  </si>
  <si>
    <t>Revitalisation of the valley brook -SO 02</t>
  </si>
  <si>
    <t>The aim of the implementation of wetlands and pools is to increase the biodiversity of the area, while improving the landscape function of the waterwork and improving the environment. The positive impact on the environment is an important landscape-building element for increasing biodiversity.</t>
  </si>
  <si>
    <t>Q68649</t>
  </si>
  <si>
    <t>Josefov meadows: Nightingale Birdman</t>
  </si>
  <si>
    <t>Event "Josephâ€™s meadows: SlavÃ­kovskÃ½ birder" is a measure to support specially protected species of animals, especially wetland birds, in the territory of the Josefov meadow Bird Park of the Czech Society of Ornithological in the Hradec KrÃ¡lovÃ© Region near the town of JaromÄ›Å™. The prepared SlavÃ­kovskÃ½ bird will be a system of various large pools, which will also serve to improve the natural functions of the landscape, e.g. retention capabilities of the territory, and environmental education and awareness of visitors.</t>
  </si>
  <si>
    <t>Q68909</t>
  </si>
  <si>
    <t>ZlÃ­n â€“ treatment of trees in the forest cemetery in ZlÃ­n â€“ stage I</t>
  </si>
  <si>
    <t>The project deals with the revitalisation of the tree floor at the Forest Cemetery. Groups of forest trees involved do not give room for new plantings. Most trees require treatment, in some cases removal is necessary for reasons of safety. From a biological point of view, the location appears to be average in the current state. Due to the nature of the environment and the species diversity of the locality, there is considerable potential for the future, due to the planned interventions to increase the areaâ€™s biodiversity.</t>
  </si>
  <si>
    <t>Q69751</t>
  </si>
  <si>
    <t>Building a wetland in the locality â€œOn meadowsâ€</t>
  </si>
  <si>
    <t>It is the establishment of 5 separate, independent pools. Technically, these are earthworks â€“ excavation of pools, and measures for wildlife. All soils will be stored outside the area in question. At the same time, elements to support species will be built on the site. It will be a stone wall (large reptilian), five smaller reptiles and six snakes.</t>
  </si>
  <si>
    <t>Q68839</t>
  </si>
  <si>
    <t>The pool of Stibralka</t>
  </si>
  <si>
    <t>On the wet parts of land p. no. 1691, 1692 and 1694 k.Ãº. The procedure owned by the investor of the action will be built in a pool and microt. They will be dealt with as lateral, impervious, digested, water-powered. The function of the pools will be landscape-forming, the aim is to ensure the interests of nature and landscape protection? the creation of new habitats, the promotion of biodiversity, the retention of water in the landscape. The preparation of the project was consulted from the beginning with the Agency for Nature Conservation and Landscape Protection of the Czech Republic</t>
  </si>
  <si>
    <t>Q69595</t>
  </si>
  <si>
    <t>Measures to promote rare species in the forests of the southwestern part of the White Carpathians â€“ Phase II and III â€“ building measures to promote rare species</t>
  </si>
  <si>
    <t>The aim of the project is to increase biodiversity and implement measures to improve the status of rare species populations by building and restoring their habitats. The area is located on the territory of the White Carpathians, in a protected landscape area. For these measures, the installation of habitats for the promotion of rare species will be carried out, namely wintering areas for amphibians, hatcheries, beetles and walls for reptiles and birds.</t>
  </si>
  <si>
    <t>Q70404</t>
  </si>
  <si>
    <t>Pond on KubohuÅ¥skÃ½ creek PP</t>
  </si>
  <si>
    <t>The project deals with the construction of a pond with a total area of 0.4572 ha with accessories, which creates sufficient accumulation of water in the landscape and is designed with principles of strengthening of eco-bilisation functions. The components consist of an effluent with sufficiently dimensioned ducts, waste sewer and side overflow reinforced by nature by close material. This will improve the ecological stability of the territory, its species bidivity and negligible aspect of aesthetics.</t>
  </si>
  <si>
    <t>Q69601</t>
  </si>
  <si>
    <t>Wetland in the Silver Mountains</t>
  </si>
  <si>
    <t>The subject of the project plan is measures that will contribute to strengthening the natural functions of the landscape. Specifically, the construction of the wetland is designed as a landscape-forming element, which serves to increase biodiversity and enhance ecological-stabilisation functions. The wetland is especially intended for aquatic plants and aquatic animals, such as amphibians, aquatic invertebrates and molluscs. The wetland pool also serves to increase the retention capacity of the landscape.</t>
  </si>
  <si>
    <t>Q69661</t>
  </si>
  <si>
    <t>Water reservoir Sen, TeplÃ½Å¡ovice</t>
  </si>
  <si>
    <t>The project is a new construction of an important landscape element, the reservoir Sen, which is also part of the local biocoridor of SmilovskÃ½ creek, this is related to the creation of new water and water-dependent biotopes, increasing biodiversity and improving water management in the locality by creating a new retention area. Through the local biocoridor of the ÃšSES â€œSmilovâ€, which connects with the regional biocoridor KÅ™eÅ¡ickÃ½ Stream (CHP 1-09-03-094), the water management of the region will also be improved.</t>
  </si>
  <si>
    <t>Q69760</t>
  </si>
  <si>
    <t>JaruÅ¡ka water reservoir</t>
  </si>
  <si>
    <t>The project is a new building of an important landscape element, the JaruÅ¡ka water reservoir, which is also part of the local biocoridor of the LbosÃ­n creek. This is related to the emergence of new aquatic and water-dependent biotopes, increased biodiversity and improved water management in the locality by creating a new accumulation and retention area.</t>
  </si>
  <si>
    <t>Q70556</t>
  </si>
  <si>
    <t>Revitalisation of the park Na PolabÃ­ â€“ MÄ›lnÃ­k</t>
  </si>
  <si>
    <t>The project aims to revitalise the town park Na PolabÃ­, one of the most frequented parks in MÄ›lnÃ­k, significant for its natural and aesthetic value, biodiversity. The focus of the project is to treat existing trees in the park, make health and safety cuts in order to ensure long-term high functionality, the best possible condition and operational safety of trees. The project will also add furniture and local management of the travel network.</t>
  </si>
  <si>
    <t>Q68447</t>
  </si>
  <si>
    <t>Important avenues of the Liberec Region â€“ Stage 1</t>
  </si>
  <si>
    <t>The project will include stabilisation and treatment of the four major avenues of the Liberec Region, which are located throughout the Liberec Region, but have different history, composition, degree of damage, ties to the landscape and function in terms of biodiversity. Four alleys are included in the project:1) Castle LipovÃ¡ alley in Sloup v ÄŒechÃ¡ch 2) LipovÃ¡ avenue Calvary in Cvikov near a hospital3) JavorovÃ¡ avenue BuÄÃ¡rka in Paseky nad Jizerou 4) DubovÃ¡ avenue on the dam of pond in Lomnice nad Popelkou</t>
  </si>
  <si>
    <t>Q68370</t>
  </si>
  <si>
    <t>Modification of the species composition of the forest on the Long Hill in the PLA ÄŒeskÃ© StÅ™ehoÅ™Ã­ â€“ Phase II</t>
  </si>
  <si>
    <t>Forestry measures aimed at preserving and improving the species composition of forest communities that fully meet the conditions of the Bohemian Central Mountains PLA.</t>
  </si>
  <si>
    <t>Q69833</t>
  </si>
  <si>
    <t>Adjustments to the moisture regimes on land 136</t>
  </si>
  <si>
    <t>The purpose of the construction Modification of moisture regimes on plot 136 is to improve the moisture conditions and enhance the biodiversity of the locality. It is expected to create two pools with a litoral zone, which will be powered by increased groundwater levels and an obscured rain sewer. Water regulation in pools will be possible through the inflow shaft, where a control element for eliminating possible â€œflushâ€ pools will be installed.</t>
  </si>
  <si>
    <t>Q71170</t>
  </si>
  <si>
    <t>Revitalisation of public greenery of BÅ™ezovÃ¡ III.stage</t>
  </si>
  <si>
    <t>The aim of the project is to improve the state of public greenery in two other locations of the city of BÅ™ezovÃ¡. The implementation of the measures will result in species-rich localities with a conceptual conception of planting, which will significantly increase the aesthetic value, biodiversity and ecological stability of the affected area. As part of the project, 53 trees, 564 bushes will be planted, lawn areas with an area of 2770 mÂ² will be restored, benches and baskets will be added to suitable places and birdhouses for small birds will be installed on existing trees.</t>
  </si>
  <si>
    <t>Q69135</t>
  </si>
  <si>
    <t>RousÃ­nov â€“ storage halls</t>
  </si>
  <si>
    <t>The green solution project is part of the complex realisation of the warehouse area of Euro Tool s.r.o. The area is a new building, designed areas beyond the area border aiming to close the area (look barrier) and incorporate it into the landscape. The aim of the new green solution is to increase the biodiversity of space, to restore nature close to communities and to make the place for life available to other animals, to enable them to migrate, but also to create a pleasant working environment for employees of the company.</t>
  </si>
  <si>
    <t>Q70429</t>
  </si>
  <si>
    <t>Public greenery in the village NovÃ½ MalÃ­n â€“ Establishment of a park in a new residential zone</t>
  </si>
  <si>
    <t>The project will improve the environment of a strongly urbanised part of the municipality of NovÃ½ MalÃ­n, in the form of a comprehensive renewal of public greenery of public spaces, extension of the species composition in favour of species close to the natural composition of vegetation (protection function) in the defined area. The project will be implemented at p. no. 3802/23, 3802/25, 3802/26, 3790/1 in k.Ãº. The new Malin.</t>
  </si>
  <si>
    <t>Q69192</t>
  </si>
  <si>
    <t>Restoration of the pond in k.u. Mahoush â€“ p. no. 474</t>
  </si>
  <si>
    <t>The project documentation deals with the restoration of the former pond p.no.CN 474 outside its original border. The adjacent land of CN No 456/1 will be used to expand. It is expected that after the removal of the sediment and the decrease in slope slopes, water retention will increase and the litoral zone also improves species diversity at the interest site.</t>
  </si>
  <si>
    <t>Q68394</t>
  </si>
  <si>
    <t>Planting of greenery in HruÅ¡ovany nad JeviÅ¡ovka</t>
  </si>
  <si>
    <t>The object of the project is planting greenery in a selected locality. New plantings will mainly fulfil a landscape-forming function, contribute to the optimisation of water regime, improve air quality and biodiversity of the whole territory. As part of the project, grassing will take place â€“ a flowery meadow will be established and tree-line plantings, tree groups and insulating greenery including subsequent care will be established. The total green area has an area of 1.3 ha and 454 plants will be planted.The project will be followed by the second stage of planting.</t>
  </si>
  <si>
    <t>Q69107</t>
  </si>
  <si>
    <t>Revitalisation of land plot no. 913, k.Ãº. A rupture</t>
  </si>
  <si>
    <t>The area concerned is located in k.u. A crack in Jihlava. The area of interest is composed of arable land and is part of a larger soil block. From the point of view of ecological value, it is a highly degraded area with minimal species diversity.The project focuses on mitigating the negative effects of water and wind erosion and will serve to slow down and contain the drainage of surface water and capture the washed soil. The natural functions of the landscape will be strengthened and biodiversity will be increased.</t>
  </si>
  <si>
    <t>Q69116</t>
  </si>
  <si>
    <t>Revitalisation â€“ UhÅ™Ã­nov creek</t>
  </si>
  <si>
    <t>The planned project is a revitalisation measure on the small water stream UhÅ™Ã­novskÃ½ creek in the range of 0.040-0.3294 (on the territory of the registered VKP). Revitalisation solves the creation of a parallel trough with the creation of 4 flow, 3 non-flux and one side pools. The current trough will be left unadjusted. The construction will hold the pipeline in the landscape, increase the biodiversity of the surrounding area and act as a landscape element. The implementation of the required water flow function should be fulfilled according to Act No.254/2001 Coll., on Waters.</t>
  </si>
  <si>
    <t>Q70356</t>
  </si>
  <si>
    <t>Construction of pools for p. 163 and 164, k.u. The Old Reich</t>
  </si>
  <si>
    <t>The object of the project is to build two pools in the cadastral of the village StarÃ¡ Å˜Ã­Å¡e. New pools will be built in the MarkvartickÃ½ creek. These are land which is wet and cannot be farmed. The site in question has a low biological value at the moment. The implementation of the project will lead to the creation of a new wetland biotope, which will contribute to strengthening biodiversity in the territory.</t>
  </si>
  <si>
    <t>Q70761</t>
  </si>
  <si>
    <t>Prevention of damage caused by a specially protected species called Canis lupus (Canis lupus) in k.Ãº. Suchov</t>
  </si>
  <si>
    <t>The project addresses the prevention and prevention of damage to livestock (heep breeding) of the company Ekofarma Balada, s.r.o. The project will build a fence with an electric fence and installation of two photo belts in the White Carpathian PLA in TrnovÃ¡ v k.Ãº. Itâ€™s a dry man. The fencing will include gateways for the passage of agricultural equipment and two gates to allow game migration. Total fencing length is 2.94 km, overpassing 0.25 km, with a total fenced area of 36.3 ha</t>
  </si>
  <si>
    <t>Q69326</t>
  </si>
  <si>
    <t>Revitalisation of public greenery of BÅ™ezovÃ¡ Stage II</t>
  </si>
  <si>
    <t>The aim of the project and implementation of the project is to strengthen ecological stability of the territory, increase biodiversity and connect greenery with other green areas. This will be ensured by restoring and improving the functional status of areas and elements of public greenery, line and solitary planting of trees, restoring grassed areas and increasing biodiversity.</t>
  </si>
  <si>
    <t>Q68713</t>
  </si>
  <si>
    <t>Regeneration of the alley on the Old Hradec</t>
  </si>
  <si>
    <t>The alley in StarÃ¡ HradeckÃ½ is registered as an important landscape element (VKP) and is one of the few regularly used promenade pedestrian routes in these places.The project deals with maintaining and strengthening the current biodiversity in the alley, strengthening the health status of all preserved individuals, removing sick trees and adding new healthy taxons. The aim is to preserve the alley not only in terms of natural function, but also from the point of view of aesthetic and cultural-historical.</t>
  </si>
  <si>
    <t>Q69180</t>
  </si>
  <si>
    <t>Improvement of the species composition in the forests of Svatoslav</t>
  </si>
  <si>
    <t>The object of the project is to provide for previously wooded areas and their subsequent care in forest areas owned by Svatoslav, which is leased by the company LESTOP, s.r.o. The project deals with the restoration of vegetation and the improvement of the wood composition with the aim of supporting the original woodwork. The plan is based on LHP for the period 2012-2021 for LHC 607421 Forests of Svatoslav.Indicators:Total number of found elements: 3 pcs Total area of founding elements: 1,06 ha</t>
  </si>
  <si>
    <t>Q68975</t>
  </si>
  <si>
    <t>Adaptation of selected public spaces in the village Kostelec</t>
  </si>
  <si>
    <t>The aim of the project is to revitalise greenery in selected five localities of Kostelec, which aims to increase the long-term prosperity of trees, increase attractiveness and biodiversity within the built-up area and contribute to the overall improvement of the quality of the environment. As part of the project there will be felling of trees in poor health, with reduced operational safety and air raids, treatment of existing trees and new planting including after-care of three years of care.</t>
  </si>
  <si>
    <t>Q68851</t>
  </si>
  <si>
    <t>A pool above the parish forest</t>
  </si>
  <si>
    <t>On the wet parts of the property p. 1393 kÃº. The procedure owned by the investor of the action will be built in a pool. They will be dealt with as lateral, impervious, digested, water-powered.  The function of the pools will be landscape-forming, the aim is to ensure the interests of nature and landscape protection? the creation of new habitats, the promotion of biodiversity, the retention of water in the landscape. The preparation of the project was consulted from the beginning with the Agency for Nature Conservation and Landscape Protection of the Czech Republic.</t>
  </si>
  <si>
    <t>Q68616</t>
  </si>
  <si>
    <t>Care of Europeâ€™s important Natura 2000 Chomutov site â€“ zoopark</t>
  </si>
  <si>
    <t>220 trees will be treated as part of the project. The aim of the project is to strengthen biodiversity within the locality, or to create cavities for the development of the highly endangered smell (Osmoderma barnabita) and the creation of new microhabitats for the development of endangered cornea (Lucanus cervus). There will be long-term stabilisation of old and hollow trees, with younger trees ensuring prospective development. This measure will also increase the safety of zoopark visitors and staff.</t>
  </si>
  <si>
    <t>Q68533</t>
  </si>
  <si>
    <t>We plant, you harvest.</t>
  </si>
  <si>
    <t>The project is focused on planting species of original fruit trees in the urbanised environment of the village. The submitted project is the result of participation with the public, which, in addition to simple consent, had the opportunity to influence the species composition of plantings in the vicinity of their residence. This aspect brings to the project a strong link to the greenery of the seat in the past, when the species composition of fruit trees was also varied and corresponding to the requirements of the owners of the time.</t>
  </si>
  <si>
    <t>Q70475</t>
  </si>
  <si>
    <t>Restoration of greenery in the premises of the seniorsâ€™ house in ZdÃ­kov</t>
  </si>
  <si>
    <t>The object of the project is to use the remaining part of the land created after the construction of the building of civic amenities â€“ a house for seniors in the village ZdÃ­kov. The designed locality is located near the center of the village and within the framework of the proposed works it will be converted into a public greenery. The proposed work includes the settlement of new trees, bushes including sowing of grassy areas. Natural plant species and tree species have been selected for the locality, which ensures their durability and viability.</t>
  </si>
  <si>
    <t>Q68388</t>
  </si>
  <si>
    <t>Revitalisation of wetland habitats in k.u. The Srch</t>
  </si>
  <si>
    <t>The object of the project is the restoration of the existing forest pool and the creation of new pools (small water areas). The aim of the project is to promote and increase biodiversity in the given locality.</t>
  </si>
  <si>
    <t>Q68652</t>
  </si>
  <si>
    <t>Repair of the effluent and the ferret-Black Pond II.</t>
  </si>
  <si>
    <t>This is the repair of drainage facilities and pipes to prevent uncontrolled water leakage from the pond, which will have a positive impact on surrounding habitats where particularly protected species of animals and plants are present.</t>
  </si>
  <si>
    <t>Q69371</t>
  </si>
  <si>
    <t>Revitalisation of Zeyer sets in VodÅˆany</t>
  </si>
  <si>
    <t>The project is focused on revitalising an extensive park (Zeyer orchards) near the center of VodÅˆany. New plantings are expected to take place. It is a part of the overall restoration of the site in order to ensure citizens and visitors of VodÅˆan improve the environment and create a safe â€œgreen oasisâ€ practically next to the city centre, near the train and bus station. Another objective is to preserve species diversity and ecological stability of the locality.</t>
  </si>
  <si>
    <t>Q3670894</t>
  </si>
  <si>
    <t>Protection, management, acquisition of knowledge and enhancement of protected natural areas managed and creation of new links of green and blue frame by the LPO in Charente-Maritime â€” Duration of 3 years: 2015/early 2018</t>
  </si>
  <si>
    <t>FR</t>
  </si>
  <si>
    <t>Conserving the Siteâ€™s Natural Environments â€” Analyse Data for Annual Management Assessment â€” Limiting Negative Impacts of Invasive Species â€” Acquiring New Material â€” Assessment and Management of Regulated Plans</t>
  </si>
  <si>
    <t>Q3694722</t>
  </si>
  <si>
    <t>Restoration of the green and blue screen of the Cagne in urban areas</t>
  </si>
  <si>
    <t>The aim of the operation is to re-nature the left bank of the Cagne (Alpes Maritimes) on a 200Â m line in urban areas where it is currently completely artificialised and, on the other hand, to equip the structures that obstruct fish passes (target species: eel) so as to restore its ecological continuity.</t>
  </si>
  <si>
    <t>Q3688524</t>
  </si>
  <si>
    <t>Restoration and maintenance of the river Scarpe and its tributaries of general interest</t>
  </si>
  <si>
    <t>The maintenance of the upstream Scarpe and its tributaries, all non-federal streams, is the responsibility of the riparian owners. Following the observation of various hydraulic and ecological malfunctions, the Community of Communes des Campagnes de lâ€™Artois â€” CCCA and the Urban Community of Arras â€” CUA decided to jointly maintain the minor bed of the rivers as a first step. Following this first phase of intervention, the two communities decided to launch a comprehensive ecological restoration program as part of a General Declaration of Interest.  The planned work programme concerns the actual restoration of rivers and the removal of dams which impede free movement. This should allow for the gradual return of river biodiversity in particular with regard to fish stands.  The nature of the operations to be carried out under this development programme meets the objectives of priority axis 4, Priority investment OT 6 and its investment priority 6d, specific objective 1 which aims to restore and increase natural habitats and reintroduce species. The objective of this operation is the ecological restoration of rivers and the restoration of longitudinal and lateral continuity favourable to fish reproduction and the development of biodiversity in general.  The work will contribute to the ecological restoration of 127Â ha.</t>
  </si>
  <si>
    <t>Q3678335</t>
  </si>
  <si>
    <t>Wire-purchasing together forest in PINEY</t>
  </si>
  <si>
    <t>Land acquisition of 89Â ha of forest in the territory of the municipality of Piney.  It is a forest that constitutes an ecological corrior of great wealth in terms of biodiversity whose acquisition by the Conservatory of the Littoral will keep its conversation.</t>
  </si>
  <si>
    <t>Q3695858</t>
  </si>
  <si>
    <t>Action programme 2017</t>
  </si>
  <si>
    <t>Law Association 1901 created in 1986, the Conservatoire dâ€™espaces naturelles de Bourgogne organises and implements operational action plans for natural environments at regional level, structured in the form of multi-partner programmes and networks to develop a synergy of action between the actors involved in the preservation of biodiversity in the territory</t>
  </si>
  <si>
    <t>Q3688245</t>
  </si>
  <si>
    <t>Restoration of ecological continuity on the tributaries of the Canche, Lys and Hem on 9 works.</t>
  </si>
  <si>
    <t>Transverse works on rivers (mills, vannages, dams, etc.) are obstacles to the free movement of fish, resulting in sedimentation upstream of these structures. They disrupt the reproductive cycle of many migratory fish and limit the flow of biodiversity.  The 9 works that concern the basins of the Canche, the Hem and the Lys which will be erased as part of this operation are old water mills or agricultural thresholds used for the flotation of the nearby. In general, the work is intended to remove the civil engineering of the works, to fill the dissipation pits downstream of waterfalls, to recreate a new bed in the watercourse, and to reshape the bed upstream and downstream of the work. The reconstruction of the riverbed is designed to control flows and allow, in view of the flow rates and the height of the water blade, the rise and deval of all fish species. These works concern the municipalities of Bergeuneuse, Enquin sur Baillons, Huby Saint Leu, Torcy, Inxent, Tournehem-sur-la-Hem, Delettes, Fressin and Royon.</t>
  </si>
  <si>
    <t>Q3671051</t>
  </si>
  <si>
    <t>The management and restoration of natural environments in Montmorillonnais, an asset for the preservation of biodiversity (2014-2015)</t>
  </si>
  <si>
    <t>Raise awareness of biodiversity conservation and landscapes. Preserve the fauna and flora of the Montmorillonnais landscape, the different ecological niches and the different species found there. Restore natural habitats and ensure good ecological continuity.</t>
  </si>
  <si>
    <t>Q3674568</t>
  </si>
  <si>
    <t>Creation of biodiversity trails and enhancement of the Walls heritage in Fisheries</t>
  </si>
  <si>
    <t>The Murs Ã  PÃªche site, located in Montreuil, is the last witness to the fruit culture that made the city famous under the Old Regime and until the aftermath of the Second World War. The walls are a unique example of the use of local topographic and geological resources, drawing on their thermal qualities. Privatised and fragmented by urbanisation, long reduced to a wasteland, the gardens of the fishing walls are today a nature reserve that the City of Montreuil intends to preserve, and enhance by the development of the biodiversity trail project.   The path of biodiversity is defined by all the paths and scents allowing you to travel through the heart of the Saint-Antoine district. It reactivates paths lost as the neighborhood deteriorates and gives access (physical or visual) to a rosary of spaces that are all different environments welcoming the flora and fauna of France. The course he defines will be the support of a didactic discovery of the biodiversity of the Paris Basin, in connection with the history of the site and thanks to adapted furniture and information materials.  The objective of the project is to develop and preserve a unique natural space through actions to safeguard, restore and enhance biodiversity in urban areas.</t>
  </si>
  <si>
    <t>Q3669203</t>
  </si>
  <si>
    <t>Stock conservation and production of juvenile European sturgeon 2017-2018</t>
  </si>
  <si>
    <t>None</t>
  </si>
  <si>
    <t>Q3687190</t>
  </si>
  <si>
    <t>CONSTRUCTION OF DAMS AT SEA AGAINST THE INVASION OF SARGASSES ALGAE</t>
  </si>
  <si>
    <t>The coastal communities of Martinique, particularly those on the Atlantic coast, face a new phenomenon, which is the recurrent invasion of sargasse algae. The failure of these algae has now known consequences for health, property and biocenosis.       From a sanitary point of view, the H2S gas released by the putrefaction of these algae is toxic at a high dose. Prolonged exposure to this gas with consequences for humans. From a material point of view, movable and immovable property is adversely affected by this gas. From an environmental point of view and more specifically in terms of biodiversity, there is rapid and significant degradation. Mortality of animal species is observed in particular fish, crustaceans, turtles, but the marine flora is also impacted: corals, grasslands, mangroves... Fighting solutions on earth after stranding are ineffective. The City of Robert has thus opted for the collection of sargasses algae at sea by taking two options: the realisation of dams at sea and the acquisition of boats designed for harvesting at sea. The aim is to couple these different ways to minimise grounding on the coast. Several dams are being considered in view of the extent of the coastline and the impacted sites. These include PontalÃ©ry, Pointe-Savane, Pointe-Lynch, Sable-Blanc, Pointe-la-Rose and Pointe Jean-Claude.</t>
  </si>
  <si>
    <t>Q3699249</t>
  </si>
  <si>
    <t>Ecological Corridor â€” Boulevard Nature Phase 2014-2016</t>
  </si>
  <si>
    <t>The project to create an ecological corridor called â€œBoulevard Natureâ€ carried out by Le Mans metropolis concerns the creation and improvement of a cycle path developed as a green lane favourable to the development of biodiversity and allowing the reconnection of natural spaces between them. It thus aims to restore ecological continuity at the level of the agglomeration territory in order to meet the objectives of the green frame set out in the regional ecological coherence scheme.</t>
  </si>
  <si>
    <t>Q3687772</t>
  </si>
  <si>
    <t>Action programme for a better conservation status of different natural habitats and species habitat: Phase 1</t>
  </si>
  <si>
    <t>The project consists of an action programme aimed at the restoration of natural sites in order to ensure their good conservation status. This ambitious action programme concerns 22 natural sites in the Pas de Calais department for a total area of 492.46Â ha. This programme is multi-annual. It will run from February 2017 to February 2020. The objectives are:  Improvement of the conservation status and functionalities of natural habitats and species, -Recovery of natural habitats, -Improving the naturality of several sites by renaturation of anthropogenic plots At the end of the program, the total area of natural habitats that will have been the subject of operations is 492.46Â ha. The first phase, the subject of the present case, concerns 348.76Â ha, the second phase 143.70Â ha.</t>
  </si>
  <si>
    <t>Q3687643</t>
  </si>
  <si>
    <t>Requalification of Avenue Charles de Gaulle in St Saulve in alternative techniques- Call for projects Nature in town</t>
  </si>
  <si>
    <t>The project consists of the realisation of alternative techniques to rainwater in urban areas (hollow green spaces, central landscape node, drainage massifs) in the municipality of St Saulve, based on the requalification of Avenue Charles de Gaulle. The requalification integrates disconnection into the network of all the stormwater of the roadways, a car park and also the buildings surrounding the avenue. The area concerned is 2.5Â ha. Mineral rights of way will be reduced in favour of planted and weeded areas. A majority of local species will be planted to promote biodiversity. At stormwater management level, all water will be disconnected from the existing EP network and will be managed in the green spaces created on the site. The EPs of the buildings will be brought back to the avenue and managed in the green spaces in densely planted landscaped areas of shallow depth (between 0.2 and 0.5Â m deep). The profile across the avenue has been reworked by integrating a central node that collects all of the road runoff EPs. Parking runoff EPs are managed in planted hollow green spaces. All stormwater will be buffered until the 10-year occurrence rain. On the central part of the avenue, the water storage capacity will be 312Â mÂ³. For buildings surrounding the avenue, the hollow green spaces and draining massifs will allow storage of 584Â mÂ³.</t>
  </si>
  <si>
    <t>Q3683161</t>
  </si>
  <si>
    <t>Action programme 2019-2021 for the conservation of dry, rock and forestry environments.</t>
  </si>
  <si>
    <t>The Association of Naturalists of the AriÃ¨ge de lâ€™AriÃ¨ge (ANA) has been part of the network of Conservatoires dâ€™Espaces Naturels since 1992.  As part of the conservation management, the Association of Naturalists of AriÃ¨ge works for the knowledge, protection, management and enhancement of the natural heritage of AriÃ©geois.  As such, the project carries a programme of conservation management, the restoration of dry, rocky and forest areas, as well as the support of local actors to better take ownership of the stakes and management of these natural areas, over the period 2019-2021.  This project is carried out in partnership. The leader is the Association of AriÃ¨ge Naturalists.  In addition, the project involves 2 other partners: â€” the Permanent Centre for Environmental Initiatives (CPIE) Quercy-Garonne, â€” the Centre Permanent dâ€™Initiatives pour lâ€™Environnement (CPIE) Bigorre-PyrÃ©nÃ©es.  The implementation period of the project is 01/01/2019 to 31/03/2022 and the territory concerned is that of the department of AriÃ¨ge.</t>
  </si>
  <si>
    <t>Q3695593</t>
  </si>
  <si>
    <t>CENB Action Programme 2016</t>
  </si>
  <si>
    <t>Law Association 1901 created in 1986, the Conservatoire dâ€™espaces naturelles de Bourgogne ensures the management of natural sites and contributes to the preservation and enhancement of the biodiversity and natural heritage of Burgundy. Main activities of CENB: Scientific knowledge through the production of inventories and monitoring of the Burgundy natural heritage and ecological management documents of natural areas -Preservation of remarkable biodiversity through regulatory tools for nature protection â€” Management of natural sites by carrying out maintenance and restoration of environments â€” Animation of networks and regional action plans in favour of natural environments and species â€” Valorisation of the Burgundy natural heritage to the public and the political and economic decision-making bodies privileged the preservation of Burgundy natural environments (mares, lawns...) or of species with a strong stake in the management of the countryside by means of partnerships with the whole of the area, and the management of the area by the local authorities. The CENB is equal</t>
  </si>
  <si>
    <t>Q3684479</t>
  </si>
  <si>
    <t>Working for Aquatic Environments</t>
  </si>
  <si>
    <t>The action programme aims to act in favour of aquatic environments. It improves knowledge of stream stands, investigates pressures that affect the proper functioning of habitats, restores habitats, assists project promoters and raises public awareness of the richness of aquatic biodiversity.</t>
  </si>
  <si>
    <t>Q3702413</t>
  </si>
  <si>
    <t>Acquisition for the preservation of wetlands and forests around the Chancelade ecosystem</t>
  </si>
  <si>
    <t>The ZNIEFF of Chancelade represents a remarkable ecological, landscape and cultural heritage. The acquisition of this site by the commune of Charensat would be part of the long-term preservation process carried out by the community for many years (ornithological and pedagogical paths created by RPI students, preservation of the bocage, reconstruction of the communal forest by mixtures of resinous hardwood to maintain biodiversity).</t>
  </si>
  <si>
    <t>Q3694860</t>
  </si>
  <si>
    <t>CENB Action Programme 2015</t>
  </si>
  <si>
    <t>the Conservatory of Natural Spaces of Burgundy ensures the management of natural sites and contributes to the preservation and enhancement of the biodiversity and natural heritage of Burgundy.</t>
  </si>
  <si>
    <t>Q3688813</t>
  </si>
  <si>
    <t>A new place for water and nature in urban Dunkirk</t>
  </si>
  <si>
    <t>The Urban Community of Dunkirk has set itself a number of priorities in its draft mandate 2015-2020, one of which concerns the conservation of biodiversity and the development of nature in the city. Thus, it wishes to develop the project â€œA new place for water and nature in urban Dunkirkâ€, which focuses on the densest and most artificialised part of the agglomeration: the centre of Dunkirk. At the same time, under the â€œDk'Plus mobilityâ€ programme, the Urban Community is undertaking important work to restructure the entire transport network in the agglomeration. The opportunity for work in the city centre allows for the deployment of large-scale nature actions in the city based on 3 components: the opening of the Mardyck Canal, the restoration of Jacobsen Park and the disconnection of stormwater currently flowing into the Dunkirk outlet. The Urban Community of Dunkirk was selected under the call for projects Nature en Ville 2017 for this programme of operations.  This case concerns Phase 1 of this programme: the reopening of the Mardyck Canal.</t>
  </si>
  <si>
    <t>Q3713607</t>
  </si>
  <si>
    <t>Knowledge, conservation and valorisation of the Venetian plant heritage classified as World Heritage of Humanity</t>
  </si>
  <si>
    <t>The project concerns the implementation of measures to conserve elements of the Reunion plant heritage, in particular for the valorisation and integrated acquisition of knowledge on the flora and the endemic and indigenous habitats of RÃ©union.</t>
  </si>
  <si>
    <t>Q3684660</t>
  </si>
  <si>
    <t>NCE to the right of 3 state-use dams on tributaries of the Somme: Hallue and NiÃ¨vre</t>
  </si>
  <si>
    <t>The Etoile dams on the NiÃ¨vre (Referential of Obstacles Ã  lâ€™Ecoulement -ROE- 21218) and Bavelincourt (ROE 21218) and Querrieu (ROE 29369) on the Hallue hinder ecological and sedimentary continuity, given the height of their residual falls at 1.30 metres, 1.10 metres and 80 centimetres. The Somme River and its tributaries are home to significant aquatic biodiversity (RAMSAR site) and are recognised as streams for highly amphihalin migrants (fish living both in rivers and at sea). These include aloses, eels, salmon, sea trout and sea lamprey. Some of these species are threatened with extinction. The restoration of hydro-ecological continuity is an important issue in reclaiming the quality of rivers in the Somme Basin, including the Allue and NiÃ¨vre, which are fragmented and artificialised. The objective of the work is to remove these three blockages in order to give access to spawning areas of the basin head to fish species and to restore natural dynamics to flows.</t>
  </si>
  <si>
    <t>Q3698298</t>
  </si>
  <si>
    <t>Animation of the Natura 2000 sites of the NRPL</t>
  </si>
  <si>
    <t>In accordance with its charter renewed in 2015, the Park is responsible for the animation and drafting of the objective documents for eleven of the 16 Natura 2000 sites present in its territory. The Park undertakes for all the action to contribute to the implementation of all measures favourable to the maintenance and/or restoration of the good conservation status of species and natural habitats of the Annexes to the European Wildlife and Floral Directives.</t>
  </si>
  <si>
    <t>Q3701649</t>
  </si>
  <si>
    <t>Study of the land forms of Jussie on the Ligerian corridor: ecology, genetics, management and biological control</t>
  </si>
  <si>
    <t>This research project, within the framework of Action 10 of the DOMO of the POI Loire, aims to discover how to limit the risk of colonisation of prairial habitats invaded by invasive alien species on the Lake basin, in particular in order to reduce the economic impact of farmers who suffer the consequences with the loss of forage area. The second part aims to determine for an invasive species, juices, why the terrestrial form is more difficult to treat than the aquatic form. Finally, paths for biological control in the territory of the region will be developed.</t>
  </si>
  <si>
    <t>Q3702630</t>
  </si>
  <si>
    <t>MediCyn: towards sustainable water management reconciling Mediterranean biodiversity with cyngetic and pastoral uses</t>
  </si>
  <si>
    <t>Under the contract of Delta â€œCamargueâ€ and the Plan for the management of natural spaces in the environmental crown around the industrial-portuary area of Fos, the Grand Maritime Port of Marseille wishes to carry out hydraulic restoration works on the Camargua wetlands as well as the carrying out of scientific monitoring to evaluate the effect of the work carried out by studying the effectiveness of the different modes of hydraulic management. The aim is to move towards sustainable hydrological management reconciling Mediterranean biodiversity with cyngetic and pastoral uses at two natura 2000 sites â€œLe Grand Closâ€ and â€œLe Relaiâ€.</t>
  </si>
  <si>
    <t>Q3683283</t>
  </si>
  <si>
    <t>Sub-trame management program to reconcile human activities with the preservation of plant diversity</t>
  </si>
  <si>
    <t>The Syndicat mixte du Conservatoire Botanique National des PyrÃ©nÃ©es et de Midi-PyrÃ©nÃ©es has been working for 20 years to encourage the consideration of threatened flora. As such, the National Botanical Conservatory of the Pyrenees and Midi-PyrÃ©nÃ©es proposes through this project entitled â€œProgram for the management of sub-trames to reconcile human activities with the preservation of plant diversityâ€ a programme to support local stakeholders in order to better take biodiversity into account.   Thus, this project aims to continue the momentum launched in previous operations by proposing new awareness-raising and information actions. The actions are targeted by major types of environment (sub-trames of urban environments, sub-trames open and semi-open, sub-trapes rocky environments) and aim to promote a shared approach to the issues of flora and habitats in order to better reconcile human activities with the preservation of biodiversity.</t>
  </si>
  <si>
    <t>Q3670494</t>
  </si>
  <si>
    <t>Actions of CREN Poitou-Charentes to safeguard biodiversity â€” 2016</t>
  </si>
  <si>
    <t>Within the framework of Specific Objective 6D1 of Priority Axis 5 of the ERDF Operational Programme 2014-2020, the FP CREN shall carry out projects aimed at:- Complementing knowledge of biodiversity, habitats and ecosystems- Replenishing and preserving functional biological corridors and reservoirs- Education and public information on the regional natural heritage- Replanting of trees and hedges to rebuild the bocage mesh</t>
  </si>
  <si>
    <t>Q3701016</t>
  </si>
  <si>
    <t>1OS2-2016 â€” MULTI â€” â€œGreat Alpine Lakes â€” Preservation of species, habitats, continuity and landscapesâ€</t>
  </si>
  <si>
    <t>Project for the preservation of species, habitats, continuity and landscapes of the 5 large alpine lakes</t>
  </si>
  <si>
    <t>Q3701927</t>
  </si>
  <si>
    <t>Action plan for the preservation of ancient forests of the CÃ©vennes National Park</t>
  </si>
  <si>
    <t>Preserve the old forests of the PNC by managing them in the most appropriate way and by acquiring those of high heritage interest for conservation purposes.</t>
  </si>
  <si>
    <t>Q3687796</t>
  </si>
  <si>
    <t>Restoration and Improvement of â€œTRAMEâ€ Milieux and Ecosystems</t>
  </si>
  <si>
    <t>The Syndicat Mixte du Parc Naturel RÃ©gional des Caps et Marais dâ€™Opale proposes to implement at the scale of its intervention territory a project to restore and improve the environment and ecosystems with a view to the restoration of the ecological framework of the Regional Natural Park in accordance with its charter 2013-2025. The programme of actions to strengthen the Regional Blue Trame presented by the Regional Natural Park of the Caps et Marais dâ€™Opale includes the following actions:  Green strip: restoration of biodiversity cores at 5 sites in sensitive dune areas and 5 sites in limestone slopes; â€”Blue Trame: restoration of biodiversity cores at 8 wetland sites; Rural development: several rural developments in the form of â€œnature cornersâ€ (small, more ordinary nature areas benefiting from developments such as the creation of ponds, the improvement of humid natural habitats and landscape plantations. 6 nature corners are planned including a total of 18 pools.</t>
  </si>
  <si>
    <t>Q3670338</t>
  </si>
  <si>
    <t>Actions of the CREN PC to safeguard biodiversity</t>
  </si>
  <si>
    <t>Within the framework of Specific Objective 6D1 of Priority Axis 2 of the ERDF Operational Programme 2014-2020, the FP CREN shall carry out projects aimed at:- Complementing knowledge of biodiversity, habitats and ecosystems, contributing primarily to the implementation of the Regional TVB- Rebuilding and preserving functional biological corridors and reservoirs, based in particular on land control,- Education and public information on regional natural heritage and operations to protect and manage species and spaces implemented,- Replanting trees and hedges to restore bodice mesh and control of local soils by soil erosion</t>
  </si>
  <si>
    <t>Q3683146</t>
  </si>
  <si>
    <t>Network SAGNE Groundwater system: mobilising citizens to preserve water and biodiversity to better adapt to the effects of climate change in Occitania</t>
  </si>
  <si>
    <t>In order to enable the implementation of the Regional Ecological Coherence Scheme (SRCE), the SociÃ©tÃ© CoopÃ©rative dâ€™InÃªt Collectif (SCIC) Rhizobiome proposes with its project entitled "SAGNE Network SAGNE Ground Water: mobilising citizens to preserve water and biodiversity for better adaptation to the effects of climate change in Occitanie", a contribution to the regional wetland sub-theme management programme for the period 2019-2021. This project will enable anyone with direct action on soils (farmers, foresters, marchers) to intervene to preserve living and functional soils.  On wetlands, the project aims to support and disseminate good management practices, while on so-called â€œdryâ€ soils the objective will be to disseminate scientific knowledge on soil health. The project therefore aims to train citizens in the practices to be deployed in order to preserve water, biodiversity and ecosystem functionalities This project is a partnership project. The leader is the Cooperative Collective Interest Society (SCIC) Rhizobiome. In addition, the project involves another partner: â€” The Cooperative and Participative Society (SCOP) Sagne. The implementation period of the project is from 01/01/2019 to 31/12/2021 and the territory concerned is that of the Tarn department, as well as the catchment area of Agout and Sor.</t>
  </si>
  <si>
    <t>Q3682789</t>
  </si>
  <si>
    <t>Contract Restoration Biodiversity of the Causses du Quercy Regional Natural Park (2017-2020)</t>
  </si>
  <si>
    <t>The â€œContrat Restoration Biodiversity of the Causses du Quercy Regional Natural Park (2017-2020)â€ is a territorial program built at the level of the Regional Natural Park of the Causses du Quercy and committing partners to put in place the conditions for restoring the ecological continuity of this territory. This â€œCRB 2â€ therefore complements a first contract restoration experimental biodiversity of the Regional Natural Park of Grands Causses (CBR1) conducted over the period 2015-2017. This project is a project carried out in partnership. The leader is the Syndicat Mixte dâ€™amÃ©nagement et de gestion du Quercy Regional Natural Park.   In addition, the project involves 7 other partners: â€” League for the Protection of Lot Birds (LPO Lot) â€” Nature Midi-PyrÃ©nÃ©es (NMP) â€” Trees, Haies, Landscape 46 (AHP46) â€” Estuary Associative Group (Estuary) â€” Departmental Lot Fishing Federation (FDP46) â€” Departmental Federation of Lot Hunters (FDC46) â€” Conservatoire Botanique National des PyrÃ©nÃ©es et de Midi-PyrÃ©nÃ©es (CBNPMP)</t>
  </si>
  <si>
    <t>Q3701363</t>
  </si>
  <si>
    <t>BioMareau II: Dynamics of biodiversity recolonisation after maintenance of the Loire bed</t>
  </si>
  <si>
    <t>BioMareau II: Dynamics of recolonisation of biodiversity after maintenance of the Loire bed in the framework of action 10 of DOMO Feder Loire.</t>
  </si>
  <si>
    <t>Q3671028</t>
  </si>
  <si>
    <t>Complement the knowledge of the regionâ€™s biodiversity, habitats and ecosystems in order to feed the databases up to a European scale. Reconstruct and preserve biological corridors and reservoirs. Educate and inform the public about the protection and respect of the regional natural heritage.</t>
  </si>
  <si>
    <t>Q3681726</t>
  </si>
  <si>
    <t>General programme for the restoration of migratory fish in the Garonne basin in Midi-PyrÃ©nÃ©es 2015</t>
  </si>
  <si>
    <t>2015 program for the restoration of migratory fish in the Garonne basin in Midi-PyrÃ©nÃ©es. The program for the restoration of amphialine species in the Garonne basin is an action listed in the SDAGE 2010-2015</t>
  </si>
  <si>
    <t>Q3683136</t>
  </si>
  <si>
    <t>BIODIVERSITE RESTORATION CONTRACT â€” PHASE 2 â€” NATURAL PARK REGIONAL DES PYRENEES ARIEGEOISES</t>
  </si>
  <si>
    <t>Between 2016 and 2018, the Syndicat Mixte de gestion du Parc rÃ©gional des PyrÃ©nÃ©es AriÃ©geoises implemented the first programming of the Biodiversity Restoration Contract, in order to contribute to the restoration of the ecological continuity of its territory, in application of the Regional Ecological Coherence Scheme.  This project entitled â€œBiodiversity Restoration Contract â€” Phase 2 â€” of the Regional Natural Park of the AriÃ©geoises Pyreneesâ€ constitutes the second programming of the Biodiversity Restoration Contract of the Park, including new actions to continue the restoration of the green and blue screen (TVB) over the period 2019-2022.</t>
  </si>
  <si>
    <t>Q3684111</t>
  </si>
  <si>
    <t>Actions to combat the Helms crassule</t>
  </si>
  <si>
    <t>The SMBSGLP proposes the implementation of an ambitious operation to control an invasive alien plant species considered one of the worldâ€™s most worrying: Helms crassule, present in Picardy maritime plain. The aim is to intervene as part of a DIG with 4 private owners to restore the natural environment invaded by the plant.</t>
  </si>
  <si>
    <t>Q3669631</t>
  </si>
  <si>
    <t>General programme for the restoration of migratory fish Dordogne and Garonne in Aquitaine-year 2016</t>
  </si>
  <si>
    <t>The Garonne Dordogne watershed is one of the last basins in which all species of highly amphihalin migratory species are still present. The main objective of the program is the restoration of a salmon population, the preservation of other migratory species such as aloses, lampreys and eel. Several areas of work have been developed, including actions to restock salmon from wild spawners caught in the environment, breeding monitoring and general population status. The implementation of concrete actions to restore ecological continuity or to restore spawning grounds contributes to the improvement of habitats essential for their growth and development.</t>
  </si>
  <si>
    <t>Q3688513</t>
  </si>
  <si>
    <t>Mutual nature programme in Avesnois â€œpromenaâ€</t>
  </si>
  <si>
    <t>While Avesnois remains a regional territory with a strong responsibility for the preservation of habitats and species of high heritage value, as elsewhere, landscapes are evolving under the combined effects of multiple environmental pressures and threats: urban planning, changing agricultural and forestry practices...   In response to this, the syndicate of the Regional Natural Park of Avesnois has been working since the beginning of 2017 to set up a shared programme for nature in Avesnois entitled Promena project. It offers everyone the opportunity to place themselves as an actor in the protection of nature.   A total of 89 projects are proposed under this programme (carried out by 54 individuals and 34 municipalities in addition to the Regional Natural Park). Through the restoration and creation of ponds, plantations strengthening the bocage mesh and works contributing to the improvement of the ecological quality of sites, the Avesnois PNR aims to involve local actors and residents in the protection of nature.  The operation meets the criteria for the selection of projects described in the Implementation Document for Axis 4 Investment Priority OT6d Specific Objective 1.  In total, this operation will contribute to strengthening the conservation status of natural habitats on 41.57 hectares.</t>
  </si>
  <si>
    <t>Q3684353</t>
  </si>
  <si>
    <t>Conservation, ecological management and restoration of wetlands, larris and bat sites in the Somme department â€” 2018 programme of activities.</t>
  </si>
  <si>
    <t>these are ecological management operations of lawns, bat cavities and heaths with high ecological and remarkable challenges at regional and European levels. The aim of this project is not only to protect and restore biodiversity, but also to enhance the landscape and indeed the living environment of the inhabitants of the area concerned. In addition, as part of the implementation of this programme of actions with the ecological management of sites as a support, the Conservatoire dâ€™Espaces Naturels de Picardie (CENP) is setting up partnerships with local farmers, rehabilitation associations, medical and sports institutes and high schools, among others.</t>
  </si>
  <si>
    <t>Q3702040</t>
  </si>
  <si>
    <t>Biodiversity of the central Massif bogs in RhÃ´ne-Alpes</t>
  </si>
  <si>
    <t>The bogs of the Massif Central: a chance for the territory This action is part of a major program on the bogs of the Massif Central over four years aimed at improving the proper functioning of the hydrosystem â€œtourbiÃ¨reâ€ and developing a good awareness of this heritage ecosystem useful to society. This programme combines operations to improve knowledge (the role of peatlands in the water cycle, in particular on the support of stretching...), work on the state of the bogs of the Massif Central in the RhÃ´ne-Alpes, on the impact of grazing and on the use of LIDAR data, work on the restoration of sites already equipped with a validated management plan (deletion of plantations, filling of drains, remanding of streams, watering point development, pond curing... ), land animation and the development of concerted management plans.  Several awareness-raising activities reinforce this field work, aimed at bringing peatlands and the services they provide to local populations, and to promote their ownership. They consist of local actions aimed at the general public and the school population, and in more transversal actions, serving this strong message: The bogs of the Central Massif, a chance for the territory!</t>
  </si>
  <si>
    <t>Q3696296</t>
  </si>
  <si>
    <t>Acquisition of the gravel of the Fond des Blanchards</t>
  </si>
  <si>
    <t>Acquisition of an old gravel frequented by many species of birds and thus of great environmental value. Pedagogical development and integration into the framework of ecological continuity of the Agglomeration of the Grand SÃ©nonais</t>
  </si>
  <si>
    <t>Q3669619</t>
  </si>
  <si>
    <t>Conservation of European sturgeon stock, production of juveniles for restocking and animation</t>
  </si>
  <si>
    <t>The European sturgeon Acipenser sturio is the largest migratory fish in French and western European waters. Once present on most of the major European rivers and along the coasts of the western Atlantic, this species is now seriously endangered and breeds only in France, in the Garonne and Dordogne rivers, the last known natural reproduction dating from 1994.The main objective is the restoration of a species, Acipenser sturio, almost extirpated from the Garonne Dordogne basin. The expected results are optimal development based on the life history of fish in the natural environment, fish from artificial reproductions made from captive spawners</t>
  </si>
  <si>
    <t>Q3688114</t>
  </si>
  <si>
    <t>City light Optimised for the environment â€œLUCIOLEâ€</t>
  </si>
  <si>
    <t>The city of Lille is aware that the DeÃ»le, a canalised river that crosses it, is a major regional ecological corridor and that it is important to reconnect the biodiversity of the citadel to this ecological corridor. The biodiversity of Lille and, more specifically, that of the Citadel, is threatened by several problems: fragmentation of habitats and destruction of ecological corridors, genetic depletion of species, and especially light pollution. In addition, the Citadelle de Lille plays a major role in the preservation of chiroptera (smokers), as they stay there during their hibernation period. There are 43 species of chiroptery in Europe, of which 34 are found in France. 21 of them are present on the Hauts de France, but only 9 species remain in Lille. The City of Lille has decided to embark on a programme to restore the quality of the hunting territories of chiroptery. In this context, the city wants to experiment and develop innovative lighting technologies aimed at setting up a black frame for the benefit of chiropterians.</t>
  </si>
  <si>
    <t>Q3702107</t>
  </si>
  <si>
    <t>Computerisation of historical grasslands of the Central Massif for the global analysis of ecosystem evolution (IHMAGES)</t>
  </si>
  <si>
    <t>The objective of the IHMAGES project is to improve knowledge of the evolution of plant biodiversity in the Massif Central through the exploitation of historical and current grassland data. It is presented by the University Clermont Auvergne (UCA), UniVegE department responsible for the management of the herbarium which is the largest collection of the Massif Central with 620,000 shares. It consists of 3 components: computerisation of 100,000 herb shares (800,000 data) in the database, with transfer to the S.I.N.P. and G.B.I.F databases and mobilisation of the national web platform E-RECOLNAT (ANR 11-INBS-0004) as part of a â€œHerbonautesâ€ participatory science programme; conservation of collections with reception of new grasslands and development of a dedicated space in a UCA building. Diachronic monitoring of bio-indicative plant species in relation to global, climatic and anthropogenic changes. The programme will mainly impact the habitats of peatlands and herbaceous habitats of altitude, as well as sites located in the regions AuRA, Burgundy-Franche-ComtÃ©, New Aquitaine, Occitanie. The institutional partners are: the National Museum of Natural History, manager of the national platform E-RECOLNAT and various institutions owning herb trees: House of the volcanoes of Aurillac; Museum of Montbrison; MUPOP MontluÃ§on; Puy-en-Velay Museum; City of Mende; University of Limoges; Museum of Moulins; Museum of Autun; CBNMC.</t>
  </si>
  <si>
    <t>Q3682465</t>
  </si>
  <si>
    <t>ECOPOLE NETWORK OF EXCHANGES AND KNOWLEDGE FOR THE PRESERVATION OF BIODIVERSITE AND EDUCATION FOR THE ENVIRONMENT AND SUSTAINABLE DEVELOPMENT</t>
  </si>
  <si>
    <t>Development of a network of exchange and knowledge hubs for biodiversity conservation and environmental education</t>
  </si>
  <si>
    <t>Q3701472</t>
  </si>
  <si>
    <t>Temporary salmon support operation in the basin in 2015</t>
  </si>
  <si>
    <t>The purpose of this operation is to preserve the Atlantic salmon species in the Loire basin by restocking salmon from wild parents in juveniles. This restocking operation, to be carried out in 2016-2017, is submitted by the Ã‰tablissement Public Loire under Action 12 of the ERDF Loire Basin POI.</t>
  </si>
  <si>
    <t>Q3682207</t>
  </si>
  <si>
    <t>General Garonne Migratory Fish Restoration Program</t>
  </si>
  <si>
    <t>Program operations focus on restoring Atlantic salmon extirpated from the Garonne Basin and ensuring sound resource management for species that are still heavily exploited such as lamprey and shad (large shad).Â Within this framework, the actions help to preserve biodiversity and ensure ecological continuity by protecting habitats.</t>
  </si>
  <si>
    <t>Q3702054</t>
  </si>
  <si>
    <t>conservation of large necrophagus raptors in open grassy environments of the Massif Central in 2018-2019 and 2020</t>
  </si>
  <si>
    <t>This programme brings together the actions that will be implemented during the years 2018, 2019 and 2020 to ensure the study, conservation, development and awareness of populations of large necrophanous raptors ecologically linked to open grassy environments of the caussenard plateaus in the south of the Massif-central.</t>
  </si>
  <si>
    <t>Q3683236</t>
  </si>
  <si>
    <t>SRCE Regionally Coordinated Wetland Management Programme (CATZH AriÃ¨ge and Conservation Management) 2019-2021</t>
  </si>
  <si>
    <t>The Association of AriÃ¨ge Naturalists has been part of the network of Conservatoires dâ€™Espaces Naturels since 1992. In this context, it works for the knowledge, protection, management and enhancement of the natural heritage of AriÃ©geois.  For several years, the ANA has been working in particular on wetlands, remarkable environments and identified as priority action areas in many international, European, French and regional public policies. To this end, it has developed two complementary tools that respond to these different public policies, in particular â€œstop wetland degradationâ€, while contributing to the preservation of the sub-streme wetlands in AriÃ¨ge.  Thus, the project "Regionally coordinated management of the wetland subframe of the Regional Ecological Coherence Scheme (SRCE) aims to deploy the animation of the Technical Assistance Cell for the management of the Wetlands of Garonne (CATeZH) and its network of managers in the department of AriÃ¨ge.  The actions implemented are awareness raising, communication, technical advice and territorial support. At the same time, conservation actions for natural areas will be deployed and experimented on the basis of land control over land with high ecological value.</t>
  </si>
  <si>
    <t>Q3697362</t>
  </si>
  <si>
    <t>Implementation of Natura 2000 on Vosgian sites led by the PNRBV 2019-2020-2021</t>
  </si>
  <si>
    <t>The NRPBV has for a long time led the Natura 2000 network on its territory, thus contributing to the maintenance of habitats and species of Community interest in a good conservation status. Since the early 2000s, the PNRBV has been running the Natura 2000 network, particularly in the Vosges department. The objective of the project is to continue this animation for the period 2019-2021: implementation of specific management measures (through the natura 2000 contracts and the natura 2000 charter in particular), scientific follow-ups, awareness raising (general public and school) and territorial monitoring.</t>
  </si>
  <si>
    <t>Q3700124</t>
  </si>
  <si>
    <t>Green and Blue Contract Country of Gex â€” Action 31: Restoration of the old gravel of the marsh of the Etournel</t>
  </si>
  <si>
    <t>Green and Blue Contract Country of Gex â€” Action 31: Restoration of the old gravel of the marsh of the Etournel. The operation aims to improve the conservation status of a large wetland.</t>
  </si>
  <si>
    <t>Q3684286</t>
  </si>
  <si>
    <t>Control of heterophyll myriophyll on the departmental river public domain</t>
  </si>
  <si>
    <t>The Departmental Council of the Somme is engaged in an operation, within the Canal de la Somme in particular, to combat an invasive alien species: the heterophyll Myriophyll. To this end, mechanical and manual grubbing-up work is planned on a dozen beefs, as well as a scientific follow-up of the operation.</t>
  </si>
  <si>
    <t>Q3701613</t>
  </si>
  <si>
    <t>Temporary salmon support operation in the Loire Basin in 2016</t>
  </si>
  <si>
    <t>The purpose of this operation is to preserve the Atlantic salmon species in the Loire basin by restocking salmon from wild parents in juveniles. This restocking operation, which will be carried out over the period 2016 is submitted by the Ã‰tablissement Public Loire under Action 12 of the ERDF Loire Basin POI.</t>
  </si>
  <si>
    <t>Q3712569</t>
  </si>
  <si>
    <t>2018-2020 Programme for the Protection of Endemic Petrels and Indigenous Sheffins</t>
  </si>
  <si>
    <t>The objective of the operation is to preserve the two endemic petrel species (PÃ©trel de Barau and PÃ©trel Noir de Bourbon) and to contribute to the conservation of two species of native puffins (Pacific Puffin and Tropical Puffin).</t>
  </si>
  <si>
    <t>Q3669586</t>
  </si>
  <si>
    <t>Management and enhancement of wetlands on the Plain dâ€™Ansot â€” Bayonne 2014-2016</t>
  </si>
  <si>
    <t>The Plaine dâ€™Ansot is a 100Â ha site south of Bayonne 1Â km from the city centre on the right bank of the Nive. Its ecological potential has justified multiple protection statutes: Natural Space Sensible, Natura 2000, as well as its land security by the community of agglomeration Coast Basque Adour and its management by the municipality of Bayonne. Open to the public since 2006, the site welcomes almost 45,000 visitors each year who come to discover the natural heritage, the Museum of Natural History and the House of Barthes.The objectives of habitat and species conservation and public awareness are defined by a multi-annual management plan drawn up for 5 years in a concerted manner.</t>
  </si>
  <si>
    <t>Q3670036</t>
  </si>
  <si>
    <t>2015 Program for the Restoration of Migratory Fishes Dordogne and Garonne in Aquitaine</t>
  </si>
  <si>
    <t>For almost twenty years, the MIGADO Association has been responsible for the construction and construction of most of the operations related to amphihalin migratory fish in the Dordogne basin.The main objective of the program is the restoration of a salmon population, the preservation of certain species, such as aloses, lampreys and eel, while working and contributing to the restoration of ecological continuity. These actions are carried out through restocking of salmon, monitoring of the reproductions and population of the various species and the concrete implementation of actions to restore ecological continuity.</t>
  </si>
  <si>
    <t>Q3712355</t>
  </si>
  <si>
    <t>Protection of endemic petrels and control of Banana Passiflore</t>
  </si>
  <si>
    <t>Actions to derat and trap wild cats are being undertaken to protect the natural environment from petrels, threatened species, as well as campaigns to grub banana passivelore, invasive species whose rats are fond.</t>
  </si>
  <si>
    <t>Q3680358</t>
  </si>
  <si>
    <t>Restoration and maintenance of the coastline on the sites of the coastal conservatory and the territory of the Thau Basin agglomeration Community</t>
  </si>
  <si>
    <t>The Thau Basin agglomeration Community (now SÃ¨te AgglopÃ´le MÃ©diterranÃ©e â€” SAM) has in its territory important retro-littoral wetlands belonging to the coastal units â€œBassin de Thauâ€ and â€œEtangs Palavasiensâ€. Each wetland is covered by a management plan drawn up in consultation with local stakeholders. These management plans consist of numerous preservation and restoration actions that meet the twofold objective: â€” restoration and conservation of biodiversity reservoirs and ecological continuitys with a strong sensitivity to changes in environmental conditions and anthropogenic pressures, â€” restoration of wetland functionalities by ensuring water management that promotes good conservation status of sites, maintaining the ad hoc role of natural zone of expansion of waters, maintaining the improvement of good water quality. These various sites form a real coastal frame on the territory of the agglomeration. The implementation of these management plans is therefore a coherent action at the level of the territory with a view to preserving the ecological functionalities of these sites.</t>
  </si>
  <si>
    <t>Q3696029</t>
  </si>
  <si>
    <t>Biodiversity Action Programme â€” Burgundy Wildlife Observatory â€” Year 2018</t>
  </si>
  <si>
    <t>The Natural History Society of Autun is a scientific association whose mission is to contribute to the advancement of the natural sciences, its core business being scientific knowledge and protection. Composed of a multidisciplinary team (fauna, flora, environments), it has been organised for 10 years around 2 main axes: scientific research and the preservation of biodiversity.</t>
  </si>
  <si>
    <t>Q3670049</t>
  </si>
  <si>
    <t>Conservation of the European sturgeon stock, animation of the National Action Plan â€” 2015</t>
  </si>
  <si>
    <t>Q3687509</t>
  </si>
  <si>
    <t>REFORMED: Restoration of threatened regional flora</t>
  </si>
  <si>
    <t>The programme of work essentially corresponds to the development or reimplantation of populations of about 20 threatened species spread over sites throughout the Nord Pas de Calais region. Actions to relocate and strengthen these populations will be carried out directly in the natural habitats of origin of the seeds. This project is part of the ERDF OP 2014-2020 under its axis 4 (Increasing the capacity of Nord-Pas de Calais to adapt to changes while improving its attractiveness and visibility); investment Priority 6d (Protecting and restoring biodiversity and soils and promoting ecosystem services, including through Natura 2000 and green infrastructure) OS1 (restoring and increasing natural habitats and reintroducing species). The project leader commits on 10Â ha under the ERDF 2014-2020 OP output indicator C023 (Area of habitats supported to achieve a better conservation status).</t>
  </si>
  <si>
    <t>Q3701652</t>
  </si>
  <si>
    <t>Sedge Restoration Indicators of Peatlands (C, Hydrology, Biodiversity) for their sustainable management under the influence of climate change.</t>
  </si>
  <si>
    <t>Research project aimed at restoring the ecosystem services of a wetland in the basin (carbon storage, hydrology, biodiversity) while contributing to the development of scientific knowledge on the effects of climate change on the long-term hydro-ecological functioning of these ecosystems and their sustainable management â€” Action 10 of the POI Feder Loire.</t>
  </si>
  <si>
    <t>Q3695773</t>
  </si>
  <si>
    <t>Biodiversity Action Programme 2017 â€” Burgundy Wildlife Observatory</t>
  </si>
  <si>
    <t>Q3699350</t>
  </si>
  <si>
    <t>Implementation of the 2017-2019 management plan for the National Nature Reserve of the Casse de la Belle Henriette</t>
  </si>
  <si>
    <t>The project to implement the management plan 2017-2019 of the national nature reserve of the Casse de la Belle Henriette led by the league de protection des Oiseaux concerns the implementation of the actions included in the action programme of the management plan of the reserve: scientific follow-ups, actions to preserve habitats, support the natural evolution of ecosystems, ecotourism enhancement, action to improve knowledge, management of uses and attendance, work on the natural heritage... It aims to preserve the conservation status of habitats and species within the area of the reserve.</t>
  </si>
  <si>
    <t>Q3669200</t>
  </si>
  <si>
    <t>General Program for the Restoration of Migratory Fishes Dordogne and Garonne in Aquitaine â€” Year 2017</t>
  </si>
  <si>
    <t>The Garonne Dordogne watershed is one of the last basins in which all species of highly amphiphrine migratory species are still present.The main objective of the programme is the preservation of migratory species such as aloses, lampreys and eel. Several axes of work are developed in the Garonne Dordogne Leyre basins, the MÃ©docain Lakes and tributaries of the Arcachon basin, including measures to monitor reproduction and general population status. The implementation of concrete actions to restore ecological continuity contributes to the improvement of habitats essential for their growth and development.</t>
  </si>
  <si>
    <t>Q3684612</t>
  </si>
  <si>
    <t>Conservation and ecological management of wetlands â€” 2019 programme of activities</t>
  </si>
  <si>
    <t>These are ecological management operations of wetlands with high ecological challenges and remarkable regional and European scales. The aim of this project is not only to protect and restore biodiversity, but also to enhance the landscape and indeed the living environment of the inhabitants of the area concerned. In addition, as part of the implementation of this programme of actions with the ecological management of sites as a support, the Conservatoire dâ€™Espaces Naturels de Picardie (CENP) is setting up partnerships with local farmers, rehabilitation associations, medical and sports institutes and high schools, among others.</t>
  </si>
  <si>
    <t>Q3670727</t>
  </si>
  <si>
    <t>Programme of Actions for the Safeguarding and Restoration of Amphihalin Migratory Fish in the Charente and Seudre Basins â€” 2014-2015</t>
  </si>
  <si>
    <t>Increase migratory fish migration corridors to increase access to spawning grounds and thereby increase species productivity for conservation. Consideration of ecological continuity in territorial projects, by watershed. Improve knowledge of species to identify problems (habitat quality, water quality and quantity). Suvi indicator on species thanks in particular to biological monitoring.</t>
  </si>
  <si>
    <t>Q3695537</t>
  </si>
  <si>
    <t>Biodiversity Action Programme 2016 â€” Burgundy Wildlife Observatory</t>
  </si>
  <si>
    <t>The Natural History Society of Autun is a scientific association whose mission is to contribute to the advancement of the natural sciences, its core business being scientific knowledge and protection. Composed of a multidisciplinary team (fauna, flora, environments), it has been organised for 10 years around 2 main axes: scientific research and the preservation of biodiversity. The Observatory of Wildlife in Burgundy carries out inventories, monitoring and protection of heritage species, sets up a naturalist database, available online at www.bourgogne-nature.fr.  SHNA provides management, protection and advice by: logistical support to local authorities, public bodies, associations (mainly conservation of natural sites in Burgundy) and individuals; animation, coordination and awareness-raising throughout the Burgundy region.</t>
  </si>
  <si>
    <t>Q3669570</t>
  </si>
  <si>
    <t>Knowledge, preservation and animation around freshwater aquatic environments in Gironde â€” 2016</t>
  </si>
  <si>
    <t>Indeed, biodiversity is strongly impacted by anthropogenic activities that cause changes in the functioning of our environments (severe stretches, floods, fragmentation of continuity). The Federation, through its missions, carries out actions to acquire indicators to improve knowledge of endangered species and habitats while trying to contribute to the recovery of degraded wetlands and the longitudinal continuity of our rivers. This will not be possible without the awareness of as many people as possible of the fragility of our environment and of the need for respectful and sustainable behaviour in the face of the alarming observation made earlier.</t>
  </si>
  <si>
    <t>Q3702180</t>
  </si>
  <si>
    <t>Bearded gypaets and associated necrophage species of the Massif-central in 2014 and 2015</t>
  </si>
  <si>
    <t>Continue the release of bearded gypaets in the Grand Causses in 2014 and 2015, communicate about this operation, then follow and preserve these gypaets. Study and develop the breeding colonies of Vautour monk, wild and percnoptera.</t>
  </si>
  <si>
    <t>Q3687782</t>
  </si>
  <si>
    <t>implementation of an action programme for a better conservation status of different natural habitats and species habitats: Phase 2</t>
  </si>
  <si>
    <t>The project consists of an action programme aimed at the restoration of natural sites in order to ensure their good conservation status. This ambitious action programme concerns 22 natural sites in the Pas de Calais department for a total area of 492.46Â ha. This programme is multi-annual. It will run from February 2017 to February 2020. The objectives are:  Improvement of the conservation status and functionalities of natural habitats and species, -Recovery of natural habitats, -Improving the naturality of several sites by renaturation of anthropogenic plots At the end of the program, the total area of natural habitats that will have been the subject of operations is 492.46Â ha. The first phase concerns 348.76Â ha, the second stage, the subject of the present case, 143.70Â ha.</t>
  </si>
  <si>
    <t>Q3683363</t>
  </si>
  <si>
    <t>Acquisition of wetland plots in the municipalities of Ailly sur Somme and Breilly</t>
  </si>
  <si>
    <t>Wetlands are habitats that are very rich in biodiversity but very vulnerable. The transaction concerns the acquisition of plots located in the communes of Ailly-sur-Somme/Breilly, for a total area of 11 hectares 702 ares for preservation purposes.</t>
  </si>
  <si>
    <t>Q3688023</t>
  </si>
  <si>
    <t>Restoration of the ecological continuity of the Ternoise (BV Canche) SYMCEA</t>
  </si>
  <si>
    <t>The Syndicat Mixte Canche et Affluents (SYMCEA) is active in the field of ecological restoration of watercourses and flood control. It also hosts the Local Water Commission of the SAGE Canche.  This project led by the SYMCEA aims to restore the free movement of fish in the Ternoise, tributary of the Canche, through the removal of obstacles. Restoring this ecological continuity is an important challenge for regional biodiversity. A 23Â km line will benefit from this operation, i.e. an area of natural habitats estimated at 58.7 hectares. The Canche and its tributaries are a fragile and complex ecosystem. This coastal river is frequented by many migratory fish species that need to move along streams in order to establish their life cycle. This migration is constrained by a large number of impassable dams for most of these species. La Ternoise presented 19 insurmountable works. To date, five dams remained to be built. SYMCEA is seeking financial support from the ERDF in connection with the development of two dams located in the commune of Anvin. This work consists mainly of the dismantling of the vannages and the creation of rock-rock ramps.</t>
  </si>
  <si>
    <t>Q3699155</t>
  </si>
  <si>
    <t>Management of the Lac de Grand-Peu Regional Natural Reserve â€” years 2014 to 2017</t>
  </si>
  <si>
    <t>The management project of the Lac de Grand-Peu Regional Nature Reserve led by the FÃ©dÃ©ration dÃ©partementale des chasseurs de Loire-Atlantique aims to maintain the restoration of flora and fauna on this protected area. The actions carried out correspond to the implementation of the 2014 and 2015-2017 management plans of the reserve. Defined in the framework of management agreements with the Region of the Pays de la Loire, these contain in particular site maintenance measures but also actions to improve knowledge of species and actions to raise public awareness of biodiversity conservation issues.</t>
  </si>
  <si>
    <t>Q3683284</t>
  </si>
  <si>
    <t>Accompaniment of stakeholders in taking into account multi-layer biodiversity</t>
  </si>
  <si>
    <t>The Association Nature en Occitanie (NEO) proposes operational actions to support projects to better take account of biodiversity and ecological functionalities, subframes of the regional ecological coherence scheme (SRCE).  The project is thus designed to support the appropriation of biodiversity and green and blue screens by stakeholders in the region through a comprehensive and integrated response to the needs. The actions implemented under this operation are awareness-raising activities, technical advice and territorial support. In addition, actions to restore ecological continuity will also be carried out by the Nature Association in Occitanie.</t>
  </si>
  <si>
    <t>Q3699646</t>
  </si>
  <si>
    <t>Allees DE LA NATURE â€” for a functional network of ecological continuity in Nantes metropolis</t>
  </si>
  <si>
    <t>The project â€œALLEES DE LA NATUREâ€, led by the association Ecopole â€” CPIE Pays de Nantes, concerns the setting up of communication and awareness-raising activities for individuals, social donors and businesses in the Nantes metropolis about the ecological value of their green spaces and their role in maintaining ecological continuity in urban areas. It aims to raise awareness among all actors in the territory and lead them towards management practices that encourage the reception and displacement of diverse local biodiversity in order to, in other words, recreate real ecological corridors and reservoirs of biodiversity in urban areas.</t>
  </si>
  <si>
    <t>Q3712704</t>
  </si>
  <si>
    <t>La RÃ©union Echenilleur Conservation Programme 2015-2017 (Coracina newtoni)</t>
  </si>
  <si>
    <t>This operation consists of setting up conservation actions in favour of the â€œTuit-Tuitâ€, an endemic bird species classified as critically endangered by the International Union for the Conservation of Nature.</t>
  </si>
  <si>
    <t>Q3694756</t>
  </si>
  <si>
    <t>Burgundy Wildlife Observatory â€” year 2015</t>
  </si>
  <si>
    <t>LLA Natural History Society of Autun aims to contribute to the advancement of the natural sciences, its core business being scientific knowledge and protection. Composed of a multidisciplinary team (fauna, flora, environments), it has been organised for 10 years around 2 main axes: scientific research and the preservation of biodiversity. The Observatory of Wildlife in Burgundy carries out inventories, monitoring and protection of heritage species, sets up a naturalist database.</t>
  </si>
  <si>
    <t>Q3712473</t>
  </si>
  <si>
    <t>Studies and safeguarding of plants in critical danger of extinction (ESPECES)</t>
  </si>
  <si>
    <t>The project will improve knowledge and conservation of rare and/or critically endangered native floristic species.</t>
  </si>
  <si>
    <t>Q3712815</t>
  </si>
  <si>
    <t>Busard de Maillard Knowledge and Conservation Program 2016-2019 (Papangue)</t>
  </si>
  <si>
    <t>The association carries out actions to improve the knowledge of the local population of papangues, a species classified as endangered by IUCN, in order to contribute to its conservation.</t>
  </si>
  <si>
    <t>Q3700938</t>
  </si>
  <si>
    <t>1OS2-2015 (MULTI-PART) CONSERVATION OF THE HERITAGE FLORA OF THE ALPS: IMPLEMENTATION BY THE ALPES-AIN NETWORK FOR THE CONSERVATION OF FLORA</t>
  </si>
  <si>
    <t>Project to significantly improve the process of regular assessment of the status of threatened Alpine species at the lowest cost.</t>
  </si>
  <si>
    <t>Q3669228</t>
  </si>
  <si>
    <t>Climate sentinels 2016 â€” Impact of climate change on Aquitaineâ€™s biodiversity</t>
  </si>
  <si>
    <t>Programme period: 2016-2021Objectives:- Measuring the impact of climate change on biodiversity through the implementation of validated protocols and relevant biological indicators;- Creating a network of actors able to pool comps</t>
  </si>
  <si>
    <t>Q3701455</t>
  </si>
  <si>
    <t>Diversitox</t>
  </si>
  <si>
    <t>Support for a research project on the diversity of cyanotoxins in lake environments and the impact on microbial biodiversity.</t>
  </si>
  <si>
    <t>Q3683636</t>
  </si>
  <si>
    <t>Programme for the Inventory, Assessment and Conservation of Wild Flora and Natural Habitats in Picardy (Phase 1)</t>
  </si>
  <si>
    <t>Acquisition of reliable, geo-localised and validated floristic data which can then be mobilised in the context of evaluation, chronological atlases, aid for the definition of public policies for natural heritage, made available prior to the appraisal of development projects. These data are the indispensable basis for producing regular assessments of the state of plant biodiversity at different territorial scales of Picardy and for the implementation of a regional biodiversity observatory.</t>
  </si>
  <si>
    <t>Q3699635</t>
  </si>
  <si>
    <t>Animation of Natura 2000 Loire Valley of the Ponts de CÃ© in Montsoreau and Champagne de MÃ©ron, Douvy Plain â€” February 2018 â€” January 2020</t>
  </si>
  <si>
    <t>The project for the animation of the Natura 2000 Loire Valley of the Ponts de CÃ© in Montsoreau and Champagne de MÃ©ron, plain of Douvy, led by the syndicate of the Regional Natural Park Loire Anjou Touraine, concerns the implementation of the actions defined in the objective documents of the Natura 2000 sites for the period from 01 February 2018 to 31 January 2020. It aims to promote concerted management between the actors involved in natural areas to enable the species and habitats that have justified the designation of the site to be maintained in good conservation status.</t>
  </si>
  <si>
    <t>Q3670964</t>
  </si>
  <si>
    <t>Wetland inventory of 28 municipalities of Gatine</t>
  </si>
  <si>
    <t>The objective of this project is to protect resources and natural heritage by first identifying and mapping wetlands in the territory of GÃ¢tine. It is involved in the implementation of the blue screen on the scale of the municipalities, the SVOT and the Regional Shema. It will also serve as a basis for public policies for the preservation of regional biodiversity.</t>
  </si>
  <si>
    <t>Q3675538</t>
  </si>
  <si>
    <t>Implementation of the management plan for the Goule Pond SNE</t>
  </si>
  <si>
    <t>This project involves the implementation of the management plan of the SNE of the Pond de Goule, in order to better understand its ecological potential, ensure its protection of land, its management and its conservation in order to promote ecological wealth.</t>
  </si>
  <si>
    <t>Q3700209</t>
  </si>
  <si>
    <t>Contract Green and Blue BiÃ¨vre Liers Valloire â€” Action TRA 1.1: Improving the permeability of agricultural areas and promoting ordinary biodiversity (Tranche 2)</t>
  </si>
  <si>
    <t>The aim of this action is to encourage the movement of wildlife within spaces that are highly homogenised by humans by recreating landscape features such as hedges or groves. To achieve this, FDCI relies on a network of hunting companies, local environmental associations and EPCI.</t>
  </si>
  <si>
    <t>Q3683968</t>
  </si>
  <si>
    <t>Action for aquatic biodiversity</t>
  </si>
  <si>
    <t>The operation allows the acquisition of data on fish stands in rivers and ponds in the Somme, the implementation and support of the restoration of surface water bodies, as well as the mobilisation and awareness of the public about fish fauna and the environment.</t>
  </si>
  <si>
    <t>Q3683878</t>
  </si>
  <si>
    <t>Programme for the Inventory, Assessment and Conservation of Wild Flora and Natural Habitats in Picardy â€” Phase 2</t>
  </si>
  <si>
    <t>The operation aims to improve the state of knowledge on flora and natural habitats by feeding into the main regional database on flora and habitats: DIGITAL 2.</t>
  </si>
  <si>
    <t>Q3670634</t>
  </si>
  <si>
    <t>Improved knowledge of the natural heritage of Poitou-Charentes and preservation of wildlife sites</t>
  </si>
  <si>
    <t>This operation consists of four actions: creation of an atlas of grasshoppers, crickets and crickets;  study and protection of anthropophilic bats; taking into account environmental continuity at road infrastructure level; knowledge, assessment and enhancement of the biodiversity of the hedge.</t>
  </si>
  <si>
    <t>Q3684160</t>
  </si>
  <si>
    <t>Program for the Inventory, Assessment and Conservation of Wild Flora and Natural Habitats in Picardy (Phase 3)</t>
  </si>
  <si>
    <t>Phase 3 of the programme for the acquisition, organisation and valorisation of data on wild flora and natural habitats in Picardy.</t>
  </si>
  <si>
    <t>Q3687672</t>
  </si>
  <si>
    <t>Acquisition of land in Beuvry, ARDRES, LA COMTE, GUINES, Leforest</t>
  </si>
  <si>
    <t>The objectives are: â€”The protection of natural areas through a land control tool (implementation of ENS competence), -Management of natural areas and habitats, -The opening to the public of the natural spaces acquired.  The total area of natural habitats that will benefit from land protection with a view to achieving better conservation status will be 31Â ha 71 to 11 ca.</t>
  </si>
  <si>
    <t>Q3683754</t>
  </si>
  <si>
    <t>Restoration and valorisation of the Glisy marsh</t>
  </si>
  <si>
    <t>Creation of a path to discover nature within the marsh of the municipality of Glisy and ecological engineering works in favour of the development of the Grande Douve, a species protected at national level.</t>
  </si>
  <si>
    <t>Q3670695</t>
  </si>
  <si>
    <t>Biodiversity education/naturalibus: Grassroots actions to involve people and stakeholders in the preservation of biodiversity</t>
  </si>
  <si>
    <t>Protecting and preserving the environment, in particular biodiversity requires the transition to action and therefore the necessary education projects through: wide-ranging consideration of different audiences, from schools to citizens, through intermediary actors and opinion relays.A consideration of biodiversity closest to everyone. An education of â€œoutside and contactâ€. Focus on situation and practical achievements: construction sites, inventories, monitoring and surveillance activities.</t>
  </si>
  <si>
    <t>Q3683389</t>
  </si>
  <si>
    <t>Know how to better preserve aquatic environments</t>
  </si>
  <si>
    <t>The actions consist of improving knowledge of fish stands, evaluating management plans for tributaries of the Somme, supporting structures to carry out work on rivers, and raising public awareness of the protection of aquatic environments and fish species (including eel, a species at critical risk of extinction).</t>
  </si>
  <si>
    <t>Q3697303</t>
  </si>
  <si>
    <t>Animation Natura 2000 + Studies 2018-2020</t>
  </si>
  <si>
    <t>The departmental council has been appointed as the contracting authority for the 4 Natura 2000 sites: it therefore wishes to ensure consistency with the departmental competence in the field of environmental conservation, namely the Sensitive Nature Areas policy. The objectives of these four sites concern both faunistic, floristic species and their habitats: Beaver dâ€™Europe, Yellow belly ringer, fine-bodied Cordulia, Palud Azure, Prairie Chiroptery in Colchiques, shrubs and lawns, wetlands and forest areas and water quality. All the management tools proposed by Natura 2000 will be used to achieve the highest conservation status of these species and their habitats.</t>
  </si>
  <si>
    <t>Q3684616</t>
  </si>
  <si>
    <t>study and knowledge of faunistic biodiversity in the framework of the regional SINP</t>
  </si>
  <si>
    <t>Operation 2019 will gravitate around the evolutions of the Clicnat tool. This will be a pivotal year as the tool will be integrated into the nationally recognised Geonature platform with the advantage of being 100Â % compliant with SINP standards. In particular, it will see a fairly clear redesign of the entry site and a new window for returning regional faunistic data. Thanks to the data collected, many beneficiaries will receive expertise (e.g. environmental actors and case-instructors). Support for public policies will be a priority for action in 2019, within the framework of the Hauts-de-France region, and in close collaboration with the Ornithological and Naturalist Group of Nord-Pas-de-Calais, and to a lesser extent in connection with the Conservatoires dâ€™Espaces Naturels and the Conservatoire Botanique National de Bailleul.</t>
  </si>
  <si>
    <t>Q3669955</t>
  </si>
  <si>
    <t>Environmental education and awareness of biodiversity issues in PÃ©rigord Limousin â€” 2014</t>
  </si>
  <si>
    <t>The project consists of supporting and sensitising a wide public to the challenges of biodiversity by focusing on four themes: environment and agriculture (agriecology, short circuits, bocage, participatory science); biodiversity from the Biodiversity Info Point and the Biodiversity Local Observatorys; accompaniment of the territories (tourist actors, elected representatives, associations, students); Education for the Environment and Sustainable Development (schools and the general public).General impact expected: better knowledge of all these audiences of the work of biodiversity researchers; raising awareness of the value of biodiversity corridors and contributing to the implementation of the Green and Blue Trame.</t>
  </si>
  <si>
    <t>Q3684504</t>
  </si>
  <si>
    <t>Updating, valorisation of knowledge (Atlas and References) and conservation of wild flora and vegetation (Phase 2)</t>
  </si>
  <si>
    <t>As a continuation of the operations undertaken in previous years, the project consists of a set of sub-actions aimed at significantly improving the state of knowledge on flora and natural habitats, disseminating this knowledge for better consideration and drawing up a programme for the conservation of wild flora.</t>
  </si>
  <si>
    <t>Q3688539</t>
  </si>
  <si>
    <t>2018 Aa and BlÃ©quin Ecological, Longitudinal and Transverse Continuity Restoration Program</t>
  </si>
  <si>
    <t>The Aa and its tributaries have the peculiarity of being highly developed streams. A significant number of works cause disturbances to the flow and circulation of biodiversity and sediment.   SMAGEAA, by virtue of its statutes, implements actions to regain aquatic environments. Its tasks concern in particular the restoration of the ecological continuity of watercourses through the removal of works hindering the free movement of fish. SMAGEAA provides the contracting authority for this work on behalf of private owners or communities.  The 2018 work programme aims to restore longitudinal and cross-sectional ecological continuity at three sites in the Aa watershed.  The nature of the operations to be carried out under this programme for the development of the Aa and its tributary BlÃ©quin meets the objectives of priority axis 4, Priority investment OT 6 and its investment priority 6d, specific objective 1 which aims to restore and increase natural habitats and reintroduce species. The work planned in this operation will allow for fish circulation, the overall restoration of biodiversity associated with this watercourse and the restoration of a wetland. Under these ecological continuity restoration operations on Aa and BlÃ©quin, areas of restored natural habitats are estimated at 33.25Â ha.</t>
  </si>
  <si>
    <t>Q3684342</t>
  </si>
  <si>
    <t>Updating, valorisation of knowledge (Reference Atlas) and conservation of wild flora and vegetation (phase 1)</t>
  </si>
  <si>
    <t>The project consists of a set of sub-actions aimed at a significant improvement in the state of knowledge of flora and natural habitats, the dissemination of this knowledge for better consideration and the development of a conservation programme for wild flora.</t>
  </si>
  <si>
    <t>Q3701954</t>
  </si>
  <si>
    <t>Conservation of large necrophagus raptors in open grassy habitats in the Massif-central in 2016 and 2017</t>
  </si>
  <si>
    <t>Conservation of large necrophagus raptors in open grassy habitats in the Massif-central in 2016 and 2017.</t>
  </si>
  <si>
    <t>Q3712671</t>
  </si>
  <si>
    <t>Enhancement of the coastal areas of the Oest Reunionnais for the laying of Marine Turtles: Involve, Educate, Rehabilitate (Veloutier)</t>
  </si>
  <si>
    <t>This project aims to implement a set of concrete conservation actions to restore and maintain the good environmental status of sites with proven or potential laying habitats for marine turtles</t>
  </si>
  <si>
    <t>Q3684032</t>
  </si>
  <si>
    <t>Centre for resources and experimentation on the control of invasive alien species in the department of Somme â€” territory CPIE Val dâ€™Authie</t>
  </si>
  <si>
    <t>The CPIE Val dâ€™Authie proposes a programme to improve knowledge and citizen involvement on the topic of invasive alien species.</t>
  </si>
  <si>
    <t>Q3686323</t>
  </si>
  <si>
    <t>Martiniquais Biodiversity Observatory: develop innovative tools for pooling and disseminating knowledge</t>
  </si>
  <si>
    <t>The Martiniquais Biodiversity Observatory (OMB) is a multi-partnerial facility run by the Natural Park of Martinique. The objective is to pool information, disseminate knowledge, monitor and evaluate public biodiversity policies.</t>
  </si>
  <si>
    <t>Q3675695</t>
  </si>
  <si>
    <t>Implementation of work on the Ance du Nord and its main tributaries under the Territorial Contract of the Ance du Nord upstream</t>
  </si>
  <si>
    <t>This project covers the first phase of restoration works for the rivers of the Ance du Nord upstream, under the territorial contract of the Ance du Nord, signed on 15/01/2016: restoration and maintenance of ripisylve and shorelines, collapse or development of fored passageways and removal of invasive plant species.</t>
  </si>
  <si>
    <t>Q3700349</t>
  </si>
  <si>
    <t>Green and blue contract Manement Pays de Gex â€” Maintaining the marsh and fenier streams as the heart of biodiversity</t>
  </si>
  <si>
    <t>Maintain and restore the interest of the fencing marsh and surrounding streams, so that they remain privileged areas for biodiversity.</t>
  </si>
  <si>
    <t>Q3684035</t>
  </si>
  <si>
    <t>Centre for resources and experimentation on the control of invasive alien species in the department of the Somme â€” territory CPIE VallÃ©e de Somme</t>
  </si>
  <si>
    <t>The CPIE VallÃ©e de Somme proposes a program to improve knowledge and citizen involvement on the theme of invasive alien species.</t>
  </si>
  <si>
    <t>Q3700948</t>
  </si>
  <si>
    <t>1OS2-2015 TOWARDS A BETTER ASSESSMENT OF THREATENED SPECIES, OF THE HABITATS DIRECTIVE, UNKNOWN OR ORDINARY. OPTIMISATION OF FLORA DATA ACQUISITION PROTOCOLS ON THE FRENCH ALPINE MASSIF FOR BETTER CONSERVATION</t>
  </si>
  <si>
    <t>Q3684484</t>
  </si>
  <si>
    <t>Control of heterophyll myriophyll</t>
  </si>
  <si>
    <t>The Somme Canal, a departmental public domain, has been a victim of the proliferation of the invasive exotic species â€œheterophyll myriophyllâ€ since 2014. The heterophyll Myriophyll grows very rapidly, allowing it to eliminate other native aquatic species. When the plant forms a dense population, it covers the entire waterway. In 2018, new mechanical grubbing-up and spawning work on seventeen beefs was undertaken to limit the development and proliferation of this plant and to preserve the biodiversity of these sites. The beefs concerned are upper Friesland, Lower Friesland, Cappy, Froissy, MÃ©ricourt, Corbie, Daours, Lamotte-BrebiÃ¨re, Amiens,MontiÃ¨res, Ailly sur Somme, Picquigny, la Breilloire, Long, Pont-Remy, Abbeville.</t>
  </si>
  <si>
    <t>Q3684642</t>
  </si>
  <si>
    <t>The Somme Canal, a departmental public domain, has been a victim of the proliferation of the invasive exotic species â€œheterophyll myriophyllâ€ since 2014. In 2019, work on mechanical grubbing-up and falking-ramassage at seventeen beefs was undertaken to limit the development and proliferation of this plant and to preserve the biodiversity of these sites. The beefs concerned are Abbeville, Pont-Remy, Long, la Breilloire, Picquigny, Ailly sur Somme, MontiÃ¨res, Amiens, Lamotte BrebiÃ¨re, Daours, Corbie, Sailly Laurette, MÃ©ricourt, Froissy, Cappy, Lower Friesland, Upper Friesland.</t>
  </si>
  <si>
    <t>Q3699602</t>
  </si>
  <si>
    <t>Animation of Natura 2000 sites â€œBreton marshes, Baie de Bourgneuf, island of Noirmoutier, forest of Montsâ€</t>
  </si>
  <si>
    <t>The project for the Natura 2000 site Marais Breton, Baie de Bourgneuf, ÃŽle de Noirmoutier and forest of Monts led by the Association pour le DÃ©veloppement du Bassin Versant de la Baie de Bourgneuf concerns the implementation of the actions set out in the siteâ€™s objective document for the period from 1 February 2018 to 31 January 2020. It aims to maintain, in good conservation status, the habitats and species that have justified the designation of the sites.</t>
  </si>
  <si>
    <t>Q3687576</t>
  </si>
  <si>
    <t>MANAGEMENT PLANS AND RESTORATION WORKS OF NATURAL SITES</t>
  </si>
  <si>
    <t>The project aims to carry out restoration and ecological management works The project also aims to renew three ecological management plans of three natural sites forming part of the biodiversity reservoirs of the Regional Ecological Coherence Scheme â€” Green and Blue Trame, one of which is classified as a Regional Natural Reserve.</t>
  </si>
  <si>
    <t>Q3700939</t>
  </si>
  <si>
    <t>1OS2-2015 ASSESSMENT AND IMPROVEMENT OF KNOWLEDGE OF BRYOFLORE IN THE FRENCH ALPS, CATALOGUE OF BRYOFLORE AND SYNTHESIS SHEETS ON SPECIES OF COMMUNITY INTEREST</t>
  </si>
  <si>
    <t>Project to increase knowledge of alpine bryoflore to determine the conservation status of wetlands and guide the protection measures to be taken.</t>
  </si>
  <si>
    <t>Q3701224</t>
  </si>
  <si>
    <t>Climb Â± Impact of climate change on mountain biodiversity</t>
  </si>
  <si>
    <t>The consequences of climate change are already visible on the scale of Alpine landscapes: retreating glaciers creating new areas of vegetation, uplifting species at altitude, shifting vegetation seasons and decreasing populations of some typically alpine species in the face of rapid change or disappearance of their habitats. However, Alpine societies and economies are based on services, known as â€˜ecosystemsâ€™, provided free of charge by Alpine landscapes: nature and winter tourism, pastoralism, protection against risks, or the richness of heritage biodiversity, for example, depend on the state of natural landscapes and environments and climatic parameters. The CLIMB+ project aims to monitor and characterise changes in habitats, their dynamics and their interactions with wildlife, in order to bring them to the attention of decision-makers. They must in fact manage in an informed manner the â€˜ecosystemsâ€™ services which depend on the state of these habitats and landscapes. There is no uniform and broad-scale ecosystem monitoring system in the Alps. To overcome this, the CLIMB+ project will feed decision makers, protected spaces and scientific teams into methods and results through the Alps Workshop Zone (ZAA), which already brings together national and regional parks, reserves, and researchers for a long-term monitoring of mountain â€œsocio-ecosystemsâ€.</t>
  </si>
  <si>
    <t>Q3688401</t>
  </si>
  <si>
    <t>Restoration of the longitudinal and transverse ecological continuity of Aa and BlÃ©quin</t>
  </si>
  <si>
    <t>SMAGEAA, by virtue of its statutes, implements actions to regain aquatic environments. Its tasks concern in particular the restoration of the ecological continuity of watercourses through the removal of works hindering the free movement of fish.  The Aa and its tributaries have the peculiarity of being highly developed streams. A significant number of works cause disturbances to the flow and circulation of biodiversity and sediment. In total, nearly 50 barriers will need to be removed or upgraded to restore the most natural functioning of these streams. These are obstacles ranging from mere agricultural thresholds to major dams that are totally insurmountable to fish fauna. However, these rivers have a great potential for fish with the presence of sea trout, Lamproies or eels, a species classified as critically endangered by the International Union for the Conservation of Nature.  In that context, Aa and its tributaries were partially listed in list 2 under Article L 214-17 of the Environmental Code, which requires the restoration of the free movement of fish. For the rest, these rivers are listed in List 1 with an obligation not to aggravate the situation.  The artificialisation of hydraulic annexes, particularly at the Aa level, has also contributed to disrupting the natural functioning of the watercourse.</t>
  </si>
  <si>
    <t>Q3697332</t>
  </si>
  <si>
    <t>Animation of Natura 2000 target documents 2018-2019</t>
  </si>
  <si>
    <t>Implementation of the objective documents of the NATURA 2000 sites managed by CENL at Lorraine level, actions to preserve habitats and species of Community interest at the level of Sarreguemines, evaluation and drafting of objective documents</t>
  </si>
  <si>
    <t>Q3697341</t>
  </si>
  <si>
    <t>Regional declination of the PNA in favour of the Grand TÃ©tras on the Vosges massif 2019-2020</t>
  </si>
  <si>
    <t>The project is at the heart of the activity of the GTV association, namely the safeguarding and knowledge of Tetraonidae and their habitats and sensitive species of the old forests of the Massif des Vosges, as well as participation in the conservation of old forests and in the restoration of habitats for species frequenting these areas. The aim is to implement the regional declination of the NAP in favour of the Greater Tetras: â€” by monitoring the Great Tetras as an umbrella species and associated species â€” by aiming to improve the habitat and its monitoring, â€” by carrying out public awareness activities and strengthening tranquility</t>
  </si>
  <si>
    <t>Q3668893</t>
  </si>
  <si>
    <t>Regional Action Plan for the Safeguarding of the White Crayfish â€” Tranche 2017</t>
  </si>
  <si>
    <t>The white-legged crayfish has benefited from a Safeguard Aquitain Program since May 2012. It is supported by the ARFA under the supervision of DREAL Aquitaine.The 2017 PRA-EPB must contribute to the preservation of this heritage species through the implementation of:- 5 Actions to improve knowledge on the status of the populations of the species, its habitat, its range- 4 Actions of Safeguarding via development to restore habitats favourable to the species- 7 Actions to sensitise partners, field professionals and the general publicThe synergy around this program goes beyond Aquitaine, partnerships exist with the University of Poitiers and SPYGEN, based in laboratory</t>
  </si>
  <si>
    <t>Q3697104</t>
  </si>
  <si>
    <t>Agro-ecological typology of permanent grassland in the Vosges massif â€” Tranche 3</t>
  </si>
  <si>
    <t>3Â rd phase of a more global project enabling: â€” Know the types of plant groupings in the open habitats of the Vosges massif =&gt; â€œcatalogueâ€ â€” Apprehender for each type its rarity, conservation issues, practices favourable to its preservation â€” Give keys to the assessment of grassland conservation states â€” Know for each type of prairial type: the food value and its advantages in terms of fodder, in order to offer balanced grass-based rations on farms in the Vosges massif.</t>
  </si>
  <si>
    <t>Q3681639</t>
  </si>
  <si>
    <t>NATURO'BUS, OBSERVATOIRE AMBULANT DE LA BIODIVERSITE</t>
  </si>
  <si>
    <t>The project aims to create a travelling place to discover ordinary biodiversity for a public with limited access to environmental awareness activities: rural public or disadvantaged neighbourhoods.</t>
  </si>
  <si>
    <t>Q3670948</t>
  </si>
  <si>
    <t>Management and protection of biodiversity conservation sites in Charente-Maritime</t>
  </si>
  <si>
    <t>Nature Environnement 17 is responsible for the management of three natural sites, whose recognised heritage issues are the subject of a 10-year management plan for the RNR of La Massonne. The management of these sites is reflected in annual action programmes which set out all the operations to be carried out: maintenance and restoration of natural environments, monitoring and studies of habitats and species, site monitoring, hosting of a wide audience and training.The study and monitoring of the colony of the 2 bat species of the former Annepont mill use technological innovation and federate scientific partners to provide new knowledge about the behaviour of these species.</t>
  </si>
  <si>
    <t>Q3682660</t>
  </si>
  <si>
    <t>REGIONALLY COORDINATED WETLAND MANAGEMENT PROGRAMME (CATZH Lâ€™ARIEGE 2017-2018)</t>
  </si>
  <si>
    <t>This operation includes actions to preserve wetland habitats and associated species, and contributes to the actions and objectives of the Midi-PyrÃ©nÃ©es SRCE.</t>
  </si>
  <si>
    <t>Q3676105</t>
  </si>
  <si>
    <t>ATLAS OF TERRITORIAL BIODIVERSITE</t>
  </si>
  <si>
    <t>The publicationable summary of the project will be: â€” Territorial diagnosis of biodiversity and ecological continuity of the territory â€” Valorisation of results through the drafting and publication of a booklet and map of Eastern Cantal biodiversity for the general public</t>
  </si>
  <si>
    <t>Q3695714</t>
  </si>
  <si>
    <t>The LPO CÃ´te dâ€™Or, association law 1901 approved by virtue of the protection of nature by the prefect of department, member of the National LPO acts on three main themes: Naturalist knowledge: one of the major tools is the management and animation of a wildlife observatory;The protection of species and their habitats, the formulation of environmental management recommendations: either by accompanying the partners or by acting directly on the ground; Raising awareness and informing the public about school activities, outings, exhibitions, conferences, publications, etc.</t>
  </si>
  <si>
    <t>Q3696070</t>
  </si>
  <si>
    <t>Action programme 2018</t>
  </si>
  <si>
    <t>Through this programme, the CÃ´te-dâ€™Or LPO implements numerous operations that aim at different purposes, such as: the acquisition of naturalistic knowledge, the assessment of the conservation status of many species of wild birds, the conservation of remarkable natural sites, the protection of endangered species, the provision of awareness-raising materials, the preparation of events, the organisation of educational interventions for various audiences, the support of regional planning actors to take better account of the biodiversity surrounding them, etc.</t>
  </si>
  <si>
    <t>Q3700326</t>
  </si>
  <si>
    <t>Contract Corridor Pilat: Study and preservation of dry lawns of the Rhodesian coastline Phase 2 of actions TRA 4.2- ETU 3.1 â€” ANI 1.2</t>
  </si>
  <si>
    <t>This involves the implementation of three actions of the conservatory of natural areas within the framework of the biodiversity conservation programme. These relate to: the management and protection of a network of dry coastal lawns, the evaluation of the functionality of that network, technical and scientific support for the implementation of the action plan.</t>
  </si>
  <si>
    <t>Q3681224</t>
  </si>
  <si>
    <t>AAP2015 REGION-FEDER: ENHANCEMENT OF KNOWLEDGE BIODIVERSITE â€” CBN MP (FLORA)</t>
  </si>
  <si>
    <t>The project aims to better take biodiversity into account at the level of the Midi-PyrÃ©nÃ©es plain.</t>
  </si>
  <si>
    <t>Q3701811</t>
  </si>
  <si>
    <t>Study of the reproductive migration of sea lampreys in the Loire-Vienne basin by acoustic telemetry monitoring</t>
  </si>
  <si>
    <t>This operation will bring general new knowledge on the biology and ecology of sea lampreys. In addition, in a much more local way, it will provide site-specific expertise that can provide keys for the management and management of this species.</t>
  </si>
  <si>
    <t>Q3700027</t>
  </si>
  <si>
    <t>Green and blue contract Rovaltain: A green frame within the Rovaltain Activity Park: a mobility strategy for biodiversity</t>
  </si>
  <si>
    <t>The operation aims to develop a coherent set of the Green Trame on the Rovaltain ZAC to preserve spaces rich in local species, with their habitats, feeding areas and tend towards sustainable management of the spaces. In parallel with these arrangements, diagnostic and user-awareness activities are planned.</t>
  </si>
  <si>
    <t>Q3678714</t>
  </si>
  <si>
    <t>Implementation of the objective documents (DOCOB) of 8 Natura 2000 sites</t>
  </si>
  <si>
    <t>The purpose of the consultation is to implement Natura 2000 site objectives document divided into three lots:  Lot 1 referred to as â€˜Langres Shelf peelsâ€™ concerns the implementation of the objective documents of Natura 2000 sites: FR2100248 Langres plateau edge at Cohons and Chalindrey, FR2100260 Pelouses du Sud-Est Haut-Marnais and FR2100261 Submontagnarde Pelouses of the Langres plateau. Lot 2 called â€œLangres plateau marshesâ€ concerns the implementation of the objective documents of Natura 2000 sites: FR2100275 Peat marshes of the Langres plateau (sector Sud-Ouest), FR2100276 Tufeux marshes of the Langres plateau (south-east sector) and FR2100277 Tufeux marshes of the Langres plateau (northern sector) Lot 3 called â€œChroptery sites of the Aujon and Chaumont Valley, Chamarandesâ€concerns the implementation of the objective documents of the Natura 2000 sites: FR2102002 Chiroptery site of the Aujon Valley and FR2102003 Underground Careers of Chaumont-Choignes.  The aim of all these activities is to promote biodiversity and the Natura 2000 approach. The actions of the selected service provider(s) will be part of a sustainable development approach. The preservation of habitats and species of Community interest and the appropriation of the natura 2000 policy by local actors will be at the heart of the chosen facilitatorâ€™s priorities.</t>
  </si>
  <si>
    <t>Q3681431</t>
  </si>
  <si>
    <t>CREATION OF MP BIODIVERSITE OBSERVATORY â€” ORB</t>
  </si>
  <si>
    <t>Project to facilitate access to information (data collection, provision of information for regional actors and the general public), monitoring biodiversity trends (monitoring of indicators).</t>
  </si>
  <si>
    <t>Q3669236</t>
  </si>
  <si>
    <t>Assistance Ecological Continuities in Aquitaine â€” 2016-2017</t>
  </si>
  <si>
    <t>The URCAUE dâ€™Aquitaine is in charge of providing assistance to the project promoters of SC0T and PLUi in Aquitaine on biodiversity and to develop a better integration of ecological continuity in territorial planning projects while ensuring consistency at the level of Aquitaine. This work is part of the implementation of the Regional Ecological Coherence Scheme, led by the State and the Region, of which it will constitute a flagship action by assisting local and regional authorities in taking ecological continuity into account in their planning documents and in defining their own ecological continuity.</t>
  </si>
  <si>
    <t>Q3670427</t>
  </si>
  <si>
    <t>Inventory of wetlands in the river system and water bodies (36 municipalities)</t>
  </si>
  <si>
    <t>In 36 municipalities, wetlands, wildlife and plant species are inventors. This study will feed into the reflections on the definition of the green and blue frame and the SCOT. It also responds to the local challenges of the Loire-Bretagne Basin SDAGE, which prioritises the preservation of wetlands and biodiversity.</t>
  </si>
  <si>
    <t>Q3701122</t>
  </si>
  <si>
    <t>Ornithological tourism to strengthen the attractiveness of the valley areas</t>
  </si>
  <si>
    <t>Development of the ecotourism promotion of three VEs, Pays Durance Provence and Pays Dignois located in the territory of Provence Alpes Agglomeration, and VallÃ©es dâ€™Azur through the valorisation of natural and particularly ornithological heritage, with a view to preserving biodiversity.</t>
  </si>
  <si>
    <t>Q3676139</t>
  </si>
  <si>
    <t>Atlas of Territorial Biodiversity and Clermont Auvergne MÃ©tropole Citizen Mobilisation</t>
  </si>
  <si>
    <t>As part of the LPOâ€™s existing partnership with Clermont Auvergne MÃ©tropole (CAM) for several years to support the community in implementing its environmental policy and in particular in terms of knowledge, protection, valorisation and awareness of biodiversity, these two structures wish to continue this work by structuring it through the implementation of a three-year Atlas of Biodiversity.  This atlas of biodiversity will help meet the needs of biodiversity issues in the context of the preparation of the PLUi de la MÃ©tropole but also in the actions of the future Green and Blue Contract planned for the territory. This project will be structured from 2019 to 2021 around three axes in addition to the cross-cutting aspects of coordination and governance:  Knowledge sharing â€” Improving knowledge â€” Taking into account biodiversity and citizen mobilisation for the improvement of the TVB of the Metropole Beyond, this Atlas of Biodiversity will make it possible to raise awareness and mobilise the inhabitants and citizens of the Metropolis around a project on biodiversity through the establishment of participatory science, all public activities and campaigns of citizensâ€™ actions such as planting or the construction of wildlife shelters.</t>
  </si>
  <si>
    <t>Q3684115</t>
  </si>
  <si>
    <t>Census of rural roads</t>
  </si>
  <si>
    <t>The association â€œChemins du Nord pas de Calais Picardieâ€ wishes to carry out a census of the rural paths on the three Picard departments in order to improve the knowledge of these areas, a medium of ordinary and remarkable biodiversity, and to produce communal management plans of the latter in order to help the municipalities manage these areas with the objective of preserving biodiversity and the green and blue frame.</t>
  </si>
  <si>
    <t>Q3684522</t>
  </si>
  <si>
    <t>Reconquest of ecological continuity by erasing the impacts of the Rothois mill on the course of the Bresle in Lannoy Spoon</t>
  </si>
  <si>
    <t>A river separating Normandy and Hauts-de-France, Bresle has a remarkable ecological richness recognised through a classification of its habitats under the Natura 2000 network. Many aquatic species, in decline globally, benefit from its fresh and oxygenated waters, among them: European eel, Atlantic salmon, and white-footed crayfish.  This biodiversity is penalised by degradation of aquatic habitats, as part of this river has been derived from its original stream to bring water to mills. These past actions today create problems that are unfavourable for biodiversity, the functioning of wetlands, the risks of flooding, and adaptation to climate change. For 2019, the institution of Bresle is launching, with the agreement of all the residents concerned, an important operation to restore the valley to the bottom of the valley in the commune of Lannoy-CuillÃ¨re (60). This action will remove an old channel of unused, silly, homogeneous and flooding water supply and replace it over 520 metres by alternating current aquatic habitats that are diverse and favourable to this declining biodiversity.  Realised in the commune of Lannoy-CuillÃ¨re (60), the project is well accepted locally because it allows to promote overflows in an area without stakes and to replace the river, now private, in a public space accessible to all.</t>
  </si>
  <si>
    <t>Q3699256</t>
  </si>
  <si>
    <t>Animation of the Natura 2000 sites of the Loire Valley of Nantes to the Ponts-de-CÃ© and its annexes â€” March 2015 â€” June 2017</t>
  </si>
  <si>
    <t>The project for the animation of the Natura 2000 sites of the Loire Valley of Nantes to the Ponts-de-CÃ© and its annexes carried out by the Conservatoire dâ€™espaces naturelles des Pays de la Loire concerns the implementation of the site preservation actions contained in the objective document for the period from 1 March 2015 to 30 June 2017. It aims to maintain or improve the conservation status of habitats and species that have justified the designation of sites.</t>
  </si>
  <si>
    <t>Q3688064</t>
  </si>
  <si>
    <t>Ecological restoration of the Pont dâ€™Ardres basins and Attacks</t>
  </si>
  <si>
    <t>The Conservatoire dâ€™Espaces Naturels du Nord et du Pas-de-Calais presents, as part of its State-Region approval and its five-year programme of actions, a project aimed at the concrete implementation of the 2016-2020 management plan of the Regional Nature Reserve of Pont dâ€™Ardres, co-ownership of CEN du Nord and Pas-de-Calais and the FÃ©dÃ©ration des chasseurs du Pas-de-Calais, about 13Â km south-east of Calais. This RNR has a remarkable ecological interest particularly from an avifaunistic point of view (71 heritage species out of 75 wildlife). The project leader therefore proposes to put the site safe through the laying of fences which will also allow the installation of extensive pasture and the carrying out of ecological restoration works of the site (deforestation, brushing, restoration of muds and flats, mowings, splintering).  This first phase will be followed in 2019-2020 by a second operational phase which could be the subject of a new application for European ERDF assistance. The total area of natural habitats that will benefit from a higher conservation status will be 66.37Â ha (area valued to achieve the objectives related to maintaining the allocation for Axis 4, calculated as part of the performance reserve). The total eligible cost of this operation is EUR 249Â 954.00 VAT, with a ERDF grant of EUR 193Â 863 at a rate of 77.56Â % of aid.</t>
  </si>
  <si>
    <t>Q3702134</t>
  </si>
  <si>
    <t>Development and enhancement of the central CBN Massif gardens</t>
  </si>
  <si>
    <t>In addition to the activities dedicated to the conservation of remarkable, rare or endangered plants, the project to develop the gardens of the National Botanical Conservatory of the Central Massif aims to offer a tourist area and a offer of quality mediation, training and scientific information in order to raise awareness of the plant diversity of the Massif Central, its heritage issues and the action of the National Botanical Conservatoires.</t>
  </si>
  <si>
    <t>Q3701488</t>
  </si>
  <si>
    <t>Animation of stakeholder networks around the functionality of ecosystems â€œInvasive Exotic Speciesâ€</t>
  </si>
  <si>
    <t>The FÃ©dÃ©ration des Conservatoires dâ€™Espaces Naturels organises and coordinates a network of actors on the knowledge and management of invasive alien species with the aim of pooling and coordinating the work and experiments relating to the management of invasive species in the Loire basin and enhancing the activities undertaken at the level of the Loire basin. This operation is submitted under Action 11 of the ERDF Loire POI.</t>
  </si>
  <si>
    <t>Q3669939</t>
  </si>
  <si>
    <t>Regional Action Plan for the Safeguarding of White-legged Crayfish â€” Tranche 2015</t>
  </si>
  <si>
    <t>The white-legged crayfish, a species listed at risk on the International Union for the Conservation of Natureâ€™s World Red List, has benefited from a White-legged Crayfish Safeguard Program since May 2012. It is supported by ARFA, the Regional Association of the 5 FÃ©dÃ©rations de PÃªche et de Protection des Milieux Aquatiques dâ€™Aquitaine, under the supervision of DREAL Aquitaine.The Regional Plan of Actions Ecrevisse Ã  Pattes blanches 2015, as a continuation of the Action Plan 2014, must contribute to the preservation of this heritage species through the implementation of:- 5 Actions to improve knowledge on the status of the speciesâ€™ populations, its habitat, its range and the</t>
  </si>
  <si>
    <t>Q3700203</t>
  </si>
  <si>
    <t>CPO ZNIEFF: Update of the ZNIEFF inventory led by DREAL: Floristic inventories in biological reservoirs (ZNIEFF) east of RhÃ´ne-Alpes (INFLOREB)</t>
  </si>
  <si>
    <t>The operation concerns the update of the ZNIEFF inventory led by DREAL: Floristic inventories in biological reservoirs (ZNIEFF) east of RhÃ´ne-Alpes (INFLOREB). This operation is part of the fight against biodiversity erosion, which is one of the major environmental challenges of the century. Flora is an essential component of this biodiversity. Biodiversity reservoirs, including ZNIEFFs, are geographical areas that strongly concentrate the species at stake and the habitats hosting them. A lack of knowledge and the need to update data for flora within the ZNIEFF (following the methodological advances proposed by the National Museum of Natural History (MNHN) and the revision of the lists of key species) are obstacles to effective control of this erosion. The realisation of floristic inventories within priority ZNIEFF is the core of the INFLOREB project. The data collected will indeed allow a better assessment of ZNIEFFs and biodiversity reservoirs, and will be made available to all territorial actors via the Regional SINP (PIFH). Training and animation will also be conducted to ensure better dissemination of knowledge.</t>
  </si>
  <si>
    <t>Q3699359</t>
  </si>
  <si>
    <t>Animation of Natura 2000 Loire Valley of the Ponts de CÃ© in Montsoreau and Champagne de MÃ©ron, Douvy Plain â€” February 2016 â€” January 2018</t>
  </si>
  <si>
    <t>The project for the animation of the Natura 2000 Loire Valley of the Ponts de CÃ© in Montsoreau and Champagne de MÃ©ron, plain of Douvy, led by the syndicate of the Regional Natural Park Loire Anjou Touraine, concerns the implementation of the actions defined in the objective documents of the Natura 2000 sites for the period from 01 February 2016 to 31 January 2018. It aims to promote concerted management between the actors involved in natural areas to enable the species and habitats that have justified the designation of the site to be maintained in good conservation status.</t>
  </si>
  <si>
    <t>Q3700056</t>
  </si>
  <si>
    <t>Green and blue contract Grand Rovaltain â€” Actions C0, C1 and C3: Animation/Communication</t>
  </si>
  <si>
    <t>Green and blue contract Grand Rovaltain â€” Actions C0, C1 and C3: Animation/communication Action C1 â€œAnimating the implementation of the Green and Blue Contractâ€, Action C0 â€œDefining and facilitating actions to improve the removal of linear barriersâ€ and Action C3 â€œDefining and facilitating actions to improve ecological continuity and biodiversityâ€</t>
  </si>
  <si>
    <t>Q3701218</t>
  </si>
  <si>
    <t>Renovation of the ArpeliÃ©res trail</t>
  </si>
  <si>
    <t>The project consists of a renovation and reconfiguration of the trail of the ArpeliÃ¨res which travels the largest TourbiÃ¨re in the Massif des Alpes. The proposed operation will allow the restoration of listed natural habitats and habitats of major importance for nature conservation within the European Community but currently damaged by tourists. The activities implemented will help protect 14 plant and animal species of Community interest threatened by anthropogenic pressure. A public awareness component is also included to improve their knowledge and understanding of biodiversity issues so that they can adapt their behaviour accordingly and in an informed manner.</t>
  </si>
  <si>
    <t>Q3697369</t>
  </si>
  <si>
    <t>Actions in favour of the Green and Blue Trame</t>
  </si>
  <si>
    <t>After carrying out a study of Green and Blue Trame and inventories of its Humid Zones, the MÃ©tropole du Grand Nancy wished to launch a first programme of actions in favour of biodiversity, involving municipalities and local associations. These multiple synergistic actions will make it possible, in addition to their benefit for fauna and flora, to stimulate territorial dynamics and to co-build a comprehensive strategy. Ranging from the creation of environments to technical and economic studies, these actions prefigure a real consideration of nature-related issues.</t>
  </si>
  <si>
    <t>Q3683741</t>
  </si>
  <si>
    <t>Participatory Atlas in the communes</t>
  </si>
  <si>
    <t>The CPIE du VallÃ©e de Somme wishes to act in favour of improving the knowledge of the biodiversity of the municipalities of its intervention territory and to preserve it, in particular through a citizen mobilisation of the inhabitants. 6 municipalities in the catchment area of the Somme and/or the territory of the future NRP Picardie maritime are concerned.</t>
  </si>
  <si>
    <t>Q3696382</t>
  </si>
  <si>
    <t>Action programme 2019</t>
  </si>
  <si>
    <t>Through this programme, the LPO CÃ´te-dâ€™Or and SaÃ´ne-et-Loire implements numerous operations aimed at different objectives, including the acquisition of naturalistic knowledge, the assessment of the conservation status of many species of wild birds, the conservation of remarkable natural sites, the protection of endangered species, the creation of awareness-raising materials, the preparation of events, the organisation of educational interventions for various audiences, the support of regional planning actors to take better account of the biodiversity surrounding them.</t>
  </si>
  <si>
    <t>Q3696370</t>
  </si>
  <si>
    <t>Acquisition of the Marcigny Water Plan â€” 2019</t>
  </si>
  <si>
    <t>Threats to wetlands are mainly related to human activities: the acquisition of the old Marcigny gravel and adjacent grassland plots will allow a joint preservation of the water resource (in this way protected from impacting, potentially damaging activities) and biodiversity (avifaune) which will benefit from essential tranquillity, scientific monitoring and concerted management, adapted to this dual purpose of preservation.</t>
  </si>
  <si>
    <t>Q3683738</t>
  </si>
  <si>
    <t>Participatory Atlas of Biodiversity in 6 municipalities in the Authia watershed</t>
  </si>
  <si>
    <t>The CPIE du Val dâ€™Authie wishes to develop a programme aimed at improving the knowledge of the biodiversity of the municipalities in its intervention territory and preserving it by mobilising citizens.</t>
  </si>
  <si>
    <t>Q3701322</t>
  </si>
  <si>
    <t>Sentinel Alps â€” A space for dialogue to anticipate the impact of climate change on mountain pasture biodiversity and agropastoral practices</t>
  </si>
  <si>
    <t>Alpine pastures are highly at stake for the conservation of biodiversity emblematic and of community interest in the French Alps. Shaped by pastoral activities, they are affected by climate change, the intensity and frequency of which are expected to increase in the coming decades. In this context, in order to anticipate the phenomena that could degrade alpine habitats and associated biodiversity, it is necessary to understand the interactions between climatic conditions, altitude vegetation and their evolution, methods of pastoral management, and the dynamics of agricultural decline. The â€œSentinel Alpsâ€ project, born in the National Park of Ecrins following the drought episodes of the 2000s, aims to inform, understand and anticipate the effects of climate change in alpine pasture. Combining the scientific objectives of a long-term observatory and territorial development, it is a unique area of consultation at the Alpine level on agro-pastoral issues. The project funded by the POIA will strengthen and expand the scientific and technical advances made by the programme during its first 10 years of existence and will have the challenge of increasing the dissemination of its progress. It will aim to produce operational tools for pastoral actors and territories, and will ensure the scientific and technical coordination of the system.</t>
  </si>
  <si>
    <t>Q3696495</t>
  </si>
  <si>
    <t>Observatory of Tetraonidae, their habitats and associated species â€” â€œPost-Lifeâ€ â€” Monitoring of species</t>
  </si>
  <si>
    <t>This will involve coordinating the observatory of the old mountain forests of the Vosges massif, administering and feeding a database and disseminating the results.</t>
  </si>
  <si>
    <t>Q3712955</t>
  </si>
  <si>
    <t>2018 Reunion Echenilleur Population Conservation Program (Coracina newtoni)</t>
  </si>
  <si>
    <t>This programme will include the deployment of participatory control devices to control predators of the Echenilleur and the optimisation of monitoring methods (nest search, mass exploration).</t>
  </si>
  <si>
    <t>Q3670495</t>
  </si>
  <si>
    <t>Partnership Network of Natural Heritage Actors (RPAPN) in Poitou-Charentes â€” year 2017</t>
  </si>
  <si>
    <t>Biodiversity can only be protected and taken into account by developing actions to improve knowledge of the natural heritage and to disseminate information on biodiversity. These are the goals set by the FNPP members.</t>
  </si>
  <si>
    <t>Q3699523</t>
  </si>
  <si>
    <t>Implementation of the 2016-2018 action programme in favour of the Regional Natural Reserve of the Coteaux du Pont BarrÃ©</t>
  </si>
  <si>
    <t>The operation â€œAction Programme 2016-2018 in favour of the Regional Natural Reserve of the Coteaux du Pont BarrÃ©â€ carried out by the League for the Protection of Birds (LPO) Anjou concerns the implementation of the actions foreseen in the management plan of the reserve for the period 2016-2018. It includes habitat management actions, monitoring and inventories of habitats and species, awareness raising and administrative management actions. The project aims to improve the ecological features of the site in order to meet the challenges of habitat conservation and the maintenance of the biological wealth of the reserve and a citizen mobilisation around the conservation of the natural heritage.</t>
  </si>
  <si>
    <t>Q3696035</t>
  </si>
  <si>
    <t>Missions of animation, coordination of river contracts in Burgundy 2018</t>
  </si>
  <si>
    <t>The EPTB SaÃ´ne and Doubs are an institutional player and privileged interlocutor in the SaÃ´ne watershed, working for the sustainable management of water, rivers and aquatic environments. It works in more than 2000 municipalities on the themes of floods, improvement of quality &amp; and water resources, wetlands and biodiversity.</t>
  </si>
  <si>
    <t>Q3695684</t>
  </si>
  <si>
    <t>2017 missions of animation, coordination of river contracts in Burgundy â€” SaÃ´ne and Doubs basin</t>
  </si>
  <si>
    <t>The EPTB SaÃ´ne and Doubs are an institutional player and privileged interlocutor in the SaÃ´ne watershed, working for the sustainable management of water, rivers and aquatic environments. As part of the animation and coordination of river contracts in Burgundy on the SaÃ´ne and Doubs basins, he works on more than 2000 municipalities on the themes of flooding, improvement of quality &amp; and water resource, wetlands and biodiversity.</t>
  </si>
  <si>
    <t>Q3682042</t>
  </si>
  <si>
    <t>ERDF AAP2016 â€” CENMP INVENTORY AND CHARACTERISATION OLD PLAIN FOREST 2017-2018</t>
  </si>
  <si>
    <t>Improved knowledge of forest biodiversity cores. Characterisation of old plain forests in continuity of old Pyrenean forests. The results should guide a land animation campaign and improve planning documents and simple management plans.</t>
  </si>
  <si>
    <t>Q3669559</t>
  </si>
  <si>
    <t>Regional Plan of Actions for the Safeguarding of White Crayfish â€” Tranche 2016</t>
  </si>
  <si>
    <t>The Regional Plan for Crayfish Actions 2016, as a continuation of the Action Plan 2014 and 2015, must contribute to the preservation of this endangered heritage species through the implementation of:- 5 Actions to improve knowledge on the status of the speciesâ€™ populations, its habitat, its range- 6 Safeguarding actions via development to restore habitats favourable to the species â€” 7 Actions to sensitise partners, field professionals and the general publicDifferent stakeholders are involved: naturalist associations, institutional actors, managers. The synergy around this programme goes beyond the Aquitaine Region.</t>
  </si>
  <si>
    <t>Q3687978</t>
  </si>
  <si>
    <t>Land acquisition of a natural space.</t>
  </si>
  <si>
    <t>The Conservatoire dâ€™Espaces Naturels du Nord et du Pas-de-Calais (Conservatoire dâ€™Espaces Naturels du Nord et du Pas-de-Calais), founded in 1994 and approved in 2013 by the State and the Region under the Grenelle laws, implements a concrete action in the general interest of protecting, managing and enhancing natural spaces through various tools including direct land acquisition. The Conservatoire dâ€™Espaces Naturels presents a project of land acquisition of the site of the Marais de Villiers, located in the commune of Saint-Josse-sur-Mer in Pas-de-Calais. This site belongs to a complex of swamps and is one of the â€œlivingâ€ bogs in the region housing several habitats as well as several animal and plant heritage species. As a result, it has a major environmental challenge at regional or even national level. The purpose of the acquisition project is to provide the site with lasting protection. The total area that will benefit from a better conservation status is 20.4 hectares. This project fully complies with the strategy of the operational programme and fulfils the criteria for the selection of projects described in the implementation document for Axis 4 investment priority OT6d Specific Objective 1.</t>
  </si>
  <si>
    <t>Q3699626</t>
  </si>
  <si>
    <t>Natura 2000 animation of Grande BriÃ¨re sites â€” Donges and Brivet Marais, from 1 February 2018 to 31 January 2020</t>
  </si>
  <si>
    <t>The project for the animation of NATURA 2000 Grande BriÃ¨re â€” Marais de Donges and Brivet sites carried out by the Mixed Trade Union of the Regional Natural Park of BriÃ¨re concerns the implementation of the actions defined in the objective documents of the two Natura 2000 sites for the period from 1 February 2018 to 31 January 2020. It aims to promote concerted management between the actors involved in natural areas to enable the species and habitats that have justified the designation of the site to be maintained in good conservation status.</t>
  </si>
  <si>
    <t>Q3712497</t>
  </si>
  <si>
    <t>Development of a multi-species fish pass on the Bellepierre threshold</t>
  </si>
  <si>
    <t>The operation consists of rehabilitating the drinking water abstraction of the RiviÃ¨re Saint-Denis and putting in place facilities to restore ecological continuity (multi-species fish passage, fine grid system).</t>
  </si>
  <si>
    <t>Q3675542</t>
  </si>
  <si>
    <t>Ecological studies on the Chastreix Sancy National Nature Reserve</t>
  </si>
  <si>
    <t>The project carried out by the NRP VA consists of a programme of 14 ecological studies, spread over 3 years and aimed at improving knowledge in terms of monitoring biodiversity in the territory of the National Nature Reserve of Chastreix Sancy.</t>
  </si>
  <si>
    <t>Q3701638</t>
  </si>
  <si>
    <t>Network of Invasive Alien Species Actors in the Loire Basin 2017-2018</t>
  </si>
  <si>
    <t>Animation of the networks of stakeholders in the Ligerian Basin on Invasive Alien Species</t>
  </si>
  <si>
    <t>Q3701749</t>
  </si>
  <si>
    <t>CTMA 2018: Territorial animation and wetland technicians: Preservation and management of preserved wetlands in alluvial valleys of the PLGN</t>
  </si>
  <si>
    <t>territorial Animation, which aims to preserve wetlands and biodiversity associated with the concerns of territorial actors. By converging the relevant public policies.  The direct results are: 1) the preservation of wetlands through contracting or contracting. 2) the restoration and maintenance of wetlands that are accompanied and facilitated.</t>
  </si>
  <si>
    <t>Q3668700</t>
  </si>
  <si>
    <t>OBSERVATORY OF THE COTE AQUITAINE 2017</t>
  </si>
  <si>
    <t>The main objective of the Observatoire de la CÃ´te Aquitaine is to make available to the managers of the Aquitaine coast a decision-support tool, enabling to quantify and anticipate phenomena related to problems of coastal erosion, environmental quality and biodiversity. In this context, the NFBâ€™s 2017 program allows the monitoring of erosion notches and the assessment of dunes-range contacts to specify the aftermath of the exceptional erosions of winter 2013-2014, depending on the actions carried out at the beach level and the dune works.</t>
  </si>
  <si>
    <t>Q3702406</t>
  </si>
  <si>
    <t>â€˜Black strip â€” phase 1â€™: Measurement of the exposure of night landscapes of the Massif Central Parks to light pollution and methodologies for integrating night biodiversity into spatial planning</t>
  </si>
  <si>
    <t>Aware of the effects of light pollution on biodiversity, the functioning of ecosystems and landscapes, and anxious to protect and enhance the night of their rural territory, the Natural Parks of the Massif Central wanted to engage in a common reflection to preserve and enhance the starry sky and night biodiversity.  The acquisition of light pollution data and methodological support will be implemented on 8 Natural Parks (20Â % of the Central Massif) to improve the integration of night biodiversity in local development and reduce the impact of public and private artificial lighting on the night environment.</t>
  </si>
  <si>
    <t>Q3713634</t>
  </si>
  <si>
    <t>Knowledge and conservation of cetaceans in RÃ©union (CCONCER)</t>
  </si>
  <si>
    <t>The association carries out actions aimed at improving the knowledge of cetaceans (collecting and processing scientific data on humpback whales and dolphins).</t>
  </si>
  <si>
    <t>Q3701237</t>
  </si>
  <si>
    <t>Development of the tulip garden and biodiversity of Guillesthree</t>
  </si>
  <si>
    <t>The operation consists of developing the conservatory garden of the municipality of Guillestre to safeguard its collections of botanical tulips and carry out reintroduction and reinforcement operations in natural sites.</t>
  </si>
  <si>
    <t>Q3701234</t>
  </si>
  <si>
    <t>Strategy for the conservation of the flora of the Alps â€” implementation via the Alps-Ain network of conservation of the Flora</t>
  </si>
  <si>
    <t>The project carried out by the Conservatoire Botanique National Alpin aims to define a strategy for the conservation of the alpine flora which will result in the improvement of the knowledge of the populations of plant species in the northern and southern French Alps, the recommendation and the implementation of action plans targeted on the priority threatened plant species of the French Alps.  To this end, the operation will consist of several successive phases which are consistent with projects previously carried out and co-financed by the POIA (the conservation strategy tool and sentinel flora system): â€” the assessment of the conservation status and the erosion of biodiversity â€” the establishment of a list of priority taxa in relation to the current status, threats, the stational balance, at the Alpine level, â€” the definition of conservation measures and actions to be implemented for at least 30 priority taxa: species and habitats monitored and protected according to established priorities â€” the ex-situ conservation of the most endangered species for future restoration/reintroduction â€” the production and dissemination of data and reports to stakeholders and the general public, which can help decision-making communities and other stakeholders but also contribute to raising public awareness.</t>
  </si>
  <si>
    <t>Q3686869</t>
  </si>
  <si>
    <t>Brittany Mammal Observatory â€” Phase 2</t>
  </si>
  <si>
    <t>The observatory project will enable the organisation, structuring and circulation of data on mammals in Brittany, in connection with the establishment of a regional platform for the exchange of biodiversity data.</t>
  </si>
  <si>
    <t>Q3701832</t>
  </si>
  <si>
    <t>Animation of the network of actors Invasive exotic species of the Loire Basin 2019-2020</t>
  </si>
  <si>
    <t>The proposed actions concern the general coordination of the animation of invasive alien species in the basin on a set of actions foreseen in the management strategy for invasive alien species in the Loire-Bretagne Basin (2014-2020).</t>
  </si>
  <si>
    <t>Q3699541</t>
  </si>
  <si>
    <t>Natura 2000 animation on 6 sites in Pays de la Loire â€” from 1 February 2016 to 31 January 2018</t>
  </si>
  <si>
    <t>The Natura 2000 animation project carried out by Syndicat mixte de gestion du Parc rÃ©gional Normandie-Maine concerns the implementation of the animation of the objective documents of six Natura 2000 sites in Pays de la Loire from 1 February 2016 to 31 January 2018. This project aims to raise awareness and coordinate the actors involved in these natural areas, in order to manage the conservation of species and habitats of Community interest referenced on the sites.</t>
  </si>
  <si>
    <t>Q3695223</t>
  </si>
  <si>
    <t>Programming of EPOB studies and actions in 2016</t>
  </si>
  <si>
    <t>14 actions to observe and better know birds in Burgundy, act to safeguard birds in Burgundy and raise awareness of birds and biodiversity among the various Burgundian actors.</t>
  </si>
  <si>
    <t>Q3684472</t>
  </si>
  <si>
    <t>Multi-annual programme for the control of invasive alien plants in the upstream Serre Basin</t>
  </si>
  <si>
    <t>The Union of the watershed upstream of the Serre and Vilpion, assisted by the Union of Unions of Aquatic Planning and Management (USAGMA), has been engaged since 2014 in the fight against the Caucasian Bercean on the edge of the Serre River. As a continuation of its first intervention program (2014-2017), the union has announced the renewal of a new four-year program (2018-2021).  Caucasian Bercean is an invasive alien plant for humans and biodiversity. Considered to be the largest shade in Europe (up to 3.5 metres high), this species has been introduced into parks and gardens in recent decades for its aesthetic appearance. Now present in the natural environment, it competes directly with other plant species and colonises the surroundings of the Serre. On the health side, the sap of Caucasian Bercene causes severe burns of up to 2nd degree in contact with the skin.  Aware of the ecological and health issues, the union of the catchment area upstream of the Serre and the Vilpion renews its program of struggle at the edge of the Serre, the communes of Montcornet in Marle, by broadening the scope of action.</t>
  </si>
  <si>
    <t>Q3682281</t>
  </si>
  <si>
    <t>BIODIVERSITE RESTORATION CONTRACT OF THE REGIONAL NATURAL PARK OF THE ARIEGEOISES PYRENEES</t>
  </si>
  <si>
    <t>Implementation of the first phase of the contract for the restoration of biodiversity (CRB) of the Regional Natural Park of the AriÃ©geoises Pyrenees.</t>
  </si>
  <si>
    <t>Q3675882</t>
  </si>
  <si>
    <t>Implementation of the second programming of river works on the Ance du Nord and its tributaries</t>
  </si>
  <si>
    <t>Restoration of the Ance du Nord and its tributaries The purpose of the work is to facilitate the free flow of water, reduce the risk of erosion, restore and maintain shorelines, and preserve species and natural habitats to improve the quality of the water in the North Ance and its tributaries.</t>
  </si>
  <si>
    <t>Q3681682</t>
  </si>
  <si>
    <t>REGIONAL PROGRAM FOR THE MANAGEMENT OF THE OPEN AND SEMI-OPEN ENVIRONMENTS IN ITS SEMI-NATURELLE COMPONENT â€” FRC-PROJECT CORRIBIOR 2015-2016</t>
  </si>
  <si>
    <t>Project carried out in coherence with the projects of the Conservatoire Botanique des PyrÃ©nÃ©es and Midi-PyrÃ©nÃ©es and the LPO Aveyron, respectively on messiculture plants and on the management of biodiversity, through an organisation, a common strategy.</t>
  </si>
  <si>
    <t>Q3682649</t>
  </si>
  <si>
    <t>Contract Restoration Biodiversity of the Regional Natural Park of the Grand Causses</t>
  </si>
  <si>
    <t>The project â€œContract biodiversity restoration of the Regional Natural Park of the Grand Caussesâ€ is part of the implementation of the Regional Ecological Coherence Scheme (SRCE).  The project presented here, which runs from 01/01/2017 to 31/12/2020, aims to implement works to restore ecological connectivity, in particular for the preservation of the blue screen (waterways and wetlands) and to ensure the preservation of the parkâ€™s open environments. The leader of this project is the Syndicat mixte du Parc rÃ©gional des Grands Causses, the partners being the municipality of VerriÃ¨re (Aveyron) and the association SOS Busards. The territory concerned is that of the Aveyron.</t>
  </si>
  <si>
    <t>Q3701324</t>
  </si>
  <si>
    <t>Scientific and financial engineering for integrated biodiversity management, reconciling its preservation and economic valorisation, in a context of climate change</t>
  </si>
  <si>
    <t>This project combines the Regional Natural Park of the Prealps dâ€™Azur with the Regional House of Water, the Federation of Fisheries and Protection of Aquatic Environments of the Alps-Maritimes and other experts in the preservation and management of aquatic and forest biodiversity to develop an engineering that will enable:  â€” better knowledge of water systems in the context of ongoing climate change â€” structuring the bibliography and drawing up an action plan to better take into account biodiversity protection issues in local planning and development dynamics in connection with the next Ecological Transition Contract â€œLiving and Understanding with Nature, Innovating with the Wildâ€ â€” the exploration and experimentation of alternative financing arrangements for actions, linked to payments for ecosystem services, for example the setting up of a forestry management fund.</t>
  </si>
  <si>
    <t>Q3699253</t>
  </si>
  <si>
    <t>Animation of Natura 2000 sites â€œBreton marshes, Baie de Bourgneuf, ÃŽle de Noirmoutier and forest of Montsâ€ from 1 February 2016 to 31 January 2018</t>
  </si>
  <si>
    <t>The animation project for the Natura 2000 site Marais Breton, Baie de Bourgneuf, ÃŽle de Noirmoutier and forest of Monts led by the Association pour le DÃ©veloppement du Bassin Versant de la Baie de Bourgneuf concerns the implementation of the actions set out in the siteâ€™s objective document for the period from 1 February 2016 to 31 January 2018. It aims to maintain, in good conservation status, habitats and species that have justified the designation of sites.</t>
  </si>
  <si>
    <t>Q3701271</t>
  </si>
  <si>
    <t>Alpine flora and climate change</t>
  </si>
  <si>
    <t>This project aims to study the effects of climate change on the flora of altitude through two emblematic examples of an alpine environment: one species, rock clover and habitat, both snow combs of community interest. To this end, we will focus on: â€” assess their evolution over time, in terms of demography and floristic composition through monitoring; â€” to characterise local adaptation to their environment to better assess their adaptive capacity and their evolutionary response to climate change, notably through the study of soil seed banks and high-resolution imaging. The results will optimise conservation and management strategies, in particular to anticipate the effects of climate change. The proposed works will be carried out mainly in the departments of the Alpes de Haute-Provence, Hautes-Alpes, IsÃ¨re, Savoie and Haute-Savoie and are part of the Flore Sentinelle system, formerly known as the Alpine Flora Conservation Network, which includes more than 25 organisms on the alpine arch.</t>
  </si>
  <si>
    <t>Q3681084</t>
  </si>
  <si>
    <t>NOON-PYRENEES DRY ENVIRONMENTS SUBTRAME MANAGEMENT PROGRAM â€” 2015-2016</t>
  </si>
  <si>
    <t>Actions for the preservation of habitats and associated species. Continue and refine the identification of the Green and Blue Trame (TVB) at the regional level.</t>
  </si>
  <si>
    <t>Q3701460</t>
  </si>
  <si>
    <t>Biotic resistance to limit the performance of invasive species</t>
  </si>
  <si>
    <t>Research project on biotic resistance to limit the performance of invasive species under action 10 of DOMO Feder Loire</t>
  </si>
  <si>
    <t>Q3684328</t>
  </si>
  <si>
    <t>A new Observatory for Hauts-de-France</t>
  </si>
  <si>
    <t>The operation concerns the extension of the former observatory Nord-Pas-de-Calais to create a new observatory Hauts-de-France. The establishment of a new governance is complemented by the definition of new regional indicators and the production of various deliverables (statement of biodiversity, regional guide on natural heritage) and communication tools (website).</t>
  </si>
  <si>
    <t>Q3684183</t>
  </si>
  <si>
    <t>Conservation and management of lawns, heaths and bat cavities of departmental interest â€” Department of Oise â€” Programme of Activities 2017</t>
  </si>
  <si>
    <t>The proposed programme consists of carrying out ecological management operations of lawns, heaths and bat cavities with very high ecological and remarkable challenges at regional and European level. These operations must protect and restore biodiversity. These operations shall be carried out in consultation with the owners and users of the natural sites; in order to implement them, the Conservatory works in particular with local breeders, integration structures and training organisations.</t>
  </si>
  <si>
    <t>Q3701894</t>
  </si>
  <si>
    <t>Conservation and development of the old forests of the Monts dâ€™ArdÃ¨che</t>
  </si>
  <si>
    <t>Q3675969</t>
  </si>
  <si>
    <t>Modernisation of the ZNIEFF inventory: Flora and bryoflore</t>
  </si>
  <si>
    <t>In the Auvergne-RhÃ´ne-Alpes region, DREAL entrusted in 2017 the task of drawing up the list of vascular flora and bryoflore of the continental biogeographical zone of the Massif central of the Auvergne-RhÃ´ne-Alpes region at the National Botanical Conservatory of the Massif Central.  Indeed, the ZNIEFFs are determined on the basis of whether or not there are so-called determining species (methodology proposed by the National Museum of Natural History).  In 2017 the CBN Massif Central identified 521 critical species. By crossing this list with the current 1067 ZNIEFF in the territory, it is more than 327 ZNIEFF that require an update of the floristic and bryological information to be maintained in ZNIEFF.</t>
  </si>
  <si>
    <t>Q3701876</t>
  </si>
  <si>
    <t>Animation of the Invasive Plants Working Group in the Central Region â€” Loire Valley 2019-2021</t>
  </si>
  <si>
    <t>The operation consists of an annual animation of the GTPI over the 3 years 2019-2020 and 2021 on the Region Centre Val-de-Loire</t>
  </si>
  <si>
    <t>Q3702343</t>
  </si>
  <si>
    <t>Agroecology and open grassy environments in Morvan</t>
  </si>
  <si>
    <t>The soil-climatic context of Morvan (cold, wet, acid...) allows moderate grassland production. The agricultural development of the territory is therefore mainly directed towards permanent grassland. Morvandelle agriculture, oriented towards breastfeeding cattle (lean cattle), is based on the export of lean charolais, dependent on world markets. Production is extensive with an average of 0.95 LU/ha of Main Forage Surface, of which three quarters are permanent grassland. Practices tend to shift away from the most burdensome but biodiversity-rich areas, and/or intensify, in particular, leading to loss of biodiversity and trivialisation of bocager landscapes, particularly on the margins of the massif.  Consistent with the new Park Charter, the overall objectives aim to make grasslands and bocage the future values of Morvan by maintaining biodiversity and landscape quality through the development of agro-ecology in order to design production systems that build on the functionalities offered by ecosystems.  All the interventions aim to keep grasslands open, ensuring rich and diverse biodiversity and landscape, through experimental actions aimed at changing agricultural practices.</t>
  </si>
  <si>
    <t>Q3670567</t>
  </si>
  <si>
    <t>International Ornithological Film Festival</t>
  </si>
  <si>
    <t>The establishment of the International Ornithological Film Festival promotes awareness raising for the protection of plant and animal species.Pedagogical actions to educate and inform the public about the regional natural heritage, species and spaces: workshops for children but also for the adult public.Encourage initiatives that promote a better knowledge of nature and respect for natural environments and ecological continuity.</t>
  </si>
  <si>
    <t>Q3702096</t>
  </si>
  <si>
    <t>Preservation of a network of peatlands, old forests and meadows with high biodiversity by acquisition.</t>
  </si>
  <si>
    <t>Peatlands, old forests and some meadows are a natural heritage, characteristic of the Massif Central, home to a specific and remarkable biodiversity. The acquisition of plots housing these three main types of environment will allow the creation of a functional and perennial network in 3 departments (15,43,63) and 5 massifs (Artense, CÃ©zallier, Combrailles, Livradois and Forez).</t>
  </si>
  <si>
    <t>Q3699274</t>
  </si>
  <si>
    <t>Restoration of the biodiversity of the Quimiac and Breugny salt marshes</t>
  </si>
  <si>
    <t>The project to restore the biodiversity of the salt marshes of Quimiac and Breugny, carried out by the municipality of MESQUER, involves the implementation of restoration and maintenance works of plots identified for their heritage interest within the Natura 2000 sites of the Marais du MÃ¨s, bay and dune of Pont-MahÃ©, pond of the Iron Bridges (special protection area) and Marais du MÃ¨s, bay and dune of Pont-MahÃ©, pond of the Ponts de Fer, Ile Dumet (special conservation area). It aims to improve the conservation status of habitats of Community interest and the reception conditions for nesting of laro-limiculture of Community interest which justified the designation of sites.</t>
  </si>
  <si>
    <t>Q3694265</t>
  </si>
  <si>
    <t>Realisation of a small wildlife passage on RD 113E6 â€” Commune de CONDETTE</t>
  </si>
  <si>
    <t>The project aims to restore ecological continuity for small wildlife between two forest portions separated by Route DÃ©partementale 113 E6 by setting up 6 small wildlife passages.  In particular, it aims to maintain populations for 6 species of amphibians threatened with extinction on this forest section. The project is intended to restore continuity between the living, wintering and breeding environments of the species. The forest portion concerned may be estimated to be between 20 and 30Â ha, taking into account the topography and the forest pools present</t>
  </si>
  <si>
    <t>Q3683836</t>
  </si>
  <si>
    <t>Plans Bocage Communals</t>
  </si>
  <si>
    <t>Biodiversity reservoirs and characteristic elements of the identity of the Maritime Picardy, bocage plays an important role in the ecological functioning of the area. The operation concerns the establishment and animation of municipal bocage plans which aim to identify hedges, identify their functions (landscape, prevention of erosion, reception of biodiversity...) and define an action plan (plantations, etc.).</t>
  </si>
  <si>
    <t>Q3696727</t>
  </si>
  <si>
    <t>Observatory of tetraonidae, their habitats and associated species â€” post-life â€” monitoring of species 2016</t>
  </si>
  <si>
    <t>The 2016 programme is part of a multi-annual and multi-partner action plan for the Greater Tetras 2015-2017, a delineation of the Ministryâ€™s national â€œtetrasâ€ action plan on the Vosges massif.</t>
  </si>
  <si>
    <t>Q3682018</t>
  </si>
  <si>
    <t>The Water Paths</t>
  </si>
  <si>
    <t>Creation of land routes in connection with the animation of the river space: restoration/development of holds, public spaces, installation of furniture and pedagogical panels. The project includes an animation component with the training of guides/tellers, the realisation of exhibitions and the organisation of citizen days. Ecological continuity is also taken into account with a prior study, ecological restoration and control of invasive plants.</t>
  </si>
  <si>
    <t>Q3701742</t>
  </si>
  <si>
    <t>Antibiotic resistance â€” Phase 2</t>
  </si>
  <si>
    <t>Second phase of a research project to search for native species that offer resistance to colonisation and invasion of invasive alien plants, in order to help managers better manage these latter-Action 10 of the DOMO of the POI FEDER Loire.</t>
  </si>
  <si>
    <t>Q3670340</t>
  </si>
  <si>
    <t>Nature Environnement 17 is responsible for the management of natural sites whose recognised heritage issues are the subject of a 10-year management plan for the NNRR de La Massonne. The management of these sites is included in annual action programmes which set out all the operations to be carried out by the Management Advisory Committee.The study and monitoring of the mixed colony of bats at the Annepont mill use technological innovation. In the same way, the assessment and preservation of biodiversity in old quarries, federate scientific partners in order to bring new knowledge on the biodiversity of Charente-Maritime.This action programme is supported by Europe and the ERDF.</t>
  </si>
  <si>
    <t>Q3683157</t>
  </si>
  <si>
    <t>Biodiversity restoration contract of the Grand Causses Regional Natural Park 2017-2020 â€” Restoration of ecological continuity and flow distribution on the Serre, tributary of the Aveyron (Site du Trou du Souci)</t>
  </si>
  <si>
    <t>The â€œContract restoration of biodiversity of the Grand Causses Regional Natural Park (2017-2020) â€” Restoration of ecological continuity and distribution of flows on the Serre River, tributary of the Aveyronâ€ is a territorial program built at the level of the Regional Natural Park of the Grand Causses and engaging partners to put in place the conditions for restoring the ecological connectivity of this territory. This biodiversity restoration contract (CRB) is carried out in partnership with the Syndicat Mixte dâ€™amÃ©nagement et de gestion du Parc RÃ©gional des Grands Causses. The project aims to implement ecological connectivity restoration work, including the preservation of the blue screen (streams and wetlands) and to restore continuity by maintaining sufficient flow for biological life between the Serre River and Ribeyrette Creek.</t>
  </si>
  <si>
    <t>Q3681248</t>
  </si>
  <si>
    <t>AP2015 REGION-FEDER: IMPROVEMENT OF KNOWLEDGE BIODIVERSITE â€” CEN MP (INVERTEBRATES)</t>
  </si>
  <si>
    <t>â€œTo carry out a study to contribute to the improvement and enhancement of knowledge on biodiversity throughout the regional territory on groups of invertebrates very little known or with old data: underground beetles.</t>
  </si>
  <si>
    <t>Q3700941</t>
  </si>
  <si>
    <t>1OS2-2015 SEEDS OF LOCAL WILD SPECIES FOR THE RESTORATION OF DEGRADED AREAS IN ALPINE MOUNTAINS</t>
  </si>
  <si>
    <t>Project to develop a method of revegetalisation of mountain areas from the local species to be collected.</t>
  </si>
  <si>
    <t>Q3669270</t>
  </si>
  <si>
    <t>Herpetological Projects 2016: backup of Aquitaine snakes and yellow belly ringer</t>
  </si>
  <si>
    <t>Prog. Serpents:Objectifs:Comprendre the evolution of snake populations in the region, Proposing training, awareness-raising and communication tools in line with the problem, Implement specific conservation measures, PRA Sonneur:Objectifs:AmÃ©liorer knowledge on the distribution of the species, Characterise the different populations, Protect identified breeding sites, Awareness to ensure the protection of the sites concerned.Sensitisation to ensure the protection of the sites concerned.</t>
  </si>
  <si>
    <t>Q3699351</t>
  </si>
  <si>
    <t>Implementation of the management plan 2016 to 2018 of the Basses-Brosses and Chevalleries Regional Nature Reserve</t>
  </si>
  <si>
    <t>The project for the implementation of the management plan 2016-2018 of the Basses-Brosses and Chevalleries Regional Natural Reserve, led by the Departmental Federation of Hunters of Maine-et-Loire, concerns the implementation of the actions included in the action programme of the management plan of the reserve: environmental maintenance work, monitoring and inventories on species, communication and awareness-raising on environmental conservation. It aims to conserve protected heritage (milies and species) and improve scientific knowledge.</t>
  </si>
  <si>
    <t>Q3697409</t>
  </si>
  <si>
    <t>NRPL Natural Heritage Observatory and development of digital interfaces</t>
  </si>
  <si>
    <t>The natural heritage observatory of Lorraine Regional Natural Park is based on the animation and development of the Bombina naturalist database, in order to encourage exchanges between data producers and their provision to elected representatives and the general public, in particular via digital interfaces dedicated to certain emblematic species or environments such as swallows or ponds.</t>
  </si>
  <si>
    <t>Q3683374</t>
  </si>
  <si>
    <t>Department 80 Wetlands Preservation and Management â€” 2015 Programme</t>
  </si>
  <si>
    <t>The marshes concerned are natural sites with very high ecological challenges. They are part of the biodiversity reservoirs identified in the region and consist mainly of peat habitats and ponds. Planned operations protect and restore biodiversity. They have been identified in annual management plans and use specific resources due to significant physical constraints (low and ecologically fragile soils, access difficulties).</t>
  </si>
  <si>
    <t>Q3702278</t>
  </si>
  <si>
    <t>Animation type Massif Development Plan â€œEcological Continuits and Ancient Forestsâ€</t>
  </si>
  <si>
    <t>Animation type Massif Development Plan â€œEnvironmental Continuits and Ancient Forestsâ€: better mobilise wood while conserving the biodiversity of old forests.</t>
  </si>
  <si>
    <t>Q3684666</t>
  </si>
  <si>
    <t>Modernisation of access to knowledge on plant biodiversity in Picardy phase 3</t>
  </si>
  <si>
    <t>Improve access to knowledge of regional plant biodiversity in order to facilitate its consideration by the various actors responsible for spatial planning and to raise awareness of the preservation of the environment.</t>
  </si>
  <si>
    <t>Q3681679</t>
  </si>
  <si>
    <t>REGIONAL SEMI-NATURAL OPEN ENVIRONMENTS MANAGEMENT PROGRAM â€” LPO12-2015-2016</t>
  </si>
  <si>
    <t>The operation contributes to the preservation of the species and habitats that structure the semi-natural open environment of the SRCE.This project is part of a partnership agreement between the various project promoters on semi-natural environments</t>
  </si>
  <si>
    <t>Q3684573</t>
  </si>
  <si>
    <t>Hauts-de-France Biodiversity Observatory: unavoidable media about the nature of Hauts-de-France</t>
  </si>
  <si>
    <t>The Hauts-de-France Biodiversity Observatory, set up since July 2017, ensures the role of valorisation and dissemination of environmental data through the synthesis of environmental data and the publication of reference communication materials to a wide audience. These actions involve a large number of associative, scientific and institutional actors. This collaborative work leads to shared findings that are necessary for the development of public policies, their assessments and the production of awareness-raising materials. This operation aims to produce and publish several documents and reference materials on the state of health of the biodiversity of Hauts-de-France.</t>
  </si>
  <si>
    <t>Q3697176</t>
  </si>
  <si>
    <t>Observatory of Tetraonidae, their habitats and associated susceptible species â€” 2017</t>
  </si>
  <si>
    <t>Monitoring of the species Grand TÃ©tras The proposed actions correspond to skills developed within the GTV as well as the pooling of skills and equipment in partnership with other partners such as Groupe TÃ©tras Jura (GTJ), Centre de Recherche et dâ€™Observation sur les Carnivores (CROC), Nature Reserve Personnel (PNRBV), Natura 2000 (PNRBV), Forestry and Workers (NFB)... The following objectives are set out below: Collect the data necessary for the knowledge of the Great Tetras Finding: Regular estimates of numbers and data collection on habitats make it possible to assess the impact and effectiveness of the different management measures applied. Thus, annual monitoring is essential for knowledge of the status of this population and its habitats. Conventional follow-up by direct observation According to the GTV protocols validated by the ONCFS for more than 30 years (see details of the protocols in annex), Innovative follow-ups: â€” projects for studies and acoustic monitoring in connection with J. PICHENOT (BEC) Annex...) â€” genetic monitoring Continuation of the study launched under the LIFE+ programme and Natura 2000 funding with a finer sampling protocol drawn up in collaboration with the ornithological station of SEMPACH (Switzerland) Analysis and synthesis of the collected â€œGreat Tetrasâ€ data Update of the area of presence and number of staff Finding: The regular estimate of the workforce of Grand</t>
  </si>
  <si>
    <t>Q3669277</t>
  </si>
  <si>
    <t>Conservation of wetlands and biodiversity in the territory of the NRP PÃ©rigord Limousin</t>
  </si>
  <si>
    <t>As part of the actions enshrined in its 2011/2023 Park Charter, the NRPPL and its partners are undertaking awareness-raising and accompanying actions to conserve and restore the quality of wetlands in its territory. The preservation of biodiversity requires the fight against invasive species: the eradication of Bull Frog is intended to preserve native populations of amphibians susceptible to predation and disease (Chytridiomicosis) of the Taurea Frog. Knowledge and awareness of pollinating insects are important issues to ensure the preservation of the services of these species.</t>
  </si>
  <si>
    <t>Q3678316</t>
  </si>
  <si>
    <t>Thread-maintenance and conservation meadows on the island of Chantecoq</t>
  </si>
  <si>
    <t>maintenance and conservation meadows on the island of Chantecoq</t>
  </si>
  <si>
    <t>Q3683365</t>
  </si>
  <si>
    <t>Preservation and management of larris in the Somme department â€” 2015 programme</t>
  </si>
  <si>
    <t>The Larris are limestone hillsides that harbour a great biodiversity. The Somme sites concerned by the dossier are part of the regional biodiversity reservoirs. CENP will enter into a partnership with local stakeholders on the preservation and restoration works defined in the annual management plan.</t>
  </si>
  <si>
    <t>Q3696207</t>
  </si>
  <si>
    <t>2018 Botanical Conservatory Programme in Burgundy</t>
  </si>
  <si>
    <t>The CBNBP is developing its activities in the field of knowledge and conservation on species and natural habitats, within a regional framework. It provides reliable information on flora and habitats to guide regional policies. One of the concerns of the CBN is to further improve the cross-cutting nature of its actions, as inventories can provide useful information for conservation or habitats (and vice versa).</t>
  </si>
  <si>
    <t>Q3684118</t>
  </si>
  <si>
    <t>Conservation and Management of Lawns, Heaths and Bat Cavities of the Department of Aisne â€” Program of Activities 2017</t>
  </si>
  <si>
    <t>The operation consists of the implementation of a programme for the preservation, management and enhancement of the natural heritage of lawns, heaths and bat living environments on a network of sites managed by the Conservatory in the department of Aisne.</t>
  </si>
  <si>
    <t>Q3700050</t>
  </si>
  <si>
    <t>GAM Green and Blue Contract â€” TRA 1.7:  Standardised open or wooded environments for wildlife movement</t>
  </si>
  <si>
    <t>This action aims to facilitate the movement of wildlife within standardised environments and to reconnect biodiversity reservoirs through areas of low permeability. Green and blue contract GAM â€” TRA 17: Standardised open or wooded environments for wildlife movement</t>
  </si>
  <si>
    <t>Q3681004</t>
  </si>
  <si>
    <t>AAP2015 REGION-FEDER: ENHANCEMENT OF KNOWLEDGE BIODIVERSITE â€” CBN MP (INVASIVE ALIEN PLANTS)</t>
  </si>
  <si>
    <t>Improve knowledge related to climate change and anticipate its impacts. Improve knowledge of interactions between human activities and TVB.</t>
  </si>
  <si>
    <t>Q3695535</t>
  </si>
  <si>
    <t>LPO21 Action Programme 2016</t>
  </si>
  <si>
    <t>2016 LPO21 action programme comprising 17 actions under the biodiversity observatory approach with public awareness</t>
  </si>
  <si>
    <t>Q3681653</t>
  </si>
  <si>
    <t>NMP â€” ACCOMPANIMENT TO TAKING INTO ACCOUNT THE GREEN AND BLUE FRAME IN MIDDAY-PYRENEES 2015-2016</t>
  </si>
  <si>
    <t>This project contributes to supporting operational steps to take biodiversity into account in the implementation of the Midi-PyrÃ©nÃ©es SRCE, through a regional action programme that proposes a comprehensive approach</t>
  </si>
  <si>
    <t>Q3688511</t>
  </si>
  <si>
    <t>Quadrilateral of the Pools in Tourcoing phase 1:  realisation of a green roof on a school group</t>
  </si>
  <si>
    <t>The city of Tourcoing is currently carrying out a major requalification project for its city centre, the QuadrilatÃ¨re des Piscines. The SEM Renewed City developer submits a grant application for a first phase of the programme, i.e. the implementation on the school group of a biotope coefficient of 0.5, allowing to limit soil mineralisation and thus to introduce more nature in the city.   The project of the school group consists of the construction of a building on 3 levels (building in R+Â 2) integrating biodiversity. All roofs (1Â 760Â mÂ²) are planted. The target species targeted by these developments are the elegant chardonneret, the black martinet and the kingtelet. On this operation, the monitoring of biodiversity will be carried out at three levels, by the Cityâ€™s agents, through a partnership with the MEL and in partnership with associations like GON, on the avifaune.  The nature of the operations to be carried out under this development programme meets the objectives of priority axis 3, Priority investment OT 4 and its investment priority 4th, specific objective 3, which aims to increase nature in the city and to demonstrate through some experimental operations the possibility of a change of low-carbon urban model adapting to the new climate context and responding to the challenges of the energy transition.  The total area managed by this operation is estimated at 2Â 194.85Â mÂ².</t>
  </si>
  <si>
    <t>Q3681660</t>
  </si>
  <si>
    <t>REGIONAL URBAN SUBTRAME MANAGEMENT PROGRAM â€” CBN PMP</t>
  </si>
  <si>
    <t>The operation contributes to the preservation of species and habitats that structure the sub-urban environments of the CERS. This project is part of a partnership agreement between the various project promoters on urban environments.</t>
  </si>
  <si>
    <t>Q3681658</t>
  </si>
  <si>
    <t>URCPIE â€” ACCOMPANIMENT TO THE CONSIDERATION OF THE GREEN AND BLUE FRAME IN MIDDAY-PYRENEES 2015-2016</t>
  </si>
  <si>
    <t>Q3695766</t>
  </si>
  <si>
    <t>Programme of Actions 2017 of the Botanical Conservatory in Burgundy</t>
  </si>
  <si>
    <t>The CBNBP is developing its activities in the field of knowledge and conservation on species and natural habitats, within a regional framework. It provides reliable information on flora and habitats to guide regional policies. One of the concerns of the CBN is to further improve the cross-cutting nature of its actions, as inventories can provide useful information for conservation or habitats (and vice versa). This improved efficiency requires particular attention in the methods put in place and the organisation of work.</t>
  </si>
  <si>
    <t>Q3688390</t>
  </si>
  <si>
    <t>Ecological restoration of 5 natural areas: Marsh of Tigny, CarriÃ¨re de Lumbres and RNR de la GrenouillÃ¨re, Pantegnies and Grande Synthe</t>
  </si>
  <si>
    <t>The project aims to carry out ecological restoration and management work at five natural sites in accordance with the management plans developed for each of them. These sites benefit from land control or use by the Conservatoire dâ€™espaces naturelles du Nord et du Pas-de-Calais. Three are classified in the Regional Natural Reserve. The sites concerned are the Marais de Tigny, the RNR du Marais de la GrenouillÃ¨re in Auchy-les-Hesdin, the RNR of Pantegnies in Pont-sur-Sambre, the RNR of Grande-Synthe and the Lumbres quarry. These five sites are part of the biodiversity reservoirs of the former Regional Ecological Coherence Scheme â€” Green and Blue Trame.  The planned restoration and management operations will bring ecological added value to the five sites concerned.  The project fully responds to the operational programmeâ€™s strategy to preserve remarkable natural areas, restore them from an ecological point of view and improve their functionality.  The operation meets the project selection criteria described in the Implementation Document for Axis 4 Investment Priority OT6d Specific Objective 1.  In total, this operation will contribute to strengthening the conservation status of natural habitats on 30.60 hectares.</t>
  </si>
  <si>
    <t>Q3669777</t>
  </si>
  <si>
    <t>Environmental education and biodiversity awareness in BÃ©arn â€” 2015-2016</t>
  </si>
  <si>
    <t>The project led by the CPIE BÃ©arn and its network aims to unite the vital forces of the territory to raise awareness among diverse audiences about the biodiversity of BÃ©arn: 700 pupils from kindergarten to high school, 300 people called â€œspecific publicâ€, 300 BÃ©arnese families, 100 young people on their leisure time... A sharing of resources, knowledge and skills at the service of the territory.The proposed actions allow an emotional and playful appropriation of local biodiversity, in order to interest everyone in their nearby environment in order to better preserve it. More naturalistic approaches will be offered to the most informed to go further in their approaches. Each action is targeted for greater efficiency.</t>
  </si>
  <si>
    <t>Q3702017</t>
  </si>
  <si>
    <t>Preserving the Biodiversity of Open Grassy Plants by developing and disseminating the Pasturâ€™Ajust approach</t>
  </si>
  <si>
    <t>Halt the loss of biodiversity in open grassy areas of the Massif Central by producing and disseminating technical livestock resources adapted to the sustainable development of pastoral resources. On the one hand, this will allow farmers to self-diagnose the vegetation of the agropastoral environments of their plots, in order to help them to base their production sustainably on the agroecological qualities of MOH. On the other hand, breeders will be able to develop their knowledge of the reciprocal interactions between their socio-economic options and their ability to adopt techniques to enhance the diverse vegetation of MOH.</t>
  </si>
  <si>
    <t>Q3670061</t>
  </si>
  <si>
    <t>2015-2016 Regional Biodiversity Education and Ecological Transition Program</t>
  </si>
  <si>
    <t>Seed Aquitaine seeks to meet the needs of understanding and ownership, by the Aquitains, of the issues relating to the ecological transition and sustainable development, according to three axes:- to provide a reflection of the professional sector on current environmental issues (biodiversity and climate change)- to diversify pedagogical approaches, in order to meet the needs of young people, adults, or professional stakeholders of the EEDD â€” to involve the associations of the network in the implementation of the actions of GRAINE â€œactions by and for the networkâ€ This programme aims to encourage the involvement of all stakeholders in the processes of consultation and citizen participation.</t>
  </si>
  <si>
    <t>Q3669376</t>
  </si>
  <si>
    <t>Biodiversity and Ecological Transition Education Programme-year 2016</t>
  </si>
  <si>
    <t>Seed Aquitaine seeks to meet the needs of understanding and ownership, by the Aquitains, of the issues relating to the ecological transition and sustainable development, according to 3 axes:- to provide a reflection of the professional sector on current environmental issues (biodiversity, climate change, prevention and risk management)- to diversify educational approaches, to meet the needs of young people, adults or professional stakeholders of the EEDD- to involve the associations of the GRAINE network in the implementation of â€œactions by and for the networkâ€ This programme aims to encourage the involvement of all stakeholders in the processes of consultation and citizen participation.</t>
  </si>
  <si>
    <t>Q3678695</t>
  </si>
  <si>
    <t>Conservation of remarkable habitats and species 2018</t>
  </si>
  <si>
    <t>Ecological management of remarkable sites and action to preserve biodiversity in particular on recognizable areas.</t>
  </si>
  <si>
    <t>Q3684507</t>
  </si>
  <si>
    <t>Modernisation of access to knowledge on plant biodiversity in Picardy phase 2</t>
  </si>
  <si>
    <t>Q3682916</t>
  </si>
  <si>
    <t>Creation of a travelling exhibition to allow the appropriation of the Garonne entity by a large public</t>
  </si>
  <si>
    <t>Design and creation of a travelling exhibition on the landscape entity Garonne to put this river at the heart of planning and local development concerns; and preserve and restore aquatic habitats and species, including migratory fish.</t>
  </si>
  <si>
    <t>Q3675778</t>
  </si>
  <si>
    <t>Ecological studies on the National Nature Reserve of the Sagnes de la Godivelle</t>
  </si>
  <si>
    <t>The project is part of the management plan for the Natural Reserve of the Sagnes de La Godivelle. These bogs of La Godivelle form an exceptional natural complex at the head of the Dordogne basin. They represent a remarkable reservoir of biodiversity and play a crucial role in the preservation of the downstream water resource.   The operation supported by the ERDF foresees the implementation of 14 actions to acquire knowledge on species and environments. The actions will be implemented from 2017 to 2019 with the delivery of the latest studies at the beginning of 2020.</t>
  </si>
  <si>
    <t>Q3695558</t>
  </si>
  <si>
    <t>Action Programme 2016 of the Botanical Conservatory in Burgundy</t>
  </si>
  <si>
    <t>5 CBNBP activity clusters â€” Flora observatory centre (mission 1: inventory and Knowledge) â€” Habitats Centre (mission 1.3: inventory and Knowledge) â€” Conservation Unit (mission 2: retention) â€” Information Management/Sharing Unit (mission 1.4: inventory and Knowledge and Mission 4: public Information and Education) -Policy Assistance Centre (mission 3: technical and scientific competition with partners)</t>
  </si>
  <si>
    <t>Q3676188</t>
  </si>
  <si>
    <t>ECOLOGICAL MANAGEMENT AND VALORISATION OF THE VAL Dâ€™ALLIER NATIONAL NATURAL RESERVE</t>
  </si>
  <si>
    <t>As part of the implementation of the third management plan (validated in October 2018) of the Allier Valley NDN by the Senior Manager: the LPO Auvergne-RhÃ´ne-Alpes. In order to ensure the continuity of part of the actions undertaken in 2018 and improve knowledge of the natural heritage, the LPO Auvergne-RhÃ´ne-Alpes proposes: â€” to make investments to equip the reserve with agricultural equipment enabling the maintenance of grazing and the sustainable development of agricultural practices while ensuring the preservation of habitats of European interest; â€” to ensure the reproduction of certain species of birds susceptible to disturbances by informing the public, the establishment of a quiet and monitoring area; â€” to establish scientific monitoring and studies to assess the conservation status of certain habitats, to gain a better understanding of the diversity of certain faunistic groups considered to be bioindicators (hymenoptera, fish...) and to understand the natural dynamics of certain particularly rare habitats at European level; â€” to value this site in order to allow good territorial integration (requested by all stakeholders) and to promote its discovery by different audiences including the local population who do not really know it (poster, flyers, leaflet) The operation concerns the implementation of the actions between 2019 and 2021.</t>
  </si>
  <si>
    <t>Q3700042</t>
  </si>
  <si>
    <t>Contract green and blue Bourbre â€” URB 42:  Identify relevant sites for the implementation of compensation measures in the non-prospected territory of the Caisse des dÃ©pÃ´ts</t>
  </si>
  <si>
    <t>Contract green and blue Bourbre â€” URB 42: Identify the relevant sites for the implementation of compensation measures in the non-prospected territory of the Caisse des DÃ©pÃ´ts Biodiversity</t>
  </si>
  <si>
    <t>Q3712437</t>
  </si>
  <si>
    <t>2016-2017 Reunion Mesothermal Habitat Conservation Program</t>
  </si>
  <si>
    <t>This is a project to characterise and improve knowledge of the habitats and vegetation on the Mesothermal Floor of RÃ©union with a view to optimising conservation policies.</t>
  </si>
  <si>
    <t>Q3684322</t>
  </si>
  <si>
    <t>Site Management Program in the context of the AISNE Department of Aisneâ€™s Biodiversity Initiative Call for Biodiversity Initiative â€” Business Programmes 2018</t>
  </si>
  <si>
    <t>The operation fits perfectly in the general context of the activities of valorisation, preservation and management carried out by CENP.  . Its purpose is the management of natural sites selected as part of the call for Biodiversity Initiative initiated by the Seine-Normandie Water Agency.</t>
  </si>
  <si>
    <t>Q3698208</t>
  </si>
  <si>
    <t>Scientific programme â€œImproving the conservation status of the Lynx boreal in the Vosges Massifâ€ 2019</t>
  </si>
  <si>
    <t>Despite the reintroduction program conducted in the Vosges Massif between 1983 and 1993, the conservation status of Lynx boreal in this massif is now critical. Protected and threatened with extinction on French territory, the Lynx is also listed on several international and European lists justifying the need for protection or the introduction of conservation measures on its range. In addition, the Vosges Massif occupies a strategic position at the western European level in terms of exchanges between lynx populations. In this context, it is essential to develop projects and cooperation for better monitoring and protection of feline. Thus, in addition to the field monitoring conducted with the Loup Lynx Network, the CROC initiated in 2016 the Lynx Massif des Vosges programme whose objective is to develop actions to improve the conservation status of Lynx in the massif as part of a concerted approach with the actors of the territory. In parallel, the CROC is a partner of the ERC-Lynx research project with CEFE, Cerema and ONCFS, whose objective is to develop an operational predictive tool for land transport infrastructure managers by linking risk of collision, viability of lynx populations and territorial issues. Our work on the Lynx is therefore organised around these 3 missions: research, action plan and field monitoring.</t>
  </si>
  <si>
    <t>Q3678479</t>
  </si>
  <si>
    <t>Natural Reserve Management 2017 â€” RNR â€” TDL BELVAL Spoy Villemoron</t>
  </si>
  <si>
    <t>The Conservatoire dâ€™espaces naturelles de Champagne-Ardenne, established in 1988, is a member of the Federation of Regional Conservatoires of Natural Spaces and is recognised in article L 414-11 of the Code de lâ€™Environnement.  The Conservatoryâ€™s objective is to preserve and manage natural habitats and endangered species. At the level of the four departments of the Champagne-Ardenne region, the Conservatoire manages, in a partnership setting, 3,900 hectares of lawns, marshes, ponds, meadows, forests and bat habitats, spread over 209 sites.   The Conservatoire works on a daily basis to consolidate and develop its network of preserved sites through a 5-axis approach: Know the natural heritage to protect it: carrying out wildlife-flora inventories, ecological diagnostics, scientific monitoring â€” Protecting natural sites to preserve species: land management for land control or site use control â€” Manage sustainably to conserve biodiversity: drafting of management planning documents, organisation and follow-up of restoration and maintenance work, management in partnership with the agricultural world... -Valorise the sites and welcome the public: creation of nature animations, awareness-raising materials, interpretive trails... -Adviser for sustainable land management: advice to elected officials, participation in the process of Country, animation in</t>
  </si>
  <si>
    <t>Q3684629</t>
  </si>
  <si>
    <t>Improving knowledge of the Invasive Exotic Species of the Somme watershed and defining an intervention program</t>
  </si>
  <si>
    <t>The local Water Commissions of the two SAGEs of the Somme basin have made the problem of â€œExotic Invasive Speciesâ€ identified as a priority in the territory.  As a result, AMEVA, the carrier and facilitator of these 2 SAGEs, proposes a study to improve knowledge of IAS throughout the Somme watershed, and to propose a multi-annual programme of work to combat these species. The planning of this work will be part of the basin-wide operational strategy for the control of IAS, which is currently being drafted.</t>
  </si>
  <si>
    <t>Q3683335</t>
  </si>
  <si>
    <t>Engineering for the recovery of ecological continuity of rivers and wetlands in the Bresle watershed (2018-2020)</t>
  </si>
  <si>
    <t>The Bresle is a 72Â km coastal river that hosts migratory fish populations of high heritage interest: European eel, endangered species, Atlantic salmon, redlisted endangered species, lamprey (marine and fluviatile) and sea trout. Despite significant ecological potential, however, this stream remains severely degraded by the presence of more than 200 hydraulic structures that segment the watercourse, trivialise aquatic habitats, and penalise sediment transport. Since 2011, the EPTB de la Bresle has been offering the owners of these works an ambitious project management delegation aimed at restoring aquatic ecosystems, promoting biodiversity and water quality. The assistance requested concerns the financing of project engineering, which is essential to enable the projects to be carried out.</t>
  </si>
  <si>
    <t>Q3701470</t>
  </si>
  <si>
    <t>Conservation and ecological restoration of 5 historic sites in Auvergne (Action B.1.1 of the Val dâ€™Allier Contract)</t>
  </si>
  <si>
    <t>The LPO Auvergne carries out maintenance and ecological restoration activities at several sites in the Val dâ€™Allier alluvial:  Nonette (85Â ha), Joze (132Â ha), Bec de Dore (340Â ha), Varennes 03 (82Â ha) and Moulins (420Â ha). The management and routine maintenance of the sites makes it possible to maintain in time the quality of the restored environments (left, maintenance of afforestations, maintenance of trails and interpretation furniture, cleaning and routine maintenance...)</t>
  </si>
  <si>
    <t>Q3676146</t>
  </si>
  <si>
    <t>Knowledge and functionalities of the biodiversity reservoirs and ecological continuity of the NRP (2nd tranche)</t>
  </si>
  <si>
    <t>The Auvergne SRCE identifies the NRP of the Auvergne Volcanoes to maintain the great ecological continuity essential for the operation of the Green and Blue Trame. The high density of the water network, lakes and wetlands at the head of the watershed characterises the Territorial Contract Sources of the Dordogne Sancy Artense. It plays a major role in the preservation of water resources, populations of species with stakes (subject to national action plans or indicators of the functionality and continuity of the environment) and the associated uses of the blue screen. The National Natural Reserves of Chastreix-Sancy, the Sagnes de la Godivelle, the Rocher de la Jacquette and the new Regional Reserve of the bogs of Jolan and Gazelle offer a summary of the stakes. In order to improve the quality and management of the biodiversity of these reservoirs, in a coordinated manner on a coherent scale, prior knowledge is essential. For example, species of insects (Syrphas, Odonates), bats, peliades and flora contribute to assessing heritage and defining bio-indicators of the functioning of associated ecosystems. Amphibian populations indicate habitat fragmentation and disruption of ecological continuity. The hydraulic studies of the Jolan water body and the bog of Lac dâ€™en Bas must make it possible to prioritise the actions to be taken for the management of these reservoirs.</t>
  </si>
  <si>
    <t>Q3700212</t>
  </si>
  <si>
    <t>Contract Green and Bleu Bourbre â€” TRA 16: Develop standardised open or wooded environments for wildlife movements</t>
  </si>
  <si>
    <t>This action aims to facilitate the movement of wildlife within standardised environments and to reconnect biodiversity reservoirs through areas of low permeability. Contract Green and Bleu Bourbre â€” TRA 16: Develop standardised open or wooded environments for wildlife movements</t>
  </si>
  <si>
    <t>Q3697370</t>
  </si>
  <si>
    <t>Animation of Natura 2000 sites â€œMarais de Chaumont-devant-Damvillersâ€ and â€œForests and wetlands of the Pays de Spincourtâ€</t>
  </si>
  <si>
    <t>The Community of Municipalities of Damvillers Spincourt is recruiting a service provider to relaunch the animation of the Natura 2000 sites â€œMarais de Chaumont-devant-Damvillersâ€ and â€œForests and wetlands of the Pays de Spincourtâ€ in the period 2018-2021. The animation programme focuses on raising awareness among the various stakeholders of the sites: farmers, foresters and residents. It also aims to improve knowledge of the conservation status of the species and remarkable habitats of the sites.  An update of the Target Document for the Spincourt Forest and Wetlands site is planned to reorient measures for better management.</t>
  </si>
  <si>
    <t>Q3701725</t>
  </si>
  <si>
    <t>Management of the sensitive natural area â€œDrinking the Squaresâ€</t>
  </si>
  <si>
    <t>This operation submitted by the Vichy Community of agglomeration concerns the implementation of measures for the preservation and recovery of biodiversity in the Sensible Natural Space (ENS) of drinking squares located in the Alluvial Valley of Allier and concerns the period 2017-2018.</t>
  </si>
  <si>
    <t>Q3683933</t>
  </si>
  <si>
    <t>Conservation and management of lawns, heaths and bat cavities in the Department of Oise â€” programme of activities 2016</t>
  </si>
  <si>
    <t>The dossier consists of a programme of ecological restoration interventions on a large number of calciculture lawns in 16 municipalities, together with a few actions aimed at the preservation of sites in Chauves-smois.</t>
  </si>
  <si>
    <t>Q3694810</t>
  </si>
  <si>
    <t>LPO21 Action Programme 2015</t>
  </si>
  <si>
    <t>The League for the Protection of the Birds of CÃ´te dâ€™Or (LPO21) proposes a programme that displays 14 separate actions, partly renewed annually, in particular those forming part of the biodiversity observatory (recurrent) approach.</t>
  </si>
  <si>
    <t>Q3697845</t>
  </si>
  <si>
    <t>Regional declination of the PNA in favour of the Grand TÃ©tras on the Vosges massif</t>
  </si>
  <si>
    <t>The project is at the heart of the activity of the GTV association, namely the safeguarding and knowledge of the Tetraonidae and their habitats and sensitive species of the old forests of the Vosges Massif.  The GTV contributes to the conservation of old forests and the restoration of habitats for species in these areas.</t>
  </si>
  <si>
    <t>Q3695626</t>
  </si>
  <si>
    <t>2017 implementation of the 2014-2018 management plan for the Combe Lavaux Nature Reserve â€” Jean Roland</t>
  </si>
  <si>
    <t>The CCGCNSG ensures the conservation of the natural heritage of the Combe Lavaux â€” Jean Roland National Nature Reserve and its development under the management plan, the carrying out of scientific studies, management works and equipment, reception, attendance control, pedagogy on the reserve and administrative and financial management</t>
  </si>
  <si>
    <t>Q3670012</t>
  </si>
  <si>
    <t>Regional Snake Awareness and Awareness Programme â€” 2015 tranche</t>
  </si>
  <si>
    <t>In Aquitaine as elsewhere in France, snakes show a generalised regression, linked to a multitude of factors. The association Cistude Nature is committed today to their conservation by launching the conservation program of the Snakes dâ€™Aquitaine. This programme is aimed at the general public, in particular through the production of a film and the opening of a dedicated telephone line, as well as young people, through a specific animation, but also environmental professionals, with the help of specific training courses. Finally, a regional ecological watch, a first of this magnitude, coordinates the monitoring of more than 40 sites spread across the various departments of Aquitaine.</t>
  </si>
  <si>
    <t>Q3699286</t>
  </si>
  <si>
    <t>2016-2017 animation of NATURA 2000 FR5200623 and FR5212008 Grande BriÃ¨re â€” Donges and Brivet Marais</t>
  </si>
  <si>
    <t>The 2016-2017 animation project of the NATURA 2000 FR5200623 and FR5212008 Grande BriÃ¨re â€” Marais de Donges and Brivet sites led by the Mixed Union of the Regional Natural Park of BriÃ¨re concerns the implementation of the actions defined in the objective documents of the two Natura 2000 sites for the period from 1 February 2016 to 31 January 2018. It aims to promote concerted management between the actors involved in natural areas to enable the species and habitats that have justified the designation of the site to be maintained in good conservation status.</t>
  </si>
  <si>
    <t>Q3683242</t>
  </si>
  <si>
    <t>Restoration of ecological continuity under the Biodiversity Restoration Contract of the Regional Natural Park of the AriÃ©geoise Pyrenees</t>
  </si>
  <si>
    <t>This project, carried out by the Departmental Federation of Chasseurs de lâ€™AriÃ¨ge and entitled â€œRestoration of ecological continuity within the framework of the Biodiversity Restoration Contract of the Regional Natural Park of the AriÃ©geoises Pyreneesâ€ is part of the implementation of the Regional Ecological Coherence Scheme (SRCE).  The project presented here aims to implement works to restore ecological continuity and to facilitate the movement of species from open areas of the territory of the Regional Natural Park of the AriÃ©geoise Pyrenees.  The implementation period of the project is from 01/01/2019 to 31/12/2021 and the territory concerned is that of the department of AriÃ¨ge.</t>
  </si>
  <si>
    <t>Q3669504</t>
  </si>
  <si>
    <t>Ecopastoral Practices for Biodiversity â€” Conservatoire des races dâ€™Aquitaine 2016-2017</t>
  </si>
  <si>
    <t>The management of ecological sites of interest and continuity is a priority issue of the regional scheme. This project aims to synthesise in an atlas the ecopastoral practices implemented with the help of endangered breeds in the territory of Aquitaine, which can help to improve knowledge and dissemination of good practices at regional level. It will also be a technical itinerary for ecopastoral management using a mobile herd of Landais sheep for communities, project leaders and other environmental managers. Finally, a technical component will allow the development of a pilot ecological continuity management tool using a travelling herd</t>
  </si>
  <si>
    <t>Q3699347</t>
  </si>
  <si>
    <t>Restoration and management of the Dune de la Falaise in Batz-sur-Mer</t>
  </si>
  <si>
    <t>The project for the restoration and management of the Dune de la Falaise in Batz-sur-Mer carried out by CAP Atlantique concerns the implementation of restoration and maintenance works of plots identified for their heritage interest within the Natura 2000 sites of the salt marshes of GuÃ©rande, trait du Croisic and dune de Pen Bron and the realisation of an interpretation route on the site. It aims to improve the conservation status of habitats of community interest and to raise public awareness of the siteâ€™s conservation issues.</t>
  </si>
  <si>
    <t>Q3694824</t>
  </si>
  <si>
    <t>Biodiversity Action Programme 2015</t>
  </si>
  <si>
    <t>Alterre Bourgogneâ€™s mission is to mobilise regional actors so that the issues related to the environment and sustainable development are placed at the heart of the policies and actions of Burgundy territories. She acts in the direction of a pub</t>
  </si>
  <si>
    <t>Q3699887</t>
  </si>
  <si>
    <t>Green and Blue Roannais Contract â€” ANI 5.4: Establishment of a participatory scientific culture programme: My Village Biodiversity Area</t>
  </si>
  <si>
    <t>Establishment of a participatory scientific culture programme: My Village Biodiversity Area</t>
  </si>
  <si>
    <t>Q3701813</t>
  </si>
  <si>
    <t>State of play of the colonisation of the Cher Basin by the eel Year 2019</t>
  </si>
  <si>
    <t>Development of a protocol to determine the distribution of the species Anguilles and which can be used to assess the post-recovery gains of ecological continuity as part of a multi-annual monitoring</t>
  </si>
  <si>
    <t>Q3695207</t>
  </si>
  <si>
    <t>2016 implementation of the management plan for the Combe Lavaux Nature Reserve 2014-2018 â€” Jean Roland</t>
  </si>
  <si>
    <t>2016 implementation of the NNN management plan to ensure biodiversity maintenance and improve the conservation status of the environment.</t>
  </si>
  <si>
    <t>Q3676057</t>
  </si>
  <si>
    <t>ENS tortuous beech from the Bletterie -Pierre ChÃ¢tel 2018-2020</t>
  </si>
  <si>
    <t>Following a local consultation between the SMMM, the stakeholders of the territory and the Department of Allier, the ENS of tortuous beech was born with its labeling in 2016. A Management Plan has therefore been drawn up in order to preserve these centuries-old beech, the oldest remains of France (and perhaps from Europe) of forgotten know-how and all the natural habitats (especially beech trees) and remarkable species of the site. This remarkable site in several respects (natural and vernacular heritage) has therefore been the subject of implementation of the management plan since 2016 and will end in 2020. It will implement actions to preserve and restore habitats and habitats of species, awareness-raising activities for different audiences, improvements to facilitate the discovery of the site, and a partnership with a European country to exchange on the management, preservation of old trees and injury techniques.All planned actions will contribute to maintaining and increasing the biodiversity of the territory.</t>
  </si>
  <si>
    <t>Q3670429</t>
  </si>
  <si>
    <t>Knowledge and conservation of bocage in Deux-SÃ¨vres</t>
  </si>
  <si>
    <t>Bocager landscapes and associated biodiversity are particularly threatened in France and in particular in Deux-SÃ¨vres. Raising awareness among farmers, the general public and students about the biodiversity present on farms is necessary to better take it into account. It is also important to have data that will make it possible to better reconcile agricultural practices with the maintenance of the landscape and biodiversity.Two actions will provide additional knowledge: the first is devoted to the knowledge and extension of biodiversity present in a farm network in the landscape of bocagers and the second to the programme of actions of the RNR of the Bocage des Antonins.</t>
  </si>
  <si>
    <t>Q3670615</t>
  </si>
  <si>
    <t>Control of the proliferation of juices in the Poitevin Marais</t>
  </si>
  <si>
    <t>The operations presented are aimed at controlling the proliferation of juices and its colonisation within the wetland, in order to ensure the maintenance of biodiversity, the restoration of natural habitats and the proper functioning of water systems.</t>
  </si>
  <si>
    <t>Q3684571</t>
  </si>
  <si>
    <t>High-Somme IAS Control Programme 2019-2020</t>
  </si>
  <si>
    <t>In the continuity of operations carried out since 2006 by the SVA, the EPTB Somme-AMEVA wishes to implement operations to combat the Jussie and Myriophyll of Brazil (Exotic Invading Species) in the territory of the Haute-Somme for the period 2019-2020.</t>
  </si>
  <si>
    <t>Q3696305</t>
  </si>
  <si>
    <t>Land acquisition of natural environments with high heritage stakes</t>
  </si>
  <si>
    <t>the Conservatory of Natural Spaces of Burgundy, association Loi 1901, intends to purchase from SAFER a set of plots of a farm located on the communes of Dettey and Saint-EugÃ¨ne en SaÃ´ne et Loire, as part of its missions to preserve natural heritage and biodiversity. On 15 plots, 5 represent wetlands and 10 dry areas.</t>
  </si>
  <si>
    <t>Q3699244</t>
  </si>
  <si>
    <t>Animation of five Natura 2000 sites in Pays de la Loire â€” from 1 January 2015 to 31 January 2016</t>
  </si>
  <si>
    <t>The Natura 2000 animation project carried out by Syndicat mixte de gestion du Parc rÃ©gional Normandie-Maine concerns the implementation of the animation of the objective documents of the five Natura 2000 sites special conservation area â€œVallÃ©e du Rutin, CÃ´teau de Chaumiton, Poang de Saosnes, Forest of Perseigneâ€, special conservation zone â€œForest de sillÃ©â€, special conservation area â€œCorniche de Pail, forest de Multonneâ€, special protection zone â€œForÃªt de Multonne, Corniche de Pailâ€ and special conservation area â€œAlpes Mancellesâ€ from 1 January 2015 to 31 January 2016. This project aims to raise awareness and coordinate the actors involved in these natural areas, in order to manage the conservation of species and habitats of Community interest referenced on the sites.</t>
  </si>
  <si>
    <t>Q3676127</t>
  </si>
  <si>
    <t>EcopÃ´le du Val dâ€™Allier â€” Environmental restoration of ancient gravels</t>
  </si>
  <si>
    <t>Located at the entrance of the Clermontese agglomeration, the EcopÃ´le du Val dâ€™Allier site covers approximately 140 hectares and is positioned as a demonstration site on environmental issues and sustainable development. This former industrial site has been operated by carriers for more than 60 years and an action programme is under way to reaturate the site and enhance biodiversity. Located on an ecological corridor and on a migratory axis of birds, the EcopÃ´le du Val dâ€™Allier is the site most informed by naturalists in Auvergne.</t>
  </si>
  <si>
    <t>Q3687964</t>
  </si>
  <si>
    <t>Ecological restoration of 5 natural areas</t>
  </si>
  <si>
    <t>The Conservatoire dâ€™Espaces Naturels du Nord et du Pas-de-Calais (Conservatoire dâ€™Espaces Naturels du Nord et du Pas-de-Calais), founded in 1994 and approved in 2013 by the State and the Region under the Grenelle laws, implements a concrete action in the general interest of protecting, managing and enhancing natural areas. The Conservatoire dâ€™Espaces Naturels presents a project for the ecological restoration of five natural sites in accordance with their respective management plans. These sites are the RNR of the Scheldt RiviÃ¨re in Proville, the RNR des Annelles, Lains and Pont Pinnet in Roost-Warendin, the Marais Pourri in Norrent-Fontes, the Marais des Courbes in Grigny and the Marais de Montreuil. The planned work consists of the restoration of fences to allow grazing management, operations to control invasive alien species, mowing and wood cutting operations, etc. The total area that will benefit from a better conservation status is 30.50 hectares. This project fully complies with the strategy of the operational programme and fulfils the criteria for the selection of projects described in the implementation document for Axis 4 investment priority OT6d Specific Objective 1.</t>
  </si>
  <si>
    <t>Q3679859</t>
  </si>
  <si>
    <t>ATI Coeur du Languedoc â€” Preservation and valorisation of the Natura 2000 site of Les OrpelliÃ¨res</t>
  </si>
  <si>
    <t>The operation presented by the BÃ©ziers Mediterranean agglomeration community, as part of the preservation and enhancement of the Natura 2000 site of Les OrpelliÃ¨res, aims to draw up, implement and monitor a traffic management plan.  The objectives defined in this regard are to: â€” Preserving and protecting the biodiversity of the Natura 2000 site des OrpelliÃ¨res â€” Controlling and organising site attendance â€” Reducing the negative effects of visitors on natural habitats, reproduction and post-nuptial gatherings â€” Maintaining and restoring the conservation status of nesting, wintering and feeding areas The expected results are: â€” To significantly limit the impact of visitors on natural environments â€” To improve the reception of the public on the site This operation is presented under the Territorial Integrated Territorial Approach of Coeur du Languedoc</t>
  </si>
  <si>
    <t>Q3688647</t>
  </si>
  <si>
    <t>This ecological restoration work on 5 natural areas in the North and the Pas de Calais will maintain or restore natural habitats typical of the lawns or moist meadows by combating bushing of habitats by mowing or brushing. The fenced investment at 3 sites will facilitate conservation management by setting up grazing in partnership with local breeders. These actions will allow the maintenance of endangered species or habitats on various scales. These operations will finally allow a dynamic of the territory through the maintenance or implementation of socio-economic activities (grazing, reception of the public, services, etc.).</t>
  </si>
  <si>
    <t>Q3683109</t>
  </si>
  <si>
    <t>Restoration of dry environments in the Lacaune Mountains of the Contract Restoration Biodiversity by the NRP of Haut-Languedoc</t>
  </si>
  <si>
    <t>Since 2016, the syndicate for the development and management of the Haut-Languedoc Regional Natural Park has been implementing a â€œBiodiversity Restoration Contractâ€ whose objective is to contribute to the restoration of the ecological continuity of its territory under the Regional Ecological Coherence Scheme.  The project â€œRestoration of dry environments of the Lacaune Mountains under the Biodiversity Restoration Contract by the NRP of Haut-Languedocâ€ focuses in particular on the restoration of the heathlands of the Lacaune Mountains in the period 2019-2021. This remarkable area, with landscaped and agricultural ecological interests of 2,801 hectares located in the Sidobre and the Lacaune Mountains, has large areas of dry environments with high stakes and is in the process of embezzlement (disappearance of 20Â % of the area in 10 years). Indeed, these areas are threatened and have experienced a sharp decline in recent decades, mainly due to the cessation of grazing, as a result of the agricultural loss to which mountain areas are victims. The project involves land animation and awareness-raising of landowners and operators, brushing and fencing for the reopening of grazing of reopened plots.</t>
  </si>
  <si>
    <t>Q3701884</t>
  </si>
  <si>
    <t>Preservation of biodiversity MOH</t>
  </si>
  <si>
    <t>Q3702182</t>
  </si>
  <si>
    <t>Central Massif Project 2015/2016 on the MOH agropastoral frame, Open thermophiles, Maculinea and agropastoral frame</t>
  </si>
  <si>
    <t>Improve and transfer knowledge on MOH biodiversity through floristic and faunistic indicator species and their functionality in relation to agropastoral practices; raise awareness among stakeholders in the territories concerned.</t>
  </si>
  <si>
    <t>Q3670589</t>
  </si>
  <si>
    <t>Regional declination in Poitou-Charentes of the survey Outarde canepetiÃ¨re â€” 2016/2017</t>
  </si>
  <si>
    <t>The objective of the operation is to list male singers throughout the territory in order to ascertain their departmental, regional and national evolution, to closely monitor the evolution of populations in the Special Protection Areas (SPAs) and to delineate areas important for the species outside the Natura 2000 network.</t>
  </si>
  <si>
    <t>Q3684475</t>
  </si>
  <si>
    <t>Multi-year programme for the control of the Caucasian Bercene in the Serre Aval basin</t>
  </si>
  <si>
    <t>The downstream Serre Watershed Union is launching a multi-year programme to combat Caucasus Bercea in the Serre Valley (84 kms). This invasive plant, more than 3 metres tall, colonises river edges and competes directly with local species, posing a problem for ordinary biodiversity. In addition, the sap of Caucasian Bercea is also phototoxic and can cause severe burns in contact with the skin. The regulation also evolved at the beginning of 2018. The EU Official Journal updated the list of invasive alien plants, including Caucasian Bercean. This advance thus allows us to hope for a classification of the species and legal and legislative weight for residents and holders of this species. Aware of the health and environmental hazards, the union is launching an operation to combat this species. The objective is to limit the expansion of the plant and eradicate it in the long term in the territory.</t>
  </si>
  <si>
    <t>Q3701288</t>
  </si>
  <si>
    <t>CREATION OF THE HOUSE OF THE BLACK BEE AND NATURE â€” SCENOGRAPHY</t>
  </si>
  <si>
    <t>The operation concerns the creation of the Maison de l'bee noir et de la nature on the site of Les BruyÃ¨res in the commune of Les Belleville. The space will consist of an educational and modern scenographic space of discovery around the black bee, housing a living hive and a space dedicated to temporary exhibitions on biodiversity themes.</t>
  </si>
  <si>
    <t>Q3688176</t>
  </si>
  <si>
    <t>Animation of the Technical Assistance Cell for Wetland Management (2017-2018)</t>
  </si>
  <si>
    <t>CEN Limousin has been running this CATZH since 2005 in order to form a real network. Today more than 150 local managers are grouped around a common value: the conservation and sustainable management of wetlands, with more than 1,400 hectares of agreed wetlands.  This project will allow the continued support of wetland managers of the territory â€œPNR Millevaches â€” VÃ©zÃ¨re and CorrÃ¨ze upstreamâ€.</t>
  </si>
  <si>
    <t>Q3670550</t>
  </si>
  <si>
    <t>Juice Control and Biodiversity Recovery Programme 2016</t>
  </si>
  <si>
    <t>Control the proliferation of juices, reclaim areas colonised by local fauna and flora, restore the water basin and restore the marshâ€™s primary function through the following actions: intervention on the remaining linear balances of the 2011-2015 programme, integration of additional sectors, renewal of consultation work, implementation of adjustments to the initial strategy for the management of sectors with low or very low levels of infestation, setting up a monitoring to ensure follow-up on the problem of terrestrial juices.</t>
  </si>
  <si>
    <t>Q3700953</t>
  </si>
  <si>
    <t>Project to develop local seed harvesting systems in mountain areas and restore degraded alpine habitats</t>
  </si>
  <si>
    <t>Q3676155</t>
  </si>
  <si>
    <t>Environmental and Sustainable Development Education Intervention Scheme for Primary Schools in the Territory</t>
  </si>
  <si>
    <t>The agglomeration community Riom Limagne and Volcans is setting up a system of environmental education and sustainable development interventions for the 54 primary schools in the territory. Teachers who so wish can benefit from these interventions, free of charge, by submitting their pedagogical projects during the registration period. The themes proposed and linked to the objectives of the ERDF programme are Biodiversity/Nature or Water, at the choice of teachers. This scheme will enable local schoolchildren to know their environment better and encourages teachers and school principals to implement concrete measures to preserve natural resources with their pupils. Only the themes of water and biodiversity are covered by ERDF support.</t>
  </si>
  <si>
    <t>Q3695580</t>
  </si>
  <si>
    <t>Biodiversity Action Programme 2016</t>
  </si>
  <si>
    <t>Alterre Bourgogneâ€™s mission is to mobilise regional actors so that the issues related to the environment and sustainable development are placed at the heart of the policies and actions of Burgundy territories. It acts towards a diverse public (territorial communities, associations, socio-professional organisations, administrations, enterprises and training professionals) to whom it provides tools for awareness raising and decision-making, as well as technical and methodological support.</t>
  </si>
  <si>
    <t>Q3694817</t>
  </si>
  <si>
    <t>Val Suzon â€” Regional Nature Reserve â€” Exceptional Forest 2015</t>
  </si>
  <si>
    <t>Val Suzon RNR 2015 programme in 3 axes: â€œpreserving the biodiversity of habitats and speciesâ€, â€œhosting in a natural and preserved environmentâ€ and â€œStrengthening knowledgeâ€.</t>
  </si>
  <si>
    <t>Q3695538</t>
  </si>
  <si>
    <t>Transmission of naturalistic knowledge in Burgundy â€” year 2016</t>
  </si>
  <si>
    <t>The natural history society of Autun, the society of natural sciences of Burgundy, the regional natural park of Morvan and the conservatory of natural spaces of Burgundy have been developing, for almost ten years, common tools for the transmission of naturalistic knowledge and have created the association Burgundy Nature in order to acquire and supplement the knowledge on the natural heritage of Burgundy and to publish and disseminate to a wide public the regional scientific data relating to the sciences of life, land and biodiversity.</t>
  </si>
  <si>
    <t>Q3699490</t>
  </si>
  <si>
    <t>Animation of the natura 2000 sites of the GuÃ©rande Basin and the MES â€” Year 2016-2017</t>
  </si>
  <si>
    <t>The project for the animation of Natura 2000 sites in the GuÃ©rande basin and the ESM carried out by Cape Atlantic concerns the implementation of the actions of the site objective document for the period from 1 February 2016 to 31 January 2018. It aims to preserve and improve the conservation status of habitats and species of Community interest which have justified the designation of the site.</t>
  </si>
  <si>
    <t>Q3676149</t>
  </si>
  <si>
    <t>IMPROVED KNOWLEDGE OF THE BIODIVERSITE RESERVOIR â€œNATIONAL NATURAL RESERVE OF THE VALLEE DE CHAUDEFOURâ€</t>
  </si>
  <si>
    <t>The Chaudefour Valley is home to remarkable flora and fauna. It is because of its situation a refuge for mountain species. Since its ranking in the National Natural Reserve on May 14, 1991, it has been co-managed by the SMPNRVA and the NFB. It covers an area of 820Â ha. The altitude ranges from 1Â 137Â m to 1Â 854Â m at its peak. Covered 40Â % by the forest, the remainder consists of pastures, heaths and lawns of altitudes. Since its creation on 14 May 1991, inventories carried out on the territory of the Chaudefour Valley NNR have revealed two new species, one moss and a trichopter among the 1529 plant species and 1,022 animal species surveyed. The 2018-2027 management plan provides for inventories and in particular on entomomofauna in order to fill some gaps, groups have been surveyed little or not. The data collected will deepen the knowledge already acquired and better measure the heritage value of the site. Inventories of insects and molluscs will complement already known data and allow for a better definition of the heritage value of the site. An entomological monitoring inherent in the inventories will be carried out in order not to lose data and optimise the sampling in the field. The work of monitoring birdhouses makes it possible to better identify the capacity of forests to host and to gain knowledge of species.</t>
  </si>
  <si>
    <t>Q3699615</t>
  </si>
  <si>
    <t>Animation of the Natura 2000 sites of the GuÃ©rande Basin and the ESM â€” from 1 February 2018 to 31 January 2020</t>
  </si>
  <si>
    <t>The project for the animation of Natura 2000 sites in the GuÃ©rande basin and the ESM carried out by Cape Atlantic concerns the implementation of the actions of the site objective document for the period from 1 February 2018 to 31 January 2020. It aims to preserve and improve the conservation status of habitats and species of Community interest which have justified the designation of the site.</t>
  </si>
  <si>
    <t>Q3670386</t>
  </si>
  <si>
    <t>Reed actions: Save 9 species of birds threatened with extinction</t>
  </si>
  <si>
    <t>The LPO is now engaged in an extensive programme of inventory and preservation of reeds to save the most endangered bird species in the Charente-Maritime wetlands that are part of the Natura 2000 network.</t>
  </si>
  <si>
    <t>Q3678811</t>
  </si>
  <si>
    <t>Management of the National Natural Reserves of the Marne and the Ardennes by the NFB â€” 2019</t>
  </si>
  <si>
    <t>The aim of the project is to preserve the particular biodiversity that has justified the classification of each of the sites managed in the National Nature Reserve. The project is intended primarily to preserve, but also to promote the development of this biodiversity.  The project also aims to raise awareness among the public (local actors, visitors, institutional actors) of the challenges posed by these sites.</t>
  </si>
  <si>
    <t>Q3699667</t>
  </si>
  <si>
    <t>Animation of the Objective Document of the Natura 2000 Site in Osmoderma eremita between SillÃ© le Guillaume and Grande Charnie FR5202003</t>
  </si>
  <si>
    <t>The project of animation of the objective document of the Natura 2000 site Bocages in Osmoderma Eremita between SillÃ© Le Guillaume and the Grande Charnie carried by the Commune de Rouez mainly concerns the implementation of measures to raise awareness and support the actors of the territory in order to better take account of the protection issues on the site. It aims at the maintenance and restoration of bocager habitat in which several species of Community interest are present, including the priority Pine-pecker species listed in Annex II to the Habitats Directive.</t>
  </si>
  <si>
    <t>Q3676132</t>
  </si>
  <si>
    <t>Monitoring of pearl mulette and upstream northern Ance water quality</t>
  </si>
  <si>
    <t>Monitoring of the pearl mulette on 2019-2021 and a monitoring of water quality in 2019-2020.  The objective is to maintain the good state of the body of water and to preserve the heritage species present through the input of recent scientific data.</t>
  </si>
  <si>
    <t>Q3695592</t>
  </si>
  <si>
    <t>Management of NFB reserves in Burgundy: RNR Val Suzon and RNN Combe Lavaux Jean Roland</t>
  </si>
  <si>
    <t>The RNR of Val Suzon and the RNN combe Lavaux are two major biodiversity reservoirs for the Burgundy region. The NFBâ€™s 2016 program for the Val Suzon NNR presents an important knowledge component (laser remote detection, attendance monitoring, internships) and an awareness-raising aspect â€” information essential for the preservation of the territory (atlas, nature days), measures that respond to a comprehensive territorial preservation strategy as defined in the 2014-2018 management document. The Combe Lavaux NNR (1st in CÃ´te dâ€™Or) is a reservoir of biodiversity mapped at the level of the regional ecological coherence scheme (SRCE). This is a structuring project that maintains the naturality and functionality of this remarkable natural environment.</t>
  </si>
  <si>
    <t>Q3700080</t>
  </si>
  <si>
    <t>Vesancy-Versoix Corridor Contract â€” Action 2: Ensuring the circulation of species on identified strategic corridors</t>
  </si>
  <si>
    <t>Q3688194</t>
  </si>
  <si>
    <t>Implementation of a wetland management plan and site facilitation within the Millevaches NRP</t>
  </si>
  <si>
    <t>The objective of a management plan is to take stock of the actions already carried out on the site (restoration and maintenance works, scientific follow-ups, contacts with local stakeholders...) and to define the priority actions to be carried out over the next 10 years, in particular for the preservation of biodiversity._x005F_x000D_The animation time allows the actions planned to be implemented annually when drawing up management plans.</t>
  </si>
  <si>
    <t>Q3675942</t>
  </si>
  <si>
    <t>KNOWLEDGE AND FUNCTIONALITIES OF BIODIVERSITE RESERVOIRS AND ECOLOGICAL CONTINUITIES OF THE REGIONAL NATURAL PARK OF THE AUVERGNE VOLCANOES</t>
  </si>
  <si>
    <t>In order to improve the quality and management of the ecological framework of the Parc des Volcans dâ€™Auvergne (identified with the SRCE), prior knowledge of the functioning of the hydro-ecosystems and the species dependent on it is essential. This project aims to produce the results of studies to share them with stakeholders in order to influence management. Natural lakes are biodiversity reservoirs connected to the entire hydrographic network and associated wetlands. However, the lakes of La CrÃ©gut, Chauvet and GuÃ©ry, known to date for their oligotrophy, show signs of eutrophication. A better knowledge of their hydro-ecological functions will allow us to understand and propose improvement solutions.  The Chastreix Sancy NNN is a condensed account of the challenges of auvergnat biodiversity that aims to protect it by reconciling with human activities. Insect species help assess heritage and define bio-indicators of the functioning of associated ecosystems.  The blue frame is impacted by disruptions of continuity (pisciculture and sedimentary) associated with obstacles. 8 of them must be diagnosed in order to promote their erasure.  The high density of headwater wetlands also play a major role in the operation of the blue screen. In order to avoid degradation, an inventory of wetlands in the tialle basin is proposed.</t>
  </si>
  <si>
    <t>Q3697869</t>
  </si>
  <si>
    <t>Quiet attitude: public awareness and attendance management â€” 2018</t>
  </si>
  <si>
    <t>The organisation of visits represents a particularly important issue identified in the framework of the national strategy for the conservation of the Greater Tetras as well as in the objective documents of the Natura 2000 sites, which define areas of tranquility and a channelling of activities at sites with stakes for wildlife. The Park therefore aims to put in place a global strategy for organising visits in its territory, to improve the accompaniment of events of full nature and to accompany the system â€œtraffic plansâ€ engaged in the territory. At the same time, the Park is developing a strategy around the name â€œQuiÃ©tude attitude, wildly responsibleâ€ aimed at implementing an approach to raise awareness among the professional tourist public, the general public and especially the youngest, the protection of biodiversity and practices that respect the nature of the Vosgian massif, including the tranquillity of wildlife in winter and spring.</t>
  </si>
  <si>
    <t>Q3712581</t>
  </si>
  <si>
    <t>Environmental monitoring on the drinking water abstraction of the RiviÃ¨re Saint-Denis</t>
  </si>
  <si>
    <t>A multi-species fish pass is developed during the rehabilitation of the Saint Denis River drinking water catchment and allows the majority of fish and crustaceans to cross.</t>
  </si>
  <si>
    <t>Q3699341</t>
  </si>
  <si>
    <t>Animation of the Natura 2000 VallÃ©e du Loir de Vaas in Bazouges â€” March 2015 â€” January 2017</t>
  </si>
  <si>
    <t>The project for the animation of the Natura 2000 VallÃ©e du Loir de Vaas in Bazouges site carried out by the Syndicat intercommunal du Loir concerns the implementation of the actions included in the siteâ€™s objective document for the period from 1 March 2015 to 31 January 2017. It aims to maintain, in good conservation status, the habitats of species that have justified the designation of the sites.</t>
  </si>
  <si>
    <t>Q3682436</t>
  </si>
  <si>
    <t>ERDF CBN ACCOMPANIMENT OF MIDDAY-PYRENEES ACTORS TO IMPROVE SURVEILLANCE AND CONTROL OF INVASIVE ALIEN PLANTS)</t>
  </si>
  <si>
    <t>Accompaniment of Midi-PyrÃ©nÃ©es actors to improve the monitoring and control of invasive alien plants: network training and animation, technical support and coordination â€” 2017-2018</t>
  </si>
  <si>
    <t>Q3696227</t>
  </si>
  <si>
    <t>NFB Reserve Management Operation in Burgundy: Val Suzon (RNR and Exceptional Forest) and Combe Lavaux Jean Roland (RNN)</t>
  </si>
  <si>
    <t>the NFB carries out an operation to manage its 2 reserves located in the territory of CÃ´te dâ€™Or in 2018: the Val Suzon Regional Nature Reserve, labeled Forest of Exception (communes of Messigny-et-Vantoux, Etaules, Val-Suzon and Darois) and the La Combe Lavaux Jean-Roland National Nature Reserve (communes of Brochon and Gevrey-Chambertin) are actions to preserve the biodiversity of habitats and species and to enhance natural landscapes.</t>
  </si>
  <si>
    <t>Q3700950</t>
  </si>
  <si>
    <t>Project to develop local seed harvesting chains in mountain areas</t>
  </si>
  <si>
    <t>Q3701853</t>
  </si>
  <si>
    <t>Multi-partner approach to the conservation of a wetland network in the Varenne and Egrenne basins 2019-2020</t>
  </si>
  <si>
    <t>For this operation, CEN Normandie proposes the establishment of multi-partner approaches to ensure the conservation and enhancement of a network of wetlands headwater catchment area in Mayenne. This multidisciplinary approach to local consultation will allow better ownership of these issues by the various actors. The operation is part of Action 14 of the POI FEDER Loire â€œPreserving Wetlandsâ€.</t>
  </si>
  <si>
    <t>Q3678713</t>
  </si>
  <si>
    <t>Management of the National Natural Reserves of the Marne des Ardennes by the NFB â€” 2018</t>
  </si>
  <si>
    <t>The aim of the project is to preserve the particular biodiversity that has justified the classification of each of the sites managed in the National Nature Reserve. The project must either preserve or promote this biodiversity. The project also aims to raise awareness among the public (local actors, visitors, institutional actors) of the challenges posed by these sites.</t>
  </si>
  <si>
    <t>Q3699252</t>
  </si>
  <si>
    <t>Animation of the objective documents of the Natura 2000 areas Bocage de MontsÃ»rs to the forest of SillÃ©-le-Guillaume and Bocage de la Monnaie forest in Javron-les-Chapelles â€” from 1 January 2015 to 31 January 2016</t>
  </si>
  <si>
    <t>The project to facilitate the objective documents of the Natura 2000 areas â€œBocage de MontsÃ»rs Ã  la ForÃªt de SillÃ©-le-Guillaumeâ€ and â€œBocage de la ForÃªt de la Monnaie in Javron-les-Chapellesâ€, for the period from 1 January 2015 to 31 January 2016, carried out by the Departmental Council of Mayenne, aims to maintain in a good state of conservation the habitats of Community interests identified on the sites.  The actions carried out correspond to the operational implementation of objective documents, which include public awareness actions, scientific follow-ups, assistance to site users to sign contracts (Natura 2000 contracts, agri-environmental measures, etc.). In the long run, the activities carried out on the territory should improve the conservation status of species and habitats of Community interest.</t>
  </si>
  <si>
    <t>Q3678785</t>
  </si>
  <si>
    <t>Creation of a pedagogical trail near Noblette</t>
  </si>
  <si>
    <t>Creation of an educational trail that values development to conserve biodiversity from the Noblette River to Cheppe.</t>
  </si>
  <si>
    <t>Q3670350</t>
  </si>
  <si>
    <t>Scientific studies and ecological diagnostics in Charente, Charente-Maritime and Deux-SÃ¨vres</t>
  </si>
  <si>
    <t>This project aims to carry out ecological diagnostics and scientific follow-ups at several CREN sites (Brandes de Soyaux-16, TourbiÃ¨res de laLizonne-16, La Roche-17and other sites in 17, Marais de Clussais-La-Pommeraie-79, Pierre LevÃ©e-79, Marais de la Garette-79) to assess:- the conservation status of habitats and species,- acquire the necessary knowledge,- carry out land and ecological management interventions favourable to the spaces and species present on these natural sites.</t>
  </si>
  <si>
    <t>Q3683956</t>
  </si>
  <si>
    <t>Management program and management plan for the conservation of remarkable natural sites in the Department of Aisne and Oise â€” year 2016</t>
  </si>
  <si>
    <t>The operation covers 28 CENP intervention sites located in the department of Aisne and on average Oise Valley, which are mainly peat marshes, wet heaths and alluvial wet meadows. These are management operations, giving rise to multiple services from companies, and the renewal of the management plan for the heaths and marshes of CessiÃ¨res.</t>
  </si>
  <si>
    <t>Q3684383</t>
  </si>
  <si>
    <t>Modernisation of access to knowledge on plant biodiversity in Picardy</t>
  </si>
  <si>
    <t>Modernisation of the tool for compiling and accessing knowledge on regional plant biodiversity in order to raise awareness among the general public and to better take into account in public spatial planning policies.</t>
  </si>
  <si>
    <t>Q3670516</t>
  </si>
  <si>
    <t>Control of Jussie and invasive plant species in Northern Aunis â€” Year 2015</t>
  </si>
  <si>
    <t>Conservation of natural habitats in wetlands against invasion of exotic plant species harmful to ecological balance. Targeted manual grubbing-up to limit the proliferation of Brazilâ€™s Jussie and Myriophyll</t>
  </si>
  <si>
    <t>Q3678609</t>
  </si>
  <si>
    <t>RNR â€” Wet Prairies of Courteranges 2018</t>
  </si>
  <si>
    <t>The first reserve management plan is implemented for the period 2013-2022 â€¢ In the long term, the objectives are: maintain and promote biological diversity in original ecosystems derived from human activity/Acquire a good knowledge of biodiversity and ecosystem functioning/Integrate and value conservation of the reserve in the local and regional context/Ensure administrative and financial management. â€¢To achieve this goal, the objectives of the management plan are: Maintain prairial surfaces and the good conservation status of mowing prairie habitats; â€¢Maintain areas of grassland habitats and promote biodiversity; â€¢Promote, restore and maintain open wet herbaceous habitats; â€¢Monitoring forest edges, afforestations, hedges and tree alignments; â€¢Improve knowledge of habitats, species groups â€¢Inform, raise awareness and welcome visitors; â€¢Valuing the reserve at regional level; â€¢Assessing and reorienting, if necessary, the management set up on the reserve; â€¢ To ensure the day-to-day management of the reserve in connection with existing regulations.</t>
  </si>
  <si>
    <t>Q3670563</t>
  </si>
  <si>
    <t>Preservation of natural environments â€” Acquisitions in Vienna and studies in Charente and Charente-Maritime</t>
  </si>
  <si>
    <t>The project consists of an acquisition of 10.15 hectares of land in Vienna to preserve the natural habitats of the site, and study programmes at 4 sites in Charente and Charente-Maritime to assess the status of habitats and species present.</t>
  </si>
  <si>
    <t>Q3700186</t>
  </si>
  <si>
    <t>CPO ZNIEFF: Modernisation of the ZNIEFF inventory led by DREAL â€” CBNMC action programme</t>
  </si>
  <si>
    <t>In the Auvergne-RhÃ´ne-Alpes region, DREAL entrusted in 2017 the task of drawing up the list of vascular flora and bryoflore of the continental biogeographical zone of the Massif central of the Auvergne-RhÃ´ne-Alpes region at the National Botanical Conservatory of the Massif Central. Indeed, the ZNIEFFs are determined on the basis of whether or not there are so-called determining species (methodology proposed by the National Museum of Natural History). In 2017 the CBN Massif Central identified 521 critical species. By crossing this list with the current 1067 ZNIEFF in the territory, it is more than 327 ZNIEFF that require an update of the floristic and bryological information to be maintained in ZNIEFF.</t>
  </si>
  <si>
    <t>Q3699501</t>
  </si>
  <si>
    <t>Implementation of the 2016-2018 management plan of the RNR Etang and afforestations of Joreau: Naturalistic and scientific animation and follow-up</t>
  </si>
  <si>
    <t>The project to implement the management plan of RNR Etang and afforestations of Joreau, carried out by the Loire-Anjou-Touraine Regional Natural Park, concerns the implementation of the naturalistic and scientific monitoring operations and the animation actions included in the programme of actions of the management plan for the years 2016 to 2018. It aims to improve knowledge on the conservation status and reception conditions of biodiversity on the site and to ensure that conservation issues are properly taken into account by all stakeholders in order to ensure the protection of this sensitive natural area.</t>
  </si>
  <si>
    <t>Q3699636</t>
  </si>
  <si>
    <t>Restoration of the Dune de la Grande Falaise â€” Turballe</t>
  </si>
  <si>
    <t>The restoration project of the Dune de la Grande Falaise in the municipality of Turballe (44) carried out by CAP Atlantique concerns the carrying out of maintenance and restoration of the site, over 5 years from 2018 to 2022, under a Natura 2000 contract drawn up in accordance with the objective document of the Natura 2000 Marais Sallant de GuÃ©rande, traicts du Croisic, Dunes de Pen Bron. It aims to reopen habitats currently colonised by non-endemic and invasive species and to give wetlands all their functionalities, particularly in terms of the reception and development of batracians and aquatic herbariums.</t>
  </si>
  <si>
    <t>Q3684621</t>
  </si>
  <si>
    <t>Protected Wildlife &amp; Building: cohabiting with biodiversity</t>
  </si>
  <si>
    <t>Picardie Nature continues its mission of raising awareness and protecting anthropophilic species related to buildings and dwellings through a programme aimed at individuals, communities, donors and building professionals to welcome chiroptery (smokers) and swallows. The program extends in 2019 to new species with the Black Martinet and the Domestic Sparrow.</t>
  </si>
  <si>
    <t>Q3696308</t>
  </si>
  <si>
    <t>Management of the Morvan Peatlands Regional Nature Reserve 2018-2019</t>
  </si>
  <si>
    <t>The Morvan Peatlands Regional Nature Reserve aims to preserve, manage and enhance the iconic peat and paratomy habitats of the Morvan and associated heritage species. The nature reserve management plan sets out the actions to be implemented over the period 2018-2023 in order to achieve the conservation objectives of the natural heritage. The purpose of this aid application is to finance operations planned for 2018 concerning: â€”the extensive agropastoral management of paraturbous meadows (agcropastoral equipment, crossings of watercourses, purchase of agricultural equipment), -improvement of the facilities enabling the public to be welcomed (platelage, shelter, signage), -the acquisition of new plots of interest with a view to their future classification</t>
  </si>
  <si>
    <t>Q3695779</t>
  </si>
  <si>
    <t>Technical animation of the Vouge basin 2017</t>
  </si>
  <si>
    <t>In 2017, SIBV plans to undertake 6 actions to respond to the conservation and restoration of the ecological quality of the basin, focusing on improving the morphological quality of rivers and restoring the ecological continuity of the rivers. One or more follow-ups are scheduled for each project.</t>
  </si>
  <si>
    <t>Q3701579</t>
  </si>
  <si>
    <t>Conservation and ecological restoration of 5 historic sites in Auvergne â€œNonette, Joze, Bec de dore, Varennes and Moulinsâ€ â€” Action B.1.1</t>
  </si>
  <si>
    <t>Actions for the ecological preservation of 5 sites in the territory of the territorial contract Val dâ€™Allier alluvial in 2017 â€” action 14 of DOMO Feder Loire.</t>
  </si>
  <si>
    <t>Q3701848</t>
  </si>
  <si>
    <t>Preservation and management of 4 historic sites (CT Val dâ€™Allier)</t>
  </si>
  <si>
    <t>For this operation, CEN Auvergne plans to carry out conservation and management actions at four historic â€œwindowsâ€ (wet zones) sites in the Val dâ€™Allier. This operation is part of Action 14 of the POI FEDER Loire â€œPreserving Wetlandsâ€.</t>
  </si>
  <si>
    <t>Q3699145</t>
  </si>
  <si>
    <t>Animation of DFAIT 2015 on the Venean biodiversity territories of Natura 2000 sites Breton Marais, Marais de Talmont, Marais du Jaunay, Marais des Olonnes, SPA Plaine limestone</t>
  </si>
  <si>
    <t>Q3698031</t>
  </si>
  <si>
    <t>Biodiversity component of the SRADDET</t>
  </si>
  <si>
    <t>Pursuant to the NOTRÃ© Act of 7 August 2015, the Greater East Region is responsible for the development of the Regional Plan for Planning, Sustainable Development and Equality of Territories (SRADDET). The project presented is the drafting of the biodiversity component of SRADDET on the basis of the integration of the existing Regional Ecological Coherence Schemes, which will feed into the various parts of the SRADDET (report, general rules, monitoring and evaluation arrangements, annexes).</t>
  </si>
  <si>
    <t>Q3700264</t>
  </si>
  <si>
    <t>Contract Green and Blue BiÃ¨vre Liers Valloire â€” Action TRA 1.1: Improving the permeability of agricultural areas and promoting ordinary biodiversity</t>
  </si>
  <si>
    <t>Q3687922</t>
  </si>
  <si>
    <t>Animation of the RNR â€œHaute VallÃ©e de la VÃ©zÃ¨reâ€ and â€œSauvagesâ€ year 2018</t>
  </si>
  <si>
    <t>The operation consists of the animation of two Regional Natural Reserves (RNR) in the territory of the Regional Natural Park Millevaches en Limousin._x005F_x000D_The project is part of the objectives of Action 521 of the ERDF-ESF Limousin OP and the regional and Community priorities for the preservation of natural heritage and biodiversity.</t>
  </si>
  <si>
    <t>Q3696205</t>
  </si>
  <si>
    <t>Biodiversity Action Programme_Year 2018</t>
  </si>
  <si>
    <t>The mission of Alterre Bourgogne-Franche-ComtÃ© (Alterre BFC) is to mobilise regional actors to ensure that environmental and sustainable development issues are placed at the heart of the policies and actions of Burgundy territories. It acts towards a diverse public (territorial communities, associations, socio-professional organisations, administrations, enterprises and training professionals) to whom it provides tools for awareness raising and decision-making, as well as technical and methodological support.</t>
  </si>
  <si>
    <t>Q3699231</t>
  </si>
  <si>
    <t>Animation of the site NATURA 2000 FR5200654 â€œRound coasts, dunes, moors and marshes of the Ile dâ€™Yeuâ€ â€” Municipality of the Ile dâ€™Yeu â€” 2015-2017</t>
  </si>
  <si>
    <t>The project of animation of the NATURA 2000 site â€œRound coasts, dunes, moors and marshes of the Ile dâ€™Yeuâ€ for the period from 1 June 2015 to 31 May 2017, carried out by the Municipality of the Ile dâ€™Yeu en VendÃ©e, aims to maintain or restore the species and habitats of Community interests identified on the site.  The actions taken correspond to the implementation of the siteâ€™s objective document, including measures to raise public awareness of site protection issues, studies and follow-ups on species and habitats, assistance to site users to sign contracts (Natura 2000 contracts, agri-environmental measures, etc.) ensuring environmentally friendly practices. In the long run, the activities carried out on the territory should improve the conservation status of species and habitats of Community interest currently considered as an average.</t>
  </si>
  <si>
    <t>Q3669788</t>
  </si>
  <si>
    <t>Aquatic and Wetland Conservation â€” PL NRP Territory â€” 2015</t>
  </si>
  <si>
    <t>As part of the actions enshrined in its 2011/2023 Park Charter, the NRPPL and its partners are undertaking awareness-raising and accompanying actions to restore the quality of aquatic environments and remarkable natural areas. The deconstruction of ponds for the benefit of aquatic environments, The presence of the bull frog, an invasive alien species, requires eradication action to preserve native amphibian populations by predation of the bull Frog and transmission of Chytridiomicosis.</t>
  </si>
  <si>
    <t>Q3699353</t>
  </si>
  <si>
    <t>Animation of DFAIT 2016-2017 on biodiversity territories Natura 2000 Marais Breton, Marais de Talmont, Marais du Jaunay, SPA Southern limestone plain VendÃ©e</t>
  </si>
  <si>
    <t>The project for the animation of agri-environmental and climate measures (MAEC) â€” 2016-2017 campaigns on Natura 2000 biodiversity areas: Breton marshes, Marais de Talmont, Marais du Jaunay, SPA Southern VendÃ©e limestone plain, carried by the Loire-Atlantique Chamber of Agriculture, corresponds to the activities of animation of the agri-environmental and climate project among farmers present on Natura 2000 sites. It aims to renew contracts that have expired and to commit new areas under DFAIT contracts to expand measures to maintain biodiversity in these areas. This project constitutes a collaborative operation between the Chambre dâ€™agriculture de la VendÃ©e, leader, and the Chambre dâ€™agriculture de Loire-Atlantique, a partner in its competence to intervene with farmers located in the territory of the Brittany marsh site.</t>
  </si>
  <si>
    <t>Q3683832</t>
  </si>
  <si>
    <t>Preservation and management of wetlands in the Somme Department â€” Programme of Activities 2016</t>
  </si>
  <si>
    <t>The action programme presented in the dossier brings together a series of management, restoration and conservation interventions for a range of natural sites of the Somme of high heritage value.  Most of the sites are located in the Somme valley, concentrating on very strong ecological (and touristic) issues.</t>
  </si>
  <si>
    <t>Q3695679</t>
  </si>
  <si>
    <t>Acquisition of plots for the creation of a sensitive natural area in CÃ´te dâ€™Or 2017</t>
  </si>
  <si>
    <t>The Conservatoire dâ€™Espaces Naturels de Bourgogne (CENB) is an association law 1901, declared of general interest, one of the main tasks of which is the management and protection of natural habitats and biodiversity.  A privileged player in preserving Burgundy natural environments (mares, lawns, etc.) or species with high stakes throughout the territory (in partnership with a network of local actors), CENB manages 174 sites in the four departments, through land acquisitions or management agreements. The association is also manager or co-manager of three national nature reserves: the TruchÃ¨re-Ratenelle (71), the Bois du Parc (89) and the Loire Valley (58). CENBâ€™s activities are set out in 4 broad guidelines: know: acquisition of scientific knowledge on Burgundy natural heritage, prerequisites for the implementation of protective measures; protect: preservation of natural areas through construction management, land management and/or regulatory protection; manage: development of scientific management framework documents and follow-ups; raise awareness: implementation of guided tours, discovery trails, various communication materials to raise public awareness of the preservation of the natural heritage. As part of its activities, CENB wishes to acquire plots located in the territories of Talant and PlombiÃ¨res-les-Dijon (total area of 21.2382Â ha). These parcels</t>
  </si>
  <si>
    <t>Q3695759</t>
  </si>
  <si>
    <t>Transmission of naturalistic knowledge in Burgundy â€” year 2017</t>
  </si>
  <si>
    <t>The Burgundy-Nature association aims to acquire and supplement knowledge on the natural heritage of Burgundy and publish and disseminate to a wide public the regional scientific data relating to life sciences, earth sciences and biodiversity.</t>
  </si>
  <si>
    <t>Q3701251</t>
  </si>
  <si>
    <t>Contribute to improving knowledge of endangered natural species of Community interest in the Alps and develop management tools to better preserve this exceptional biodiversity</t>
  </si>
  <si>
    <t>The operation consists of the realisation of naturalistic inventories of 13 emblematic species of the Massif Alpin to assess actual and potential threats and which will serve as a management tool for the implementation of precautionary measures.</t>
  </si>
  <si>
    <t>Q3684580</t>
  </si>
  <si>
    <t>Study leading to the recovery of ecological continuity by erasure of impacts of the works of the Doliger meadows in Gamaches</t>
  </si>
  <si>
    <t>A river separating Normandy and Hauts-de-France, Bresle has a remarkable ecological richness recognised through a classification of its habitats under the Natura 2000 network. Many aquatic species, in decline globally, benefit from its fresh and oxygenated waters (European Angle, Atlantic Salmon and White-footed Crayfish). This biodiversity is penalised by the degradation of aquatic habitats and the morphogenic conditions of the Bresle (successful diversions of the minor bed, installation of structures, etc.). These past actions are now creating unfavourable problems for the good ecological status of the river and the functionality of adjacent wetlands.  For 2019, the Institution de la Bresle (mandatory) is supporting the municipality of Gamaches (80), in a study leading to the recovery of ecological continuity by eradicating the impacts of the works on the Doliger meadows. The project is well accepted locally because it allows the conversion of an old industrial site into a functional wetland and accessible to all</t>
  </si>
  <si>
    <t>Q3699502</t>
  </si>
  <si>
    <t>Soil and hydraulic study of the peatlands of the Lodges</t>
  </si>
  <si>
    <t>The project to carry out the pedological and hydraulic study of the peatland of Les Loges carried out by the Loire-Anjou-Touraine regional natural park concerns the carrying out of topographic surveys and soil surveys and the implementation of hydraulic and hydrogeological monitoring through piezometers and flow measuring stations in order to analyse the hydraulic functioning of the peatland. It aims to improve its hydrological functioning and to improve the biodiversity present by proposing hydromorphological restoration scenarios of the site.</t>
  </si>
  <si>
    <t>Q3678673</t>
  </si>
  <si>
    <t>ACTION PLAN 2018 â€” LPO</t>
  </si>
  <si>
    <t>Declination of the National Bird Action Plan for the regular breeding species of Champagne-Ardenne or to ensure a minimum watch for other species.</t>
  </si>
  <si>
    <t>Q3678334</t>
  </si>
  <si>
    <t>Wire-monitoring and protection of CA heritage species for 2016</t>
  </si>
  <si>
    <t>Q3695851</t>
  </si>
  <si>
    <t>Biodiversity Action Programme 2017</t>
  </si>
  <si>
    <t>The Alterre BFC associationâ€™s mission is to mobilise regional actors to ensure that environmental and sustainable development issues are placed at the heart of the policies and actions of Burgundy territories. It is also a resource centre on the environment and sustainable development with a documentation service open to the public.</t>
  </si>
  <si>
    <t>Q3701416</t>
  </si>
  <si>
    <t>Animation of a Working Group on Invasive Plant Species in the Central Region â€” Year 2015</t>
  </si>
  <si>
    <t>The Conservatoires dâ€™Espaces Naturels of the Centre Region organises and coordinates a network of actors on the knowledge and management of invasive alien species with the aim of pooling and coordinating the work and experiments relating to the management of invasive species in the Loire basin and enhancing the activities undertaken at the level of the Loire basin. This operation is submitted under Action 11 of the ERDF Loire POI.</t>
  </si>
  <si>
    <t>Q3696015</t>
  </si>
  <si>
    <t>Regional and departmental ornithological conservation studies and actions in Yonne 2018</t>
  </si>
  <si>
    <t>The LPO Yonne, association Loi 1901 approved for the protection of nature, member of the national LPO, presents a programme of actions in 2018 in two parts: a first part for studies and actions carried out at regional level; a second part for studies and actions carried out at departmental level for the LPO Yonne.</t>
  </si>
  <si>
    <t>Q3701351</t>
  </si>
  <si>
    <t>Animation of a Working Group on Invasive Plant Species in the Central Region â€” Year 2016</t>
  </si>
  <si>
    <t>The Conservatory of Natural Spaces of the Centre Val de Loire region coordinates and organises a working group on invasive plant species in the Centre region in order to better know the species and target their management.</t>
  </si>
  <si>
    <t>Q3688366</t>
  </si>
  <si>
    <t>2016 land acquisitions on the Millevaches Plateau</t>
  </si>
  <si>
    <t>This project to acquire approximately 40 hectares concerns 5 sites in the Plateau de Millevaches (in CorrÃ¨ze) and will help to strengthen the effectiveness of our action to preserve biodiversity on the ground.</t>
  </si>
  <si>
    <t>Q3669842</t>
  </si>
  <si>
    <t>Scientific follow-up of the Anguille on the Dronne River 2015-2016 â€” EPIDOR</t>
  </si>
  <si>
    <t>The eel is now in danger of extinction. France has drawn up a national action plan which provides for the establishment of a network of monitoring sites. The Dronne index site is part of this network. It was established in 2011 by EPIDOR and is based on the use of 3 downstream fisheries. The 2015-2016 phase corresponds to the 5th follow-up season. Its objective is to supplement the data collected on the behaviour and rate of grading of the species, the characteristics of the individuals, and the abundance of this population. This information is needed to reduce turbine mortality during deval, to understand the evolution of the species and the effects of management measures.</t>
  </si>
  <si>
    <t>Q3678242</t>
  </si>
  <si>
    <t>Follow-up and protection of CAâ€™s heritage species for 2015 â€” REPROGRAMMATION: Modification of expenditure items</t>
  </si>
  <si>
    <t>Monitoring of Ardenne Champagne heritage bird species (Milan Royal, Ash Crane, species included in the Avifaune National Plan) and establishment of a regional observatory of the avifauna.</t>
  </si>
  <si>
    <t>Q3699799</t>
  </si>
  <si>
    <t>Green and blue contract St Etienne MÃ©tropole â€” ETU 2.3: Production of inventories specific to the follow-up of actions</t>
  </si>
  <si>
    <t>Evaluation of the functionality status of the Blue Trame through flagship species such as Odonates and Otter.</t>
  </si>
  <si>
    <t>Q3695799</t>
  </si>
  <si>
    <t>Urban biodiversity, the business of all â€” 2017</t>
  </si>
  <si>
    <t>Peanut pirouette puts in place educational arrangements and collective actions enabling all audiences, regardless of age or social background, to better know its environment and understand its stakes; to get involved by individually or collectively improving your living environment, changing your daily practices while preserving our environment or promoting urban biodiversity.</t>
  </si>
  <si>
    <t>Q3700208</t>
  </si>
  <si>
    <t>Green and blue contract Roannais â€” ANI 4: Environmental Education and Awareness Programme on Biodiversity and Ecological Features for Schools</t>
  </si>
  <si>
    <t>Green and blue contract Roannais â€” ANI 4:  Environmental Education and Awareness Programme on Biodiversity and Ecological Features for Schools</t>
  </si>
  <si>
    <t>Q3699281</t>
  </si>
  <si>
    <t>Facilitation for the implementation of the objective document for the Natura 2000 site of Lake Grand Lieu from 1 March 2015 to 31 January 2017.</t>
  </si>
  <si>
    <t>The project to facilitate the objective document (DOCOB) of the Natura 2000 site of Lake Grand Lieu carried out by the Grandlieu Watershed Union concerns the implementation of DOCOBâ€™s actions for the period from 1 March 2015 to 31 January 2017. It aims to maintain, in good conservation status, the habitats of species that have justified the designation of the sites.</t>
  </si>
  <si>
    <t>Q3699637</t>
  </si>
  <si>
    <t>Animation of agri-environmental and climatic measures in the perimeter of the Natura 2000 site of the Poitevin Marais â€” year 2018</t>
  </si>
  <si>
    <t>The project for the animation of agro-environmental and climatic measures in the perimeter of the Natura 2000 site of the Poitevin Marais is carried out in partnership with the Marais Poitevin Regional Natural Park and the Chambre dâ€™Agriculture des Pays de la Loire as part of a collaborative operation. It concerns the work of raising awareness and explaining the scheme carried out among farmers located within the perimeter of the Natura 2000 site of the Marais Poitevin in VendÃ©e in order to lead them to contract on management measures favourable to biodiversity present on their land. The project thus aims to preserve or even develop the species and habitats of Community interest present on the site.</t>
  </si>
  <si>
    <t>Q3676129</t>
  </si>
  <si>
    <t>Atlas of Territorial Biodiversity on the Volvic Impluvium</t>
  </si>
  <si>
    <t>On the Impluvium of Volvic, a watershed spread over the communes of Volvic, CharbonniÃ¨re-les-Varennes, PulveriÃ¨res, Saint-Ours-les-Roches and whose water is taken from the commune of Volvic, knowledge and preservation of the environment is a major challenge to maintain the quality of the water resource as well as biodiversity. Thanks to the impetus of the Environmental Committee for the Protection of the Impluvium of Volvic (CEPIV), which includes the four municipalities of Impluvium and the SociÃ©tÃ© des Eaux de Volvic, an Atlas of Territorial Biodiversity is now envisaged in three of the municipalities of the impluvium in addition to the one carried out in the municipality of Volvic from 2013 to 2016. This project, sponsored by the CEPIV and carried out by the LPO Auvergne-RhÃ´ne-Alpes, aims to improve the knowledge of the fauna of the Impluvium by means of field inventories carried out by LPO experts as well as through participatory science actions involving volunteers and inhabitants of the territory. Thus, various taxa will be studied during this project: birds, orthopters, odonates, lepidoptera, reptiles, amphibians and mammals. The aim of the project is to have a global knowledge of the wildlife biodiversity of the territory in order to allow in the future a better account of biodiversity and ecological continuity in the preparation or revision of the planning documents of the 4 municipalities of the Impluvium.</t>
  </si>
  <si>
    <t>Q3699606</t>
  </si>
  <si>
    <t>Animation of the site NATURA 2000 FR5200654 â€œRound coasts, dunes, moors and marshes of the Ile dâ€™Yeuâ€ 2017-2019</t>
  </si>
  <si>
    <t>The project of animation of the NATURA 2000 site â€œRounds, dunes, moors and marshes of the Ile dâ€™Yeuâ€ for the period from 1 June 2017 to 31 January 2019, carried out by the Municipality of the Ile dâ€™Yeu en VendÃ©e, aims to maintain or restore the species and habitats of Community interests identified on the site.  The actions taken correspond to the implementation of the siteâ€™s objective document, including measures to raise public awareness of site protection issues, studies and follow-ups on species and habitats, assistance to site users to sign contracts (Natura 2000 contracts, agri-environmental measures, etc.) ensuring environmentally friendly practices. In the long run, the activities carried out on the territory should improve the conservation status of species and habitats of Community interest currently considered as an average.</t>
  </si>
  <si>
    <t>Q3688059</t>
  </si>
  <si>
    <t>Acquisition of plots to preserve biodiversity within 2 remarkable natural areas: the RNN of Dauges and the NRP Millevaches (2017)</t>
  </si>
  <si>
    <t>These acquisition projects on the site of the National Nature Reserve of the TourbiÃ¨re des Dauges for the one, and within the NRP of Millevaches en Limousin for the other, besides the preservation of the water resource and biodiversity, are based on two priorities: maintain extensive grazing on peat environments in a context of severe agricultural decline and ensure the conservation of existing old hardwood natural afforestations.</t>
  </si>
  <si>
    <t>Q3683355</t>
  </si>
  <si>
    <t>Acquisition of wetland plots in the commune of ChaussÃ©e-Tirancourt</t>
  </si>
  <si>
    <t>The project involves the acquisition of 6.8Â ha located in the heart of an area of high environmental value of more than 300Â ha between Amiens and Yzieux. This acquisition will allow CENP to extend biodiversity conservation actions to a coherent geographical area.</t>
  </si>
  <si>
    <t>Q3702139</t>
  </si>
  <si>
    <t>Contribution to capitalisation of the results and experience gained under the programme Preservation of biodiversity in open grassy environments in the central massif</t>
  </si>
  <si>
    <t>Q3701452</t>
  </si>
  <si>
    <t>The Marathon of the Salmon</t>
  </si>
  <si>
    <t>The Association Saumon Sauvage continues in 2015 to communicate and raise awareness among the general public about the difficulties encountered by the Atlantic salmon species during its migration and places the salmon marathon as an enhancement of the local heritage. This operation is presented under Action 12 of the ERDF Loire Basin POI.</t>
  </si>
  <si>
    <t>Q3670753</t>
  </si>
  <si>
    <t>Operation of ZoodyssÃ©eâ€™s two-SÃ¨vres conservatory centre of the Vison dâ€™Europe: 2016</t>
  </si>
  <si>
    <t>The creation of this first French conservatory breeding is one of the actions of the national action plan â€œVison dâ€™Europeâ€.The aim of the action is to keep breeding animals in captivity in order to conserve the species, first, but also to produce young mink which can be released into the natural environment and thus strengthen French natural populations.</t>
  </si>
  <si>
    <t>Q3680350</t>
  </si>
  <si>
    <t>Upgrading of the site of Les Mates Basses</t>
  </si>
  <si>
    <t>The project consists of the rehabilitation of the terraces of the site of Mates Basses, within the Regional Natural Park, allowing the conservation of the built heritage and landscape characteristic of the slopes of FaugÃ¨res. The works will improve the quality of reception of the public, make discover the territory and the missions of the Park through this place.</t>
  </si>
  <si>
    <t>Q3676133</t>
  </si>
  <si>
    <t>Restoration and development of river banks in the municipality of Vernols</t>
  </si>
  <si>
    <t>Restoration work on the banks of rivers and wetlands in the municipality of Vernols mainly involves the defence of watercourses, the development of water zones and walkways, and the defence of wetlands.  This work aims to improve the natural dynamics of the environment (stream interaction/vegetation/species)</t>
  </si>
  <si>
    <t>Q3684405</t>
  </si>
  <si>
    <t>Protected wildlife &amp; Buildings: facilitating cohabitation to preserve biodiversity</t>
  </si>
  <si>
    <t>European aid allows Picardie Nature to preserve breeding sites for bats and swallows, in original places such as the buildings. Exclusively dependent on these artificial sites for breeding, these anthropophilic species are in decline.  Picardie Nature has shown its successes through local mediation with the actors. The association provides assistance to citizens, individuals and communities. Picardie Nature provides unique solutions for specific situations not foreseen in the usual procedures.  In 2018, these are:  &gt; continue the device by responding to the requests of the year.  &gt; continue to be alongside the 65 actors â€œRefuges for batsâ€ and as much for swallows: monitoring of inventories, carrying out on-site improvements and recovery.  &gt; prepare even better for the future by diversifying the network of actors concerned by the subject â€œprotected species and buildingsâ€. Private and public owners, architectural and building trades: we are all concerned! â€”&gt; they must be involved so that in each future development project, an impact assessment on these species can be drawn up so that the site takes them into account as soon as it is programmed!</t>
  </si>
  <si>
    <t>Q3678803</t>
  </si>
  <si>
    <t>Management of the Prairies Regional Natural Reserve Wet Courteranges â€” year 2019</t>
  </si>
  <si>
    <t>Implementation of the Management Plan (2013-2022) for the Courteranges Prairies Regional Natural Reserve (Year 2019). The 1st Reserve Management Plan is implemented for the period 2013-2022 â€” In the long term, the objectives are: maintain and promote biological diversity in original ecosystems derived from human activity/Acquire a good knowledge of biodiversity and ecosystem functioning/Integrate and value conservation of the reserve in the local and regional context/Ensure administrative and financial management. To achieve this goal, the objectives of the management plan are: Maintain prairial surfaces and the good conservation status of mowing prairie habitats; â€” Maintain areas of grassland habitats and promote biodiversity; â€” Promote, restore and maintain open wet herbaceous habitats; â€” Control forest edges, afforestations, hedges and tree alignments; â€” Improve knowledge of habitats, species groups and the hydraulic functioning of the reserve; â€” Inform, raise awareness and welcome visitors; â€” Valuing the reserve at the regional level; Assess and reorient, if necessary, the management set up on the reserve; â€” Ensure the day-to-day management of the reserve in connection with existing regulations.</t>
  </si>
  <si>
    <t>Q3701625</t>
  </si>
  <si>
    <t>Facilitation of a Working Group on Invasive Plant Species in the Central Region</t>
  </si>
  <si>
    <t>Animation of the regional working group dedicated to invasive plant species in the Centre-Val de Loire region â€” Action 11 of the DOMO of the ERDF Bassin de la Loire programme.</t>
  </si>
  <si>
    <t>Q3670001</t>
  </si>
  <si>
    <t>Regional Action Plan Yellow belly ringer â€” 2015 tranche</t>
  </si>
  <si>
    <t>The Yellow-bellied Sonner is a rare amphibian in Aquitaine, where it is located on the south-west boundary of its distribution. In sharp decline throughout France, the species is the subject of a National Action Plan, and the association Cistude Nature is the bearer of the Regional Action Plan for Aquitaine. This PRA puts in place the priority actions of the National Plan which are priority in Aquitaine: additional inventory, particularly in Gironde and Lot-et-Garonne, where the discovery of the species is very recent, characterisation of populations, implementation of coordinated conservation actions with owners or managers, and awareness raising.</t>
  </si>
  <si>
    <t>Q3675370</t>
  </si>
  <si>
    <t>Programme for the study and conservation of chiroptera, accompanied by a public awareness campaign (2015/2017)</t>
  </si>
  <si>
    <t>Q3701757</t>
  </si>
  <si>
    <t>Animation of a Working Group on Invasive Plant Species in the Centre-Val de Loire region</t>
  </si>
  <si>
    <t>Animation of the Centre regional group dedicated to invasive alien species in the acdre of Action 11 of the programme dedicated to the animation of networks of actors.</t>
  </si>
  <si>
    <t>Q3684239</t>
  </si>
  <si>
    <t>Mission â€œProtected and Built Wildlifeâ€</t>
  </si>
  <si>
    <t>The project involves the deployment of specific programmes to protect species related to the construction, in particular the Hirondelle and the Mouse. The programmes developed, in addition to the direct protection measures for species, concern the mobilisation and development of a citizen action aimed at the appropriation of the protection issues concerned by the Picardian population and local authorities.</t>
  </si>
  <si>
    <t>Q3701653</t>
  </si>
  <si>
    <t>Animation of a network of actors on the exotic fauna of the Loire Basin</t>
  </si>
  <si>
    <t>Animation of a network of actors on invasive alien animal species in the Loire basin under action 11 of the DOMO of the ERDF Loire interregional programme.</t>
  </si>
  <si>
    <t>Q3700348</t>
  </si>
  <si>
    <t>Green and blue contract Grand Pilat: ETU 2.1 â€” Study of movements of wetland-related invertebrate species in Upper Pilat</t>
  </si>
  <si>
    <t>Conducting a study of the movement of wetland-related invertebrate species on the Upper Pilat area.</t>
  </si>
  <si>
    <t>Q3676081</t>
  </si>
  <si>
    <t>Implementation of a multi-year management plan on the site of the Sensible Nature Space of the Vulture</t>
  </si>
  <si>
    <t>The Sensible Natural Space of the Vover is a site that houses an important diversity of floristic and faunistic species. Indeed, the favourable situation of the Val de Cher is an ecological corridor conducive to the movement and colonisation of many species. The proximity of a bocager landscape also provides complementary biodiversity.  The results of the previous management plan show a very good rate of completion of the work. Important environmental management and restoration work has led to the return or even arrival of new species. The opening of the site to the public, communication and awareness-raising among schools and the general public were also major components of this management plan. The implementation of a second management plan 2016-2020 is an opportunity to sustain the actions already undertaken and to initiate new ones, around the following themes: restoration of the environment, scientific management, observation and monitoring, site development, public awareness, general coordination and administrative follow-up.</t>
  </si>
  <si>
    <t>Q3697935</t>
  </si>
  <si>
    <t>Follow-up of the avifaune 2017-2018 Natura 2000 Meuse Valley</t>
  </si>
  <si>
    <t>In order to continue the process initiated in 2010 to assist farmers in locating mowing delays, the Department wishes to know annually the distribution of breeding prairial avifaune within the study area. This perimeter corresponds to the Natura 2000 site FR4112008 â€œVallÃ©e de la Meuse de Brixey-aux- Chanoines Ã  Vilosnes-Haraumontâ€, to which is added the area of the valley outside the SPA at Commercy and Vignot. Nesting prairial avifaune refers to the three species highlighted, namely the ash curlew, the Northern Tarier and the Broom Rail.  Extensive field work is planned to monitor the cantonment of the species and the monitoring of reproduction for one of them. On the basis of the raw data collected, the Department of Meuse will be able to support the farmers, with training to adapt their agricultural techniques to take account of the habitat of the species concerned.</t>
  </si>
  <si>
    <t>Q3670626</t>
  </si>
  <si>
    <t>General public awareness programme â€œMy Garden, a haven of biodiversityâ€</t>
  </si>
  <si>
    <t>The objective of this project is to contribute to slowing down the overall loss of biodiversity by returning to the gardens their natural balances, according to the triptych â€œwild vegetation/insects/birds-vertebrate faunaâ€ and according to the principle of food chains.</t>
  </si>
  <si>
    <t>Q3697056</t>
  </si>
  <si>
    <t>Management of attendance and training to respect wildlife tranquility for tourism stakeholders 2016-2017</t>
  </si>
  <si>
    <t>This part of the Park Charter aims to better accommodate and manage visitors to tourist sites and natural areas. It represents a particularly important issue identified in the context of the regional declination of the national strategy for the conservation of the Great Tetras, as well as in the objective documents of the Natura 2000 sites, which set tranquility objectives for the conservation of species.</t>
  </si>
  <si>
    <t>Q3701761</t>
  </si>
  <si>
    <t>Restoration of the bed of the Loire communes of SuÃ¨vres and Rilly sur Loire</t>
  </si>
  <si>
    <t>The operation proposed by the Direction dÃ©partementale des Territoires de Loir-et-Cher is a project to restore the mobility space of the Loire in Loir-et-Cher (communes of SuÃ¨vres and Rilly sur Loire) with a view to improving biodiversity.   Action 13 â€” Manage and restore ecological and sedimentary continuity, and restore the mobility space of the river and its main tributaries.</t>
  </si>
  <si>
    <t>Q3675460</t>
  </si>
  <si>
    <t>Regional Invasive Alien Species Response Synergy 2015-2016</t>
  </si>
  <si>
    <t>Q3697238</t>
  </si>
  <si>
    <t>Improving the conservation status of the Boreal Lynx in the Vosges Massif â€” 2018</t>
  </si>
  <si>
    <t>Despite the reintroduction programme conducted in the Vosges Massif between 1983 and 1993, the conservation status of the Lynx remains worrying, as evidenced by its classification by IUCN as a population in critical danger of extinction. The 2018 action programme aims to improve the conservation status of the boreal lynx in the Vosges Massif, through several actions: â€” Mission Lynx Massif des Vosges: finalisation of the editorial phase and launch of the operational phase â€” Mission Monitoring of the conservation status of the lynx: participation in field monitoring (photo capture, prospecting) and field support to the LIFE + Lynx/Palatinat project team â€” Mission/Habitat and ecological connectivity (Jura-Vosges-Palatinat): welcome and mentor an M2 internship for 6 months in 2018 as part of the IÃTECOP ERC-Lynx project and contribution to the co-construction of the tool â€” Scientific Valorisation 2018: scientific publications, collaborations with regional, national and cross-border actors</t>
  </si>
  <si>
    <t>Q3699177</t>
  </si>
  <si>
    <t>Support for the implementation of DFAIT â€” year 2015 â€” Estuary of the Loire and Marais Breton 44 â€” territories with biodiversity issues</t>
  </si>
  <si>
    <t>Q3701858</t>
  </si>
  <si>
    <t>Action B.1.3 of the Territorial Agreement of the Val dâ€™Allier Alluvial: Preservation and management of twelve historic sites in department 03</t>
  </si>
  <si>
    <t>For this operation, CEN Allier plans to carry out conservation and management actions at twelve previously restored sites with high biodiversity stakes located in the mobility area of the Allier. This operation is part of Action 14 of the POI FEDER Loire â€œPreserving Wetlandsâ€.</t>
  </si>
  <si>
    <t>Q3676068</t>
  </si>
  <si>
    <t>Follow-up and actions in favour of the owl</t>
  </si>
  <si>
    <t>Livradois-Forez Park is home to a large population of owls that bears witness to the good quality of the ecosystems of the territory and which is a natural heritage of national interest.  As Auvergne has a significant share in the overall responsibility for the conservation of this species, the Livradois-Forez Regional Natural Park wishes to continue and strengthen its efforts in the area of: â€” knowledge of owl populations (followed according to national protocol); â€” maintenance of its habitat and facilitation of its reproduction (posing nest boxes); â€” awareness-raising among different audiences.  The follow-up and action Chouette ochÃªche planned by the Mixed Union of the Park from 2019 to 2022 is a continuation of the previous steps it has taken for this species, namely the observatory and the programme of actions in favour of its habitat.</t>
  </si>
  <si>
    <t>Q3699360</t>
  </si>
  <si>
    <t>Animation of DOCOB N2000 of the site â€œBocage in Osmoderma eremita in the North of the Forest of Perseigneâ€ from 1 January 2015 to 31 January 2017</t>
  </si>
  <si>
    <t>The project to facilitate the objective document of the Natura 2000 site â€œBocage in Osmoderma eremita in the north of the forest of Perseigneâ€ carried out by the Municipality of Villeneuve en Perseigne concerns the implementation of the objective document of the Natura 2000 site between 1 January 2015 and 31 January 2017. It aims at the maintenance and restoration of bocager habitat in which species of Community interest are present, including the priority Pine-pecker species listed in Annex II to the Habitats Directive.</t>
  </si>
  <si>
    <t>Q3699250</t>
  </si>
  <si>
    <t>Animation of the DOCOB of the Natura 2000 site â€œVallÃ©e de lâ€™Erveâ€ from 1 January 2015 to 31 January 2017</t>
  </si>
  <si>
    <t>The project for the NATURA 2000 site â€œVallÃ©e de lâ€™Erveâ€ implemented from 1 January 2015 to 31 January 2017, carried out by the Community of communes of CoÃ«vrons, aims to protect habitats and species of Community interest taking into account the socio-economic activities of the Erve Valley.  The actions taken correspond to the implementation of the siteâ€™s objective document, including measures to raise public awareness of protection issues, assistance to site users to sign contracts (Natura 2000 contracts, agri-environmental measures, etc.). In the long term, the animation carried out on the territory must enable the achievement of a conservation status to ensure the survival of the protected species and habitats present on the site.</t>
  </si>
  <si>
    <t>Q3675419</t>
  </si>
  <si>
    <t>Conservation and management of wetlands on the Adour Garonne Basin</t>
  </si>
  <si>
    <t>Q3699989</t>
  </si>
  <si>
    <t>Green and blue contract â€œMandement â€” Pays de Gexâ€ â€” Action No 38: â€œInventing Invasive Alien Species â€” Initial and Final Statesâ€ â€” Tranche 2017-2018</t>
  </si>
  <si>
    <t>Green and blue contract â€œMandement â€” Pays de Gexâ€ â€” Action No 38: â€œInventing Invasive Alien Species â€” Initial and Final Statusâ€ â€” Tranche 2017-2018. This grant application corresponds to the first phase of implementation of the action plan to combat invasive alien species</t>
  </si>
  <si>
    <t>Q3699852</t>
  </si>
  <si>
    <t>Green and blue contract Loire Forez: ANI 5.1: Technical support, training and awareness raising to better take biodiversity into account in public space</t>
  </si>
  <si>
    <t>Technical support, training of municipal and community staff and raising awareness among the general public and elected representatives to better take biodiversity into account in public space.</t>
  </si>
  <si>
    <t>Q3700362</t>
  </si>
  <si>
    <t>Razing of the Crose threshold on the AuzÃ¨ne River</t>
  </si>
  <si>
    <t>Razing of the Crose threshold on the AuzÃ¨ne River allowing the complete restoration of ecological continuity: free movement of species and sediments</t>
  </si>
  <si>
    <t>Q3695627</t>
  </si>
  <si>
    <t>Regional ornithological conservation studies and actions under the coordination of EPOB and departmental in Yonne â€” 2017</t>
  </si>
  <si>
    <t>The LPO Yonne, association Loi 1901 approved for the protection of nature, member of the national LPO, presents its programme of actions in two parts: a first part for studies and actions carried out at regional level under the coordination of EPOB; a second part for studies and actions carried out at departmental level for the LPO Yonne.</t>
  </si>
  <si>
    <t>Q3699519</t>
  </si>
  <si>
    <t>Natura 2000 animation of the Erve Valley site of 01.02.2017-31.01.2019</t>
  </si>
  <si>
    <t>The project to facilitate the objective document of the Natura 2000 site of the Erve Valley, carried out by the Community of Municipalities of the CoÃ«vrons, concerns the operational implementation of the actions included in the DOCOB for the period from 1 February 2017 to 31 January 2019. It aims to maintain species and habitats of Community interest referenced on the site and to improve their conservation status.</t>
  </si>
  <si>
    <t>Q3700192</t>
  </si>
  <si>
    <t>Green and blue contract Grenoble Alpes MÃ©tropole: Ani-10 â€” Bocage Conservation plan for the bocager landscape of Grenoble-Alpes MÃ©tropole (tranche 1)</t>
  </si>
  <si>
    <t>Green and blue contract Grenoble Alpes MÃ©tropole: Ani 10 â€” bocage conservation plan for the bocager landscape of Grenoble Alpes MÃ©tropole (Tranche 1)</t>
  </si>
  <si>
    <t>Q3695624</t>
  </si>
  <si>
    <t>2017 implementation of the Silene project of the Community of municipalities of Gevrey-Chambertin</t>
  </si>
  <si>
    <t>Approved by the Community Council of the Community of Municipalities of Gevrey-Chmabertin on 16 May 2013, the implementation of the Intercommunal Biodiversity Coherence Scheme led to the creation of the multi-annual project SILENE (Intercommunal Engagement Strategy for Nature),</t>
  </si>
  <si>
    <t>Q3688207</t>
  </si>
  <si>
    <t>Acquisition of sloped forests in the Chavanon Gorges</t>
  </si>
  <si>
    <t>This action concerning a little more than 20Â ha in CorrÃ¨ze complements those already carried out by CEN Auvergne on the left bank of the Chavanon. Nearly 50Â ha of gorges will be preserved sustainably with the primary objectives of preserving water resources and biodiversity.</t>
  </si>
  <si>
    <t>Q3695208</t>
  </si>
  <si>
    <t>2016 implementation of the SILENE project</t>
  </si>
  <si>
    <t>Implementation of the SILENE 2016 project: Finalisation of the declination of the regional eco-coherence scheme,Development of large wood/dead wood, â€” Messiculture/Azure Action Plans of the Crusader, inventory of target species and biodiversity reservoirs, management plan for biodiversity reservoirs</t>
  </si>
  <si>
    <t>Q3700019</t>
  </si>
  <si>
    <t>CPO SRCE: Permeability of agricultural areas</t>
  </si>
  <si>
    <t>It was important to improve knowledge of the ecological permeability of agricultural areas in the RhÃ´ne-Alpes and to mobilise regional actors and in particular farmers. It will not only be a question of better knowing the value of agricultural areas in terms of biodiversity, but also of identifying opportunities for improvement, taking into account the economic, technical and social needs of territories and agriculture.</t>
  </si>
  <si>
    <t>Q3676136</t>
  </si>
  <si>
    <t>Deepening knowledge and fostering the discovery of the RECUset ENS â€” Action Programme 2017/2021</t>
  </si>
  <si>
    <t>The operation meets a twofold objective. As a first step, the establishment of an entomological inventory mission should allow a better knowledge of the diversity of insects on the site.  The evidence gathered and their analysis will identify conservation and protection issues for the species studied. Then, in a second step, discover through the creation of a hiking and mountain biking itinerary, the entomological diversity of the site. Both actions mobilise and fully integrate the new action programme (2019-2024) of the Grand Site de France label.</t>
  </si>
  <si>
    <t>Q3678864</t>
  </si>
  <si>
    <t>2019 work programme, study and communication AESN</t>
  </si>
  <si>
    <t>Improve knowledge of CENCA sites by conducting a hydrological study of the Marais du Vivier in Chenay. Improve the conservation status of wetland habitats Promote the presence of heritage species characteristic of these habitats. Awareness raising through nature animation of the general public by taking as support the sites managed by the Conservatory sensitising the public through events, seminars and training</t>
  </si>
  <si>
    <t>Q3699354</t>
  </si>
  <si>
    <t>Animate the network of actors and implement actions</t>
  </si>
  <si>
    <t>The project for the animation of the network of actors and the implementation of actions carried out by Syndicat mixte de gestion du Parc rÃ©gional Normandie-Maine corresponds to a work of coordination and networking with the aim of developing conservation actions on natural habitats included within the scope of the NRP but which does not benefit from additional protection tools such as RNR or Natura 2000. It aims, on the one hand, to improve knowledge of these environments and the species of heritage interest they host and, on the other hand, to manage these areas through the establishment and animation of conservation plans for certain species.</t>
  </si>
  <si>
    <t>Q3669908</t>
  </si>
  <si>
    <t>Atlas of Aquitaineâ€™s Mammals 2015 â€” last volume â€” implementation</t>
  </si>
  <si>
    <t>The realisation of the Atlas des Mammiferes dâ€™Aquitaine is a regional priority in terms of the conservation of wildlife and its habitats. Coupled with current achievements within the regionâ€™s various structures for the conservation and protection of habitats, this project will ensure a precise knowledge of the status of the different mammals present in the region and the achievement of a first reference state. This programme must also serve the establishment of an old ecological group of this faunistic group. The exploration effort dynamics will have to be maintained at the end of the programmeto propose, for example, an update of the Atlas every 10 years.</t>
  </si>
  <si>
    <t>Q3675776</t>
  </si>
  <si>
    <t>Technical support mission â€œBocage and hedgesâ€ on the Department of Allier â€” Year 2017</t>
  </si>
  <si>
    <t>This project consists of the support of the Mission Haie 2017, led by the Union RÃ©gionale des ForÃªts dâ€™Auvergne and whose aim is to lead a departmental proramm for the preservation of hedges and bocage whose interest in biodiversity is now recognised.</t>
  </si>
  <si>
    <t>Q3699340</t>
  </si>
  <si>
    <t>Monitoring and management of Natura 2000 sites in ChiroptÃ¨res in Maine and Loire â€” year 2016</t>
  </si>
  <si>
    <t>The project to monitor and manage five Natura 2000 sites in Maine and Loire over the period from 1 February 2016 to 31 January 2017, carried out by the League for the Protection of Birds Anjou, aims to maintain favourable conditions for the reception and preservation of the different species of chiroptera present on the sites.  The actions carried out correspond to the implementation of the siteâ€™s objective documents, in particular by raising awareness among owners and municipalities and for the general public and schools, communication activities, monitoring and improving knowledge, in particular through counting operations, site maintenance, planning and protection. In the long term, the animation conducted on the territory must improve the conservation status of the protected species identified.</t>
  </si>
  <si>
    <t>Q3699236</t>
  </si>
  <si>
    <t>Implementation of the Natura 2000 objective document on the Goulaine marsh (FR 5202009) â€” March 2015 â€” January 2016</t>
  </si>
  <si>
    <t>The project to implement the Natura 2000 objective document on the Goulaine marsh, carried out by the Syndicat Mixte Loire et Goulaine, aims to maintain or improve the conservation status of the habitats and species that have justified the designation of the Natura 2000 site.  The actions taken correspond to the operational delineation of the objective document and include awareness-raising activities, assistance with the implementation of contracts (agricultural and non-agricultural aspects), scientific follow-ups on species and habitats, etc. The operation covers the period from 1 March 2015 to 31 January 2016. This is a continuous action in time that is intended to be supported on several occasions.</t>
  </si>
  <si>
    <t>Q3670470</t>
  </si>
  <si>
    <t>Training the naturalists of tomorrow</t>
  </si>
  <si>
    <t>The objective of this project is to train future naturalists. Children, who are aware of biodiversity, will be able to increase the number of naturalists of nature protection associations. They will become eco-citizens through the acquisition of knowledge, a sensitive approach to the environment and an involvement in the protection of nature.During the three school years of this project, two forms of activities are offered to children: the animation of 30 annual sessions of nature activities on two sites of Les Deux-SÃ¨vres and the realisation of four summer stays in areas absent from the department (mountain, coastline, ponds).</t>
  </si>
  <si>
    <t>Q3700337</t>
  </si>
  <si>
    <t>Improved knowledge of floristic diversity and vegetation on the TVB of Saint-Ã‰tienne MÃ©tropole</t>
  </si>
  <si>
    <t>To know the diversity and richness of flora and vegetation in the territory of Saint-Ã‰tienne metropolis. Identify, prioritise the permeability of natural habitats along streams on one or two areas of concern (Gier, Furan, Ondaine), through an approach to the conservation status of vegetation and the richness of flora.</t>
  </si>
  <si>
    <t>Q3670369</t>
  </si>
  <si>
    <t>The sparrows of the Poitou (phase 1)</t>
  </si>
  <si>
    <t>Today, the modernisation and renovation of buildings make certain bird species particularly vulnerable. This is particularly the case of the Moineaux, of which 3 species nest in Poitou-Charentes: domestic sparrow, fried sparrow and sparrow relieved. Considered common a little while ago, they now see their numbers decline more or less alarmingly. Thus, the LPO Vienna wished to improve the knowledge of these species through population monitoring (mobilisation of volunteers) but also to implement conservation measures (training of professionals, laying of nest boxes...) and raising awareness (dissemination of a flyer, a mobile exhibition).</t>
  </si>
  <si>
    <t>Q3701777</t>
  </si>
  <si>
    <t>Wetland restoration work under the CTMA Creuse aval â€” 2018-2019 programme</t>
  </si>
  <si>
    <t>CEN plans to intervene on 3 management sites in the Creuse basin in order to carry out restoration work necessary for the proper hydrological functioning of the environment and to carry out the work necessary to maintain remarkable plant and animal species</t>
  </si>
  <si>
    <t>Q3683857</t>
  </si>
  <si>
    <t>Programme for the protection of animal species by a network of citizen actors</t>
  </si>
  <si>
    <t>The operation covers a range of protection programs for different species (smooth bats, swallows, amphibians, busards, owls). Each programme aims to mobilise citizen action in the development of protection actions more conducive to ownership of protection issues.</t>
  </si>
  <si>
    <t>Q3675602</t>
  </si>
  <si>
    <t>Auvergne Amphibian Observatory â€” Preservation of the diversity of amphibian species and aquatic and wet environments</t>
  </si>
  <si>
    <t>Q3699657</t>
  </si>
  <si>
    <t>Development of the departmental scheme of Sensible Natural Spaces of Mayenne 2018-2023</t>
  </si>
  <si>
    <t>The project, carried out by the Departmental Council of Mayenne, consists of the development of a departmental scheme of sensitive natural sites throughout the department. This action is part of the communityâ€™s strategy for maintaining heritage biodiversity and preserving a quality natural environment in its territory. Implemented since 20018, this policy is divided into four strategic axes:  (preserving and transmitting to future generations a natural environment and a quality living environment, -promoting for all better knowledge and ownership of the departmentâ€™s natural heritage, -promoting the development of activities of full nature with respect for natural areas, The future ENS scheme should enable the identification of all ENS sites and identify the means of action specific to each, while taking into account recent regulatory developments and the reflections carried out within the Regional Biodiversity Committee.</t>
  </si>
  <si>
    <t>Q3701596</t>
  </si>
  <si>
    <t>Preservation and conservation of wetlands and natural habitats of heritage interest in the Loire and Cher valleys in Loir-et-Cher</t>
  </si>
  <si>
    <t>This operation carried out by the Conservatoire dâ€™espaces naturelles Loir-et-Cher helps to preserve the alluvial wetlands of the Loire and Cher valleys in the Loir and Cher department. This operation declines the action programme of the Territorial Contract Milieux Aquatique signed with the Loire Bretagne Water Agency. This operation, submitted under Action 14, contributes to restoring the functionality of the Ligerian ecosystems at the level of the Loire basin.</t>
  </si>
  <si>
    <t>Q3670541</t>
  </si>
  <si>
    <t>Restoration, maintenance and development of natural environments in Charente and Charente-Maritime</t>
  </si>
  <si>
    <t>The project consists of several actions to preserve the natural environment on plots managed by CREN. This involves maintaining specific habitats such as dry lawns or heaths sheltering many rare species by combating dusting, or changes in the conditions of existence of the species to be protected.</t>
  </si>
  <si>
    <t>Q3683669</t>
  </si>
  <si>
    <t>Actions for the implementation of networks of actors for the protection of protected species in Picardy</t>
  </si>
  <si>
    <t>In order to know the natural areas and species at stake, to put in place conservation actions including emergency actions, Picardie Nature has created networks of volunteers. This operation aims to continue the mobilisation of its networks (trainings, animation...) and to strengthen their conservation activities, including on new species (e.g. Bald SOS Mouse) and awareness raising.</t>
  </si>
  <si>
    <t>Q3699448</t>
  </si>
  <si>
    <t>Monitoring and management of Natura 2000 sites in ChiroptÃ¨res in Maine and Loire â€” year 2017</t>
  </si>
  <si>
    <t>This project carried out by the League for the Protection of Birds Anjou concerns the monitoring and management of five Natura 2000 sites in Maine and Loire designated as special conservation areas for several species of chiroptery. It corresponds to the financing of the Natura 2000 facilitatorâ€™s work carried out on these sites by the League for the Protection of Birds â€” Anjou delegation for the period from 1 February 2017 to 31 January 2018 and aims at the conservation of habitats and species of Community interest referenced.</t>
  </si>
  <si>
    <t>Q3678783</t>
  </si>
  <si>
    <t>Natura 2000 contract nÂ°5 in Courcelles en Montagne</t>
  </si>
  <si>
    <t>The Natura 2000 site of the springs of the Suise is one of the major natural poles of the department of Haute-Marne. Apart from the agglomerations, until the end of the 1970s, large stubbles travelled extensively by herds. Due to lack of maintenance, lawn habitats on this plot deteriorate due to densification of herbaceous trees (Brome upright and Brachypode pennÃ©) and colonisation by woody trees. In order to improve the conservation status of these habitats and to preserve the species that live there, it is planned to lay a fence to restore maintenance by grazing on a plot belonging to the association Nature Haute-Marne.</t>
  </si>
  <si>
    <t>Q3678699</t>
  </si>
  <si>
    <t>PRA Mouse Bottles 2018</t>
  </si>
  <si>
    <t>The Conservatoire dâ€™espaces naturelles de Champagne-Ardenne is the facilitator of the regional plan of action for bats. The objective of this plan is to carry out actions in favour of these species in Champagne-Ardenne, in various fields: Observatoire chiroptÃ¨res, health watch, protection of cottages, support of networks and administrative management.</t>
  </si>
  <si>
    <t>Q3699247</t>
  </si>
  <si>
    <t>Monitoring and management of Natura 2000 sites in ChiroptÃ¨res in Maine and Loire â€” year 2015</t>
  </si>
  <si>
    <t>The project carried out by the League for the Protection of Birds Anjou concerns the monitoring and management of five Natura 2000 sites in Maine and Loire designated as special conservation areas for several species of chiroptery. He correlates</t>
  </si>
  <si>
    <t>Q3675692</t>
  </si>
  <si>
    <t>Programme of study and conservation of chiroptera accompanied by an awareness-raising action for all the public</t>
  </si>
  <si>
    <t>The project involves studying the biology of chiroptery according to aspects of their biology, which are to date totally unknown either on behaviour or at the sites hosting them. It focuses on the actions of the regional strategy for the conservation of chiropteria 2016-2020 and the regional declination of the National Action Plan led by DREAL.  To conclude these studies and discuss the means and methods, an interregional meeting will be organised over a weekend, which will be organised around presentation and exchange on targeted themes of conservation of chiroptery and biodiversity inferred to the latter. This event is planned for about 200 people.</t>
  </si>
  <si>
    <t>Q3699369</t>
  </si>
  <si>
    <t>Animation of the objective document of the Natura 2000 site Bocages in Osmoderma Eremita between SillÃ© Le Guillaume and la Grande from September 2015 to January 2017</t>
  </si>
  <si>
    <t>The project to facilitate the objective document of the Natura 2000 site Bocages in Osmoderma Eremita between SillÃ© Le Guillaume and the Grande Charnie carried by the Commune of Rouez-en-Champagne concerns the implementation of the objective document of the Natura 2000 site between 1 September 2015 and 31 January 2017. It aims at the maintenance and restoration of bocager habitat in which species of Community interest are present, including the priority Pine-pecker species listed in Annex II to the Habitats Directive.</t>
  </si>
  <si>
    <t>Q3671152</t>
  </si>
  <si>
    <t>Action programme on the RNN of the TourbiÃ¨re des Dauges (2018)</t>
  </si>
  <si>
    <t>Management of natural habitats on the National Natural Reserve (RNN) of the TourbiÃ¨re des Dauges. Establishment of protocols for scientific monitoring of heritage species of fauna and flora. Environmental education, communication and public reception activities.</t>
  </si>
  <si>
    <t>Q3701524</t>
  </si>
  <si>
    <t>Animation of the regional network â€œInvasive alien speciesâ€ of the Pays de la Loire and implementation of the 2016 action programme</t>
  </si>
  <si>
    <t>Animation of the regional network â€œInvasive exotic speciesâ€ of the Pays de la Loire within the framework of action 11 of DOMO Feder Loire.</t>
  </si>
  <si>
    <t>Q3678541</t>
  </si>
  <si>
    <t>PRA CHIROPTERES â€” 2017</t>
  </si>
  <si>
    <t>Q3670392</t>
  </si>
  <si>
    <t>Regional Observatory of Invasive Plants of Aquatic Ecosystems (ORENVA) Poitou-Charentes â€” 2017</t>
  </si>
  <si>
    <t>The objective of ORENVA is to enable a global vision and to foster concerted management at the watershed level, in order to optimise the use of public funds in the management of invasive alien plants through the pooling of practices and means. The 2017 challenge lies in the integration of ORENVA into the policy of the Region Nouvelle Aquitaine on the management of IAS. A mapping of the actors involved in the management of the EEE of New Aquitaine will be carried out in the perceptive to organise in autumn 2017 a meeting of the EEA actors. The aim is to reflect on the establishment of an EEA trade network and the mutualisation or harmonisation of existing tools.</t>
  </si>
  <si>
    <t>Q3675463</t>
  </si>
  <si>
    <t>Invasive alien species</t>
  </si>
  <si>
    <t>Q3699355</t>
  </si>
  <si>
    <t>Implementation of the Natura 2000 objective document on the Goulaine marsh (FR 5202009) from 01/02/2016 to 31/01/2017</t>
  </si>
  <si>
    <t>The project for the implementation of the Natura 2000 objective document on the marsh of Goulaine, carried out by the Syndicat mixte Loire et Goulaine, concerns the implementation of the Natura 2000 programme for the period from 1 February 2016 to 31 January 2017. It aims to raise awareness among Natura 2000 stakeholders about the preservation of the protected habitats and species identified on the site and to promote appropriate management. In the long term, the objective of the project is to enable the species and habitats that have justified the designation of the Natura 2000 site to be maintained in good conservation or even restoration.</t>
  </si>
  <si>
    <t>Q3670465</t>
  </si>
  <si>
    <t>Preservation and enhancement of the SNEs of the Community of Thouarsais Communes</t>
  </si>
  <si>
    <t>The different NSEs demarcated on the territory have a strong heritage value with the presence of rare species. The objective of this project is to preserve the different species and enable them to develop, preserve heritage habitats and also raise public awareness by making the sites accessible.</t>
  </si>
  <si>
    <t>Q3675825</t>
  </si>
  <si>
    <t>Development of a pond to improve biodiversity</t>
  </si>
  <si>
    <t>The purpose of the work is to develop the pond by modifying the slope of the bank to achieve a smooth, smooth slope of 4Â %. A reed to the east will be created to increase the wetland area with the planting of rhizomes of broad-leaved reeds and massettes in spring 2018. The islands are sloping smoothly for ecosystem diversification. The drain system will be improved with an optimised monk. A wooden observatory will be built and integrated into the environment with the aim of further developing nature education. Grazing on part of the bank and on the dike will be maintained to avoid woody discharge and preserve it. Other surrounding meadows will be managed by mowing.</t>
  </si>
  <si>
    <t>Q3676025</t>
  </si>
  <si>
    <t>Development of the Sallard Pond (Grand Etang) for biodiversity</t>
  </si>
  <si>
    <t>Located in the heart of Sologne Bourbonnaise, Domaine des Sallards wishes to welcome a greater diversity of animal and plant species. To do so, at the end of 2018, he is undertaking work focused on one of his three ponds. In order to make the Grand Etang more welcoming for biodiversity its banks will be arranged in gentle slopes with more winding contours. A reed will be installed in the pond tail as well as flooding beaches and a new island.  Following the work of the inventories will be carried out every two years in order to monitor the evolution of the floristic and animal populations. Thus, after an improvement in species knowledge and a better characterisation of habitats (wet and natural grasslands), new management operations may be recommended.  Finally, a pedagogical circuit around the pond will be arranged, taking care to be constantly hidden to limit the disturbances. It will make it possible to observe wildlife thanks to the already present observatory and the construction of a new one which will be integrated into the landscape and made up of local materials. Different types of habitats and habitats can be visualised here: pond, reed, meadows, RonciÃ¨res, remarkable trees, etc. Animations on environmental education will be put in place to raise public awareness and value this multifaceted field.</t>
  </si>
  <si>
    <t>Q3676048</t>
  </si>
  <si>
    <t>DEVELOPMENT OF THE MANAGEMENT PLAN FOR THE PUY DE MARMANT RNR</t>
  </si>
  <si>
    <t>The regional nature reserve of Puy de Marmant, located in the municipality of Veyre-Monton, in Puy-de-DÃ´me, is a peri-urban hill, of the Limagne des buttes, culminating at 503 meters and covering about 20 hectares. The main interest of this site lies in its biodiversity with flora, studied since the 19th century, consisting of more than 320 species (including 14 from the red list), insects identified with 74 species of butterflies (including 8 on the red list) and 27 species of orthopters (including 7 on the red list) for the majority with a strong southern affinity. This site, which operates in a network with neighbouring hillsides, is recognised as a major part of the ecological framework linked to thermophile hillsides. The Puy de Marmant is also a notorious geological site.  The Puy de Marmant RNR was designated on October 20, 2015. The co-managers, CEN Auvergne and the Municipality of Veyre-Monton, were appointed by the Region on 11 April 2016. CEN Auvergne is in charge of drafting the management plan. This document will be produced with local stakeholders and users wishing to participate. The preparation of the PG will take place in the following four phases: a state of play, identification of the issues, long-term objectives and a breakdown of operational objectives and a programme of actions over five years.</t>
  </si>
  <si>
    <t>Q3700274</t>
  </si>
  <si>
    <t>Contract Corridors Mandement Pays de Gex â€” Action 38: Inventory of Invasive Alien Species â€” 2016 tranche</t>
  </si>
  <si>
    <t>Q3699365</t>
  </si>
  <si>
    <t>Animation Natura 2000 FR 5200657 â€œTalmont marshes and coastal areas between the Sables dâ€™Olonne and Jard-sur-merâ€ from September 2016 to January 2018</t>
  </si>
  <si>
    <t>The project for the animation of the Natura 2000 site â€œMarais de Talmont and coastal areas between the Sables dâ€™Olonne and Jard-sur-merâ€ carried out by the Community of Moutierrois-Talmondais communes concerns the implementation of the siteâ€™s objective document for the period from 1 September 2016 to 31 January 2018. It aims to improve the conservation status of habitats of identified species of Community interest on a territory-wide basis.</t>
  </si>
  <si>
    <t>Q3699580</t>
  </si>
  <si>
    <t>Draft the management plan for the RNR Mont des Avaloirs</t>
  </si>
  <si>
    <t>The project to draft the management plan for the RNR Mont des Avaloirs carried out by the Normandie-Maine Regional Natural Park is the final step before the site was labeled as a regional nature reserve and consists of defining the protection measures to be put in place in order to preserve species and habitats of European interest or protected at regional and national level. It thus aims to improve the conservation status of these species and habitats and to strengthen ecological continuity in the Region of the Pays de la Loire.</t>
  </si>
  <si>
    <t>Q3670758</t>
  </si>
  <si>
    <t>Technical implementation of the Regional Observatory of Invasive Alien Plants of Aquatic Ecosystems of Poitou-Charentes (ORENVA) â€” Year 2015</t>
  </si>
  <si>
    <t>Orenvaâ€™s actions will consist of perpetuating and densifying the network of partners, continuing the dissemination of tools and information, and valuing static and dynamic map data.</t>
  </si>
  <si>
    <t>Q3670730</t>
  </si>
  <si>
    <t>Restoration and maintenance work in SÃ¨vres</t>
  </si>
  <si>
    <t>Landes de lâ€™HÃ´piteau â€” Care of heaths and trails: public awareness of the ecological issues of the site and the maintenance of heritage species. Preservation of the habitat of mesophilic heath in BruyÃ¨re with brushes promoting associated biodiversity.CarriÃ¨res de Sous les Monts â€” Maintenance of dry lawns and pioneer environments: maintenance of dry lawns habitat and associated heritage species.Thouarsais Availles Coasts â€” Restoration of Dry Lawns: maintenance of dry lawns habitat and associated heritage species.</t>
  </si>
  <si>
    <t>Q3683652</t>
  </si>
  <si>
    <t>Continuation of the fight against the Euphorus in the middle of the Oise valley (60)</t>
  </si>
  <si>
    <t>Euphorbe Baguette is an invasive plant in the middle Oise Valley that threatens the conservation status of grasslands of high environmental value (Broom Rail). Itâ€™s a plant thatâ€™s toxic to livestock. With this project, CENP proposes to control or even eradicate this plant by using a method it experimented in 2011 and restoring the biodiversity of these meadows.</t>
  </si>
  <si>
    <t>Q3670357</t>
  </si>
  <si>
    <t>Scientific studies and ecological diagnostics in Charente and Charente-Maritime</t>
  </si>
  <si>
    <t>The objective of this project is to carry out ecological diagnostics and scientific follow-ups at 4 CREN sites (MeuliÃ¨res de Claix-Chaumes de Vignac-16, Marais de Broue-17, Marais de Seudre-17, Landes de Montendre-17) to assess the conservation status of habitats and species and acquire the necessary knowledge.</t>
  </si>
  <si>
    <t>Q3694760</t>
  </si>
  <si>
    <t>Study of the monitoring of the biodiversity of the roadsides of the department of Yonne</t>
  </si>
  <si>
    <t>The League for the Protection of Birds of Yonne (LPO89) proposes this operation as part of its response to a call for projects launched by the Yonne Departmental Council in February 2014 to promote the emergence and completion of projects</t>
  </si>
  <si>
    <t>Q3675687</t>
  </si>
  <si>
    <t>The messiculture species of Auvergne: Research and communication</t>
  </si>
  <si>
    <t>The National Botanical Conservatory of the Massif Central will carry out a work on the messiculture species of Auvergne: â€” Inventory of messicoles in plots of different cereal species conducted in organic farming â€” Update of messiculture knowledge in Auvergne â€” Writing and editing a messicole brochure from Auvergne</t>
  </si>
  <si>
    <t>Q3699289</t>
  </si>
  <si>
    <t>Animation and management of the Natura 2000 site ChÃ¢taigneraies in Osmoderma Eremita south of Le Mans â€” from 01/01/2015 to 31/01/2017</t>
  </si>
  <si>
    <t>The project for the animation of the Natura 2000 site FR5202005 ChÃ¢taigneraies in Osmoderma eremita in the south of Le Mans, implemented from 1 June 2015 to 31 January 2017, led by the departmental council of Sarthe, aims to achieve a concerted and coherent management of natural areas.  The actions carried out correspond to the implementation of the siteâ€™s objective document with, in particular, measures to raise public awareness, monitoring of species and habitats, and assistance to site users to sign contracts (Natura 2000 contracts, agri-environmental measures, etc.). In the long term, the animation carried out on the territory must make it possible to preserve the species and natural habitats of Community interest present on the site, or even to recreate habitats conducive to the reception of more biodiversity.</t>
  </si>
  <si>
    <t>Q3697692</t>
  </si>
  <si>
    <t>State of play of ancient forests</t>
  </si>
  <si>
    <t>Mapping and data acquisition work, an essential basis for taking into account forest-specific biodiversity in forest management.</t>
  </si>
  <si>
    <t>Q3695570</t>
  </si>
  <si>
    <t>Restoration of wetlands with environmental education through the creation of an educational trunk</t>
  </si>
  <si>
    <t>The LPO wishes to participate in the restoration of ponds, islets, muds and reeds on three sites of major naturalistic interest (Bas-Rebourseaux Reserve, gravel boulins and islet of the gravel of Veron) to conserve transient habitats and perpetuate the nesting of several bird species. The LPO also proposes the creation of an educational toolkit on wetland biodiversity for young audiences</t>
  </si>
  <si>
    <t>Q3683955</t>
  </si>
  <si>
    <t>Development programme for the conservation of remarkable natural sites in the department of Aisne â€” year 2016</t>
  </si>
  <si>
    <t>Interventions at 4 natural sites: equipment for the development of pasture in Marest-Dampcourt, FÃ¨re en Tardenois, MÃ¢checourt, works to secure a â€œBat-caveâ€ in Belleu (cavity housing bald mouse).</t>
  </si>
  <si>
    <t>Q3675588</t>
  </si>
  <si>
    <t>Preservation of 18 sites hosting odonates with high stakes on Artense and CÃ©zallier</t>
  </si>
  <si>
    <t>Following inventories started in 2014 on wetland-related species, the Conservatoire des Espaces Naturels dâ€™Auvergne is carrying out a land-based activity aimed at restoring non-functional wetland habitats in order to restore the reception conditions for the populations of odonates.</t>
  </si>
  <si>
    <t>Q3688291</t>
  </si>
  <si>
    <t>Animation of the RNR des Sauvages</t>
  </si>
  <si>
    <t>Implementation of the management of natural environments and species at stake on the Wild Regional Nature Reserve: first phase of the management plan, meeting with stakeholders on the ground, setting up governance, fact-finding missions (pannels) and nature police (maraudage).</t>
  </si>
  <si>
    <t>Q3670655</t>
  </si>
  <si>
    <t>2017/early 2018 â€” Initial ecological diagnosis of the Viennay BlanchÃ¨res</t>
  </si>
  <si>
    <t>Knowing the heritage species present on the BlanchÃ¨res de Viennay site in the Deux-SÃ¨vres aims to highlight conservation issues and thus plan management actions aimed at their preservation. The purpose of carrying out an ecological diagnosis is to identify species: habitats, heritage flora, chiroptery, amphibians, rhopalocera, orthooptera, odonates and avifaune.</t>
  </si>
  <si>
    <t>Q3699791</t>
  </si>
  <si>
    <t>CPO SRCE â€” Permeability of agricultural areas 2017 â€” inventory and monitoring of messiculture â€” Tranche 2</t>
  </si>
  <si>
    <t>This operation aims to estimate the permeability of crops for biodiversity indicator species such as messiculture.</t>
  </si>
  <si>
    <t>Q3679074</t>
  </si>
  <si>
    <t>Study for the development, protection and enhancement of the mobility area of the Vidourle in Boisseron</t>
  </si>
  <si>
    <t>The study on the subject of this grant application concerns the work that should be carried out in order to preserve the mobility space of the Vidourle, on the geographical area between the village of Boisseron and Saint-SÃ©riÃ¨s. This mobility area is necessary to maintain the habitats of local species, and in this sense must be adapted to: â€” ecological valorisation including actions to renaturate the ripisylve, the creation of dead arms, the creation of agroforestry plots improving biodiversity... â€” as a valorisation of the sites with a view to making them accessible to the public, through the creation of pedestrian and cycling paths and the installation of information panels. The objective of this study is to produce a proposal for development that will better protect the biodiversity of this area, as well as enhance the geographical area.</t>
  </si>
  <si>
    <t>Q3699356</t>
  </si>
  <si>
    <t>Accompaniment to the implementation of DFAIT â€” year 2016 â€” Natura 2000 Estuary of the Loire Site</t>
  </si>
  <si>
    <t>The project accompanying the implementation of the DFAC on the Natura 2000 Estuary of the Loire â€” 2016 campaign, carried out by the Chambre dâ€™agriculture de Loire-Atlantique, corresponds to the animation of the agri-environmental and climate project among farmers in the territory. It aims to renew contracts that have expired and to commit new areas under DFAIT contracts to expand measures to maintain biodiversity in these areas.</t>
  </si>
  <si>
    <t>Q3670399</t>
  </si>
  <si>
    <t>Technical implementation of ORENVA â€œRegional Observatory of Invasive Alien Plants of Aquatic Ecosystemsâ€ â€” Year 2017</t>
  </si>
  <si>
    <t>The proliferation of invasive alien plants in the aquatic environment of Poitou-Charentes is a real problem. The ORENVA brings together managers around a network of actors, sharing exchange procedures and experiences.</t>
  </si>
  <si>
    <t>Q3670480</t>
  </si>
  <si>
    <t>Technical implementation of ORENVA â€œRegional Observatory of Invasive Alien Plants of Aquatic Ecosystemsâ€ â€” Year 2016</t>
  </si>
  <si>
    <t>Invasive species are considered the second cause of biodiversity loss, following direct loss of habitat and resulting fragmentation. The Green and Blue Trame Operational Committee recommends identifying the source areas of invasive species in order to target potential threats to the recovery of biological continuity. The actions of the ORENVA are thus carried out in coherence with the Green and Blue Trame Poitou-Charentes and the actions carried out in this context.</t>
  </si>
  <si>
    <t>Q3696339</t>
  </si>
  <si>
    <t>animation the Val de Loire Nature Reserve in the NiÃ¨vre department â€” 2019</t>
  </si>
  <si>
    <t>In the territory classified as the Natural Reserve of the Loire Valley, between La CharitÃ©-sur-Loire and Cosne-sur-Loire, the Cen Centre â€” Val de Loire, co-manager associated with the Cen de Bourgogne, pilots communication, awareness-raising and discovery activities of the Reserve. This action aims to promote the local integration of the classified territory, the appropriation of its stakes and the education of the richness of its specific biodiversity.</t>
  </si>
  <si>
    <t>Q3688652</t>
  </si>
  <si>
    <t>Land animation and conservation management on the sites of the Limousine part of the PNR PÃ©rigord-Lim</t>
  </si>
  <si>
    <t>â€” Continue land animation of identified sites,_x005F_x000D_- Prepare and supervise restoration and management works,_x005F_x000D_-Organise scientific monitoring of sites under management._x005F_x000D_120 ha on the territory of the NRP PÃ©rigord Limousin</t>
  </si>
  <si>
    <t>Q3675546</t>
  </si>
  <si>
    <t>Atlas of the communal biodiversity of the commune of Chadron</t>
  </si>
  <si>
    <t>This project consists of the realisation of the Community Biodiversity Atlas of the Municipality of Chadron, the aim of which is to mobilise local actors in taking biodiversity into account.</t>
  </si>
  <si>
    <t>Q3699872</t>
  </si>
  <si>
    <t>Green and blue contract BiÃ¨vre Liers Valloire: Tra 1.2 â€” Implementation of concerted hedge and wood management and species protection programmes</t>
  </si>
  <si>
    <t>The action "Contract green and blue BiÃ¨vre Liers Valloire: Tra 1.2 â€” Implementation of concerted programmes for the management of hedges and wood and for the protection of species" is intended to strengthen ecological continuity by restoring hedge networks on agricultural holdings. Plantations, maintenance and management of hedge networks are designed to optimise the nature capital present on farms and to value farmersâ€™ contributions to the management of water, soil, landscape, biodiversity...</t>
  </si>
  <si>
    <t>Q3699758</t>
  </si>
  <si>
    <t>CPO SRCE â€” Permeability of SPCPO SRCE â€” Permeability of agricultural areas â€” use of indicator species such as messiculture â€” Tranche 1</t>
  </si>
  <si>
    <t>Q3701418</t>
  </si>
  <si>
    <t>Coordination of the control of invasive plants on the perimeter of the Vienna basin</t>
  </si>
  <si>
    <t>the Vienna Basin Territorial Public Establishment coordinates the management of invasive alien plants across the entire perimeter of the Vienna Basin. This operation, presented in 2015, focuses on training and awareness-raising on the management of invasive alien plants of local developers in charge of river management. This operation is presented under Action 11 of the ERDF Loire Basin POI.</t>
  </si>
  <si>
    <t>Q3684176</t>
  </si>
  <si>
    <t>Preservation and management of local and non-ENS lawns â€” Department of Oise â€” Programme of Activities 2017</t>
  </si>
  <si>
    <t>The proposed programme consists of carrying out ecological management operations of larris located in the Oise department. These areas are considered to have very high ecological and remarkable challenges at regional and European levels, and are part of the biodiversity reservoirs identified in the Region.</t>
  </si>
  <si>
    <t>Q3701583</t>
  </si>
  <si>
    <t>Raising awareness among the general public to help manage highly migratory fish in the Loire Basin, 2016: Pedagogical trail</t>
  </si>
  <si>
    <t>This project led by the association Loire highly migratory (LOGRAMI) consists of creating an educational trail consisting of 13 panels in order to raise awareness among the general public about the biodiversity of a river by focusing on highly migratory fish. The objective of this approach is to inform the public of the existence of the different species of amphihalin migratory fish present in the Loire basin. The panels also explain the difficulties encountered by these species in completing their life cycle and developing. This design and installation of educational panels concerns the city of ChÃ¢tellerault on the banks of Vienna. This operation is submitted under Action 12 of the ERDF Loire POI.</t>
  </si>
  <si>
    <t>Q3700015</t>
  </si>
  <si>
    <t>Green and Blue Contract St Etienne MÃ©tropole â€” ETU4.4 Black Trame: study the impact of extinction of night lighting on biodiversity</t>
  </si>
  <si>
    <t>Study on the impact of public lighting on the nocturnal fauna and in particular bats and butterflies.</t>
  </si>
  <si>
    <t>Q3699865</t>
  </si>
  <si>
    <t>Contract Green and Bleu Roannais â€” ANI 5.1: Raising awareness of biodiversity among the general public in urban and peri-urban areas</t>
  </si>
  <si>
    <t>Q3700296</t>
  </si>
  <si>
    <t>CPO SRCE â€” Permeability of agricultural areas â€” uses of indicator species such as messiculture â€” Tranche 2</t>
  </si>
  <si>
    <t>Improved knowledge on the ecological permeability of agricultural areas by estimating crop permeability for biodiversity indicator species such as messiculture.</t>
  </si>
  <si>
    <t>Q3700260</t>
  </si>
  <si>
    <t>CPO SRCE â€” Permeability of agricultural areas â€” use of indicator species such as messiculture â€” Tranche 1</t>
  </si>
  <si>
    <t>Q3684178</t>
  </si>
  <si>
    <t>Site Nature in Auteuil â€œTogether to preserve natureâ€ â€” Department of Oise â€” Programme of activities 2017</t>
  </si>
  <si>
    <t>The Conservatoire dâ€™espaces naturelles de Picardie wishes to organise a one-day event entitled â€œTogether to preserve natureâ€ on the site it manages on the Commune dâ€™Auteuil. It is an event aimed at the general public, in the form of a participatory project, aimed at raising awareness among the general public about the challenges of protecting biodiversity.</t>
  </si>
  <si>
    <t>Q3701622</t>
  </si>
  <si>
    <t>Coordination of the management of invasive alien plants on the perimeter of the Vienna basin</t>
  </si>
  <si>
    <t>the Vienna Basin Territorial Public Establishment provides a coordination mechanism for the management of invasive alien plants across the entire perimeter of the Vienna basin. The operation covers several aspects, including training and awareness-raising of local project managers in charge of river management.  This operation is submitted under Action 11 of the ERDF Loire Basin POI.</t>
  </si>
  <si>
    <t>Q3701787</t>
  </si>
  <si>
    <t>Coordination of the regional network â€œInvasive Alien Plantsâ€ in the Vienna Basin in the framework of Action 11 of the POI Feder Loire.</t>
  </si>
  <si>
    <t>Q3701404</t>
  </si>
  <si>
    <t>Training course for the MammifÃ¨res de Loire network</t>
  </si>
  <si>
    <t>Animation and formation of the semi-aquattic â€œmammiferous Loireâ€ network in order to refine the knowledge of the distribution of these species within the framework of action 9 of the DOMO Feder Loire.</t>
  </si>
  <si>
    <t>Q3675673</t>
  </si>
  <si>
    <t>Development and updating of management documents for the bourbonnais conservatory sites</t>
  </si>
  <si>
    <t>This project consists of the development of management documents for 14 natural sites of Allier managed by the Conservatoire dâ€™Espaces Naturels de lâ€™Allier as part of the State/Region accreditation of 21 May 2014. These documents summarise the challenges in terms of natural heritage and the socio-economic context and define the conservation objectives and the actions to be implemented with the actors of these sites.</t>
  </si>
  <si>
    <t>Q3699873</t>
  </si>
  <si>
    <t>Green and Blue Roannais contract â€” ETU 3: Raise awareness among municipalities on the inclusion of biodiversity in public lighting extinction policies</t>
  </si>
  <si>
    <t>Green and Blue Roannais contract â€” ETU 3: Raise awareness among municipalities on the inclusion of biodiversity in public lighting extinction policies.</t>
  </si>
  <si>
    <t>Q3700399</t>
  </si>
  <si>
    <t>Green and Blue Roannais contract: Ani 5.5 Public awareness of biodiversity and ecological functionalities</t>
  </si>
  <si>
    <t>Q3675609</t>
  </si>
  <si>
    <t>Strategy for the conservation of vascular flora: preparation of lists of taxa of which the conservat</t>
  </si>
  <si>
    <t>The aim of the project is to draw up lists of taxa whose conservation is a priority at regional and departmental level in order to carry out stational balances for priority taxa at a later stage.</t>
  </si>
  <si>
    <t>Q3310485</t>
  </si>
  <si>
    <t>Nature and Water Experience Park</t>
  </si>
  <si>
    <t>DE</t>
  </si>
  <si>
    <t>The main project of the inter-municipal action strategy is a natural and water-experience park that emerged from one of the ECâ€™s educational projects for sustainable development. Ideas are to be implemented within the framework of a participation park. Participation and participation in the design and use of the park play an important role as well as natural enthusiasm for natural didactics and biodiversity.</t>
  </si>
  <si>
    <t>Q3309350</t>
  </si>
  <si>
    <t>Treetop trail LÃ¼neburg Heath</t>
  </si>
  <si>
    <t>Realisation of a treetop path as a target group-oriented information and nature conservation facility at the Nindorf-Hanstedt site.</t>
  </si>
  <si>
    <t>Q3308659</t>
  </si>
  <si>
    <t>National park â€œEide Ickenâ€</t>
  </si>
  <si>
    <t>Salt marsh development with the Black Holstein Low Rink (DSN) to increase biodiversity. Production of agricultural infrastructure.</t>
  </si>
  <si>
    <t>Q3309031</t>
  </si>
  <si>
    <t>Promoting Biodiversity in the City of Braunschweig</t>
  </si>
  <si>
    <t>Measures on biodiversity, the biotope network, the protection of species in urban areas and design measures from an ecological point of view</t>
  </si>
  <si>
    <t>Q3307549</t>
  </si>
  <si>
    <t>Nature Conservation Information and Experience Hof MÃ¶hr</t>
  </si>
  <si>
    <t>Upgrading of Hof MÃ¶hrâ€™s buildings and outdoor facilities for the purposes of nature conservation and experience for children, young people and adults</t>
  </si>
  <si>
    <t>Q3309612</t>
  </si>
  <si>
    <t>Revitalisation Theodor-Heuss-Park</t>
  </si>
  <si>
    <t>For the approximately 5 hectare Theodor-Heuss-Park in the south-west of Lippstadt, the aim is to safeguard biodiversity in the park in the long term and to increase the recreational value of free space. Measures are the creation of a route connection Unsealing area securing the extension of garden areas tree plantings the expansion of the existing pond area a new childrenâ€™s playground a parkour facility as well as sunny and shaded seats.</t>
  </si>
  <si>
    <t>Q3310121</t>
  </si>
  <si>
    <t>Conversion of vegetation structure for more biodiversity/ecological enhancement</t>
  </si>
  <si>
    <t>The aim is to upgrade the area park Vonderort ecologically and to secure it as a high-quality open space. Accordingly, oversized unused non-accessible paths and spaces are being dismantled and unsealed, as well as measures to increase biodiversity. The existing vegetation areas are upgraded and supplemented by flower islands of flower meadows additional trees and shrub coats of small biotopes as well as other biodiverse measures.</t>
  </si>
  <si>
    <t>Q3310473</t>
  </si>
  <si>
    <t>Conversion of vegetation structure for more biodiversity</t>
  </si>
  <si>
    <t>The project includes all measures to transform the vegetation structure and increase biodiversity.  The existing vegetation areas are upgraded and supplemented by a large flower meadow, a large grassland numerous accompanying planting and flowering strips as well as by tree-oil interest rates. Small biotopes are located bee colonies and a bee educational trail with a viewpoint will be built. The wet meadow receives an ecological upgrade with a nature trail.</t>
  </si>
  <si>
    <t>Q3310075</t>
  </si>
  <si>
    <t>Landscape gallery Strategic railway dam</t>
  </si>
  <si>
    <t>The project strengthens the railway dam as a natural habitat as an important biotope networking structure as a valuable recreation area and as a suitable connection between the places for everyday use. Through view windows, the railway dam becomes a landscape gallery from which the cultural landscape of the BÃ¶rde can be experienced. There are three building blocks: Recreation and nature experience and biodiversity and biotope network.</t>
  </si>
  <si>
    <t>Q3309067</t>
  </si>
  <si>
    <t>Cultural and Landscape Park Piesberg â€” Feldbahntrasse Nord</t>
  </si>
  <si>
    <t>The field railway allows families and people with mobility restrictions to observe nature in a post-mining landscape with high biodiversity.</t>
  </si>
  <si>
    <t>Q3309628</t>
  </si>
  <si>
    <t>Lippeaue experiential space â€” (A.2.2)</t>
  </si>
  <si>
    <t>For the development of biodiversity and the revitalisation of the meadows, the project Erlebensraum Lippaue implements three categories of measures for land management. These are the conversion of fields into grassland, the sowing of flowering strips and the grazing or mowing of the land. These three categories are on an equal footing and lead to the desired objectives through the resulting synergies.</t>
  </si>
  <si>
    <t>Q3300496</t>
  </si>
  <si>
    <t>Upgrading of the green train Bosepark, Lehnepark, Alter Park, Franckepark</t>
  </si>
  <si>
    <t>The Bosepark, Lehnepark, Alter Park, Franckepark green train is to be upgraded as a fully usable belt of parks.Measures in the wooded stock and in the small waters promote biodiversity and improve the quality of recreation.The revision of road surfaces improves connectivity and barrier-free usability.</t>
  </si>
  <si>
    <t>Q3310324</t>
  </si>
  <si>
    <t>IHK GI City of Cologne â€” Gremberger WÃ¤ldchen</t>
  </si>
  <si>
    <t>The subject of the application is, as an upgrade of a green infrastructure, the redesign of the path network for the purpose of nature conservation as well as the better connection of the neighbouring social areas to the nature adventure area Gremberger WÃ¤ldchen.  Further enhancement measures are the bat mapping and additional activities to protect them Info-panels the refurbishment of a refuge and a new nature education offer.</t>
  </si>
  <si>
    <t>Q3309091</t>
  </si>
  <si>
    <t>Exhibition on biodiversity and research on river terns</t>
  </si>
  <si>
    <t>Nature experience at a river tern colony with exhibition on biodiversity and the importance of research for its protection</t>
  </si>
  <si>
    <t>Q3301747</t>
  </si>
  <si>
    <t>Initial, investive measures for biodiversity and remediation of contaminated sites in the FFH area</t>
  </si>
  <si>
    <t>Q3307550</t>
  </si>
  <si>
    <t>Nature Conservation Information and Experience Hof MÃ¶hr â€” New seminar building</t>
  </si>
  <si>
    <t>Construction of a seminar building in MÃ¶hr court for the purpose of further education and training for nature conservation workers, FÃ–J participants and RUZ groups</t>
  </si>
  <si>
    <t>Q3308715</t>
  </si>
  <si>
    <t>Preservation of the cultural landscape and natural heritage in the DÃ¼mmerniederung</t>
  </si>
  <si>
    <t>Optimisation of nature conservation work at the DÃ¼mmer by: Maintenance of meadow and pasture landscape, predation management, revitalisation of the landing zone.</t>
  </si>
  <si>
    <t>Q3339251</t>
  </si>
  <si>
    <t>2020 ENL 0019</t>
  </si>
  <si>
    <t>Connection of the Altarm Alte Saale as well as re-establishment of threatened fish species Thuringia, including scientific studies</t>
  </si>
  <si>
    <t>Q3308120</t>
  </si>
  <si>
    <t>Biodiversity in ecclesiastical cemeteries</t>
  </si>
  <si>
    <t>Redesign of areas in church cemeteries under the focus of increasing biodiversity and attractiveness</t>
  </si>
  <si>
    <t>Q3300486</t>
  </si>
  <si>
    <t>Wasserturmplatz Prenzlauer Berg â€” refurbishment according to ecological and conservation criteria</t>
  </si>
  <si>
    <t>The project involves the rehabilitation of the slope areas, the wooded zones and the lawns of the water tower square with the aim of improving the quality of the green area from both ecological and monumental aspects, thus improving the quality of stay for the residents in the district.</t>
  </si>
  <si>
    <t>Q3308686</t>
  </si>
  <si>
    <t>Showcase Biodiversity â€” Development of Biological Diversity</t>
  </si>
  <si>
    <t>Pilot measures to safeguard biodiversity and green infrastructure will be shown in a â€œBiodiversity Showcaseâ€</t>
  </si>
  <si>
    <t>Q3300482</t>
  </si>
  <si>
    <t>GrÃ¼neF Wedding Moabit</t>
  </si>
  <si>
    <t>Extended green space use in the event room Wedding on former cemetery areas: Nature experience/Environmental education, urban gardening/Health-movement nutrition, ecological enhancement/biodiversity at the Weddinger Cemeteries, St Paul, Dorotheenstadt III, St. Elisabeth II/Sophien III</t>
  </si>
  <si>
    <t>Q3307988</t>
  </si>
  <si>
    <t>Nature in the city â€” SÃ¶gel hums</t>
  </si>
  <si>
    <t>The aim of the project is to safeguard and increase biodiversity on the inner-city green areas and biotopes.</t>
  </si>
  <si>
    <t>Q3307905</t>
  </si>
  <si>
    <t>Optimisation of cultural landscape Model region Hondelage</t>
  </si>
  <si>
    <t>The diverse cultural landscape in Hondelage is to be optimised by various nature conservation measures.</t>
  </si>
  <si>
    <t>Q3310153</t>
  </si>
  <si>
    <t>Ecological revitalisation of the road companion green</t>
  </si>
  <si>
    <t>Ecological revitalisation of the road begelite green Increase the importance for nature conservation and biodiversity in the urban area Creation of a complementary building block in the biotope network with the adjacent natural areas.</t>
  </si>
  <si>
    <t>Q3308000</t>
  </si>
  <si>
    <t>Cultural Country Curriculum Hof Pente</t>
  </si>
  <si>
    <t>Educational project for a sustainable and nature-friendly economy with the living earth: Biodiversity, soil &amp; ecosystem service</t>
  </si>
  <si>
    <t>Q3307925</t>
  </si>
  <si>
    <t>10.000Â mÂ² of biodiversity roof (â€œWe place the Wiedlingswiesen higherâ€)</t>
  </si>
  <si>
    <t>Realisation of an innovative lighthouse project â€œbiodiversityâ€ with regionally typical wild plants in cooperation with the University of Applied Sciences OsnabrÃ¼ck</t>
  </si>
  <si>
    <t>Q3308119</t>
  </si>
  <si>
    <t>Q3337200</t>
  </si>
  <si>
    <t>2019 ENL 0009</t>
  </si>
  <si>
    <t>Measures to preserve the creek mussel in the Little Helmets in conjunction with species protection measures for the dragonfly species Helmet-Azurjungfer and Vogel- Azurjungfer in FFH-Area No. 184 â€˜MÃ¶nchenried and Helmegraben bei Arternâ€™</t>
  </si>
  <si>
    <t>Q3310078</t>
  </si>
  <si>
    <t>LÃ¶ÃŸhohlweg Butzheim</t>
  </si>
  <si>
    <t>The project aims to develop and promote the typical living of plants and in particular animal species of the loess hollow tracts. To this end, the habitat conditions in the LÃ¶ÃŸhohlweg Butzheim are to be partially restored and the biotope potential for the remaining areas will be developed.</t>
  </si>
  <si>
    <t>Q3309309</t>
  </si>
  <si>
    <t>Continuation of the renovation of dry stone walls in the heath village Wilsede</t>
  </si>
  <si>
    <t>Refurbishment and restoration of the site-forming dry stone walls in Wilsede under cultural-historical and nature conservation aspects</t>
  </si>
  <si>
    <t>Q3337199</t>
  </si>
  <si>
    <t>2019 ENL 0005</t>
  </si>
  <si>
    <t>Conservation and development of the biotope complex â€” Solgraben in Artern in FFH Area No. 15</t>
  </si>
  <si>
    <t>Q3307653</t>
  </si>
  <si>
    <t>Preserving Biodiversity in OsnabrÃ¼ck Land â€” How does it work?</t>
  </si>
  <si>
    <t>The project raises awareness of the importance of biodiversity in all age groups and provides guidance on how to act personally.</t>
  </si>
  <si>
    <t>Q3307995</t>
  </si>
  <si>
    <t>Improving Biodiversity in the MÃ¼hlenkamp Park</t>
  </si>
  <si>
    <t>Enhancing the biotope potential to improve biodiversity for flora and fauna through measures in the water, wood and hem biotope areas</t>
  </si>
  <si>
    <t>Q3300485</t>
  </si>
  <si>
    <t>Redesign and refurbishment of the former parish garden Berliner Allee 182-2. Construction phase</t>
  </si>
  <si>
    <t>In the second paragraph. Construction phase is to make the former parish garden, Berliner Allee 182, as well as the area north of the parish church useful and attractive for the parish community and partly for the general public:- increase biodiversity by replanting insect and bird-friendly woods, â€” creating play opportunities for children beyond conventional playgrounds, â€” creation of a vegetable and orchard for all generations,- meeting point for groups before and after events.</t>
  </si>
  <si>
    <t>Q3309352</t>
  </si>
  <si>
    <t>We give sheep wool a value again</t>
  </si>
  <si>
    <t>With the resumption of traditional value added, regional sheep farming is strengthened and thus the preservation of a species-rich cultural landscape.</t>
  </si>
  <si>
    <t>Q3309312</t>
  </si>
  <si>
    <t>Dry stone walls in the heath village Wilsede</t>
  </si>
  <si>
    <t>Q3310170</t>
  </si>
  <si>
    <t>Ecological revitalisation of the road accompaniment green in the West district project</t>
  </si>
  <si>
    <t>The plantings with grass ground cover and simple woods along main development roads and in the residential streets have no high ecological value. The aim is to increase biodiversity through species-rich flowering and perennial plants in selected areas in the West region.</t>
  </si>
  <si>
    <t>Q3310212</t>
  </si>
  <si>
    <t>Ecological revitalisation of the roadside green (middle/east)</t>
  </si>
  <si>
    <t>The Mitte/East district is characterised by dense construction and strong soil sealing, except for the southeast quarter. Planting along main development roads and residential roads has no high ecological value. Species-rich flowering and perennial plants are to be used for ecological improvement in selected areas. The negative effects of increasing traffic on the main roads are mitigated by planting.</t>
  </si>
  <si>
    <t>Q3310217</t>
  </si>
  <si>
    <t>The district Altenessen-SÃ¼d/Nordviertel (North) is characterised by dense development. The sealing rate is 80Â % (total city 50Â %). Planting along main development roads and residential roads has no high ecological value. Species-rich flowering and perennial plants are to be used for ecological improvement in selected areas.</t>
  </si>
  <si>
    <t>Q3337777</t>
  </si>
  <si>
    <t>2020 ENL 0007</t>
  </si>
  <si>
    <t>Planning project to initiate a restoration and conservation project with the reactivation of extinct stocks of Margaritifera margaritifera and Unio crassus in the FFH areas â€œWeatheraâ€ and â€œWisenta and Zeiteraâ€</t>
  </si>
  <si>
    <t>Q3307904</t>
  </si>
  <si>
    <t>Conservation and development of the species-rich grassland in Hondelage</t>
  </si>
  <si>
    <t>By improving extensive year-round grazing with cattle, the species-rich communities are to be maintained and developed.</t>
  </si>
  <si>
    <t>Q3338579</t>
  </si>
  <si>
    <t>2016 ENL 0017</t>
  </si>
  <si>
    <t>Maintenance of deficit areas on open-land biotopes in the city of Jena which are valuable in terms of nature conservation</t>
  </si>
  <si>
    <t>Q3308978</t>
  </si>
  <si>
    <t>Nature conservation project Renaturation of the Lopau</t>
  </si>
  <si>
    <t>2-week summer camps for nature conservation and practical conservation work are carried out on the basis of the ecological enhancement of the Lopau.</t>
  </si>
  <si>
    <t>Q3307864</t>
  </si>
  <si>
    <t>Biodiversity on ecclesiastical land</t>
  </si>
  <si>
    <t>Planting and equipping church cemeteries and plots with material that promotes biodiversity and raises awareness of the population.</t>
  </si>
  <si>
    <t>Q3309022</t>
  </si>
  <si>
    <t>Approach to Promoting Biodiversity in Alfeld (Leine)</t>
  </si>
  <si>
    <t>Habitat enhancement through extensification. Focus on linear structures and transition areas. Attention to biotope networking aspects.</t>
  </si>
  <si>
    <t>Q3308908</t>
  </si>
  <si>
    <t>Information Centre for Biodiversity in the Wildeshauser Geest Nature Park</t>
  </si>
  <si>
    <t>As part of the construction of a garden and landscape park in a former sand pit, an information centre on biodiversity is to be created</t>
  </si>
  <si>
    <t>Q3308719</t>
  </si>
  <si>
    <t>Redesign of a former fish farm (GÃ¶ppert-Teiche)</t>
  </si>
  <si>
    <t>The aim is to protect species and habitats and promote biodiversity, especially for amphibian, dragonfly and bat species.</t>
  </si>
  <si>
    <t>Q3338158</t>
  </si>
  <si>
    <t>2020 ENL 0010</t>
  </si>
  <si>
    <t>Management of invasive neophytes in the FFH areas in and around Jena</t>
  </si>
  <si>
    <t>Q3307569</t>
  </si>
  <si>
    <t>Cyanobacteria reduction in the playmanâ€™s bar</t>
  </si>
  <si>
    <t>Restoring the biodiversity of a still water by reducing the mass growth of cyanobacteria (blue algae)</t>
  </si>
  <si>
    <t>Q3308946</t>
  </si>
  <si>
    <t>Establishment of species-friendly order for payment procedure in BR "Nds. Elbtalaueâ€</t>
  </si>
  <si>
    <t>With the help of modern mowing technology, a gentle and insect-friendly grassland management is to be realised in the biotope network of the Elbtalaue</t>
  </si>
  <si>
    <t>Q3308642</t>
  </si>
  <si>
    <t>Refuge meadow SÃ¼ntetal</t>
  </si>
  <si>
    <t>The objectives of nature, environmental education, local identification and the protection of nature and species are pursued to expand the orchard.</t>
  </si>
  <si>
    <t>Q3307647</t>
  </si>
  <si>
    <t>Promotion of Biodiversity on Club Sites</t>
  </si>
  <si>
    <t>Planting and planting of near-natural small biotopes with elements that promote biodiversity in urban areas and raise awareness among the population.</t>
  </si>
  <si>
    <t>Q3307971</t>
  </si>
  <si>
    <t>Biodiversity â€” Establishment of municipal flower meadows in Ilsede</t>
  </si>
  <si>
    <t>The municipality of Ilsede intends to create additional flowering meadows as insect habitats.</t>
  </si>
  <si>
    <t>Q3308907</t>
  </si>
  <si>
    <t>As part of the construction of a garden and landscape park in a former sand pit, offers for environmental education are to be developed</t>
  </si>
  <si>
    <t>Q3308101</t>
  </si>
  <si>
    <t>New installation of insect-friendly flower strips in the urban area</t>
  </si>
  <si>
    <t>Insect-friendly flower strips are to be created in the urban area. Objective: Increasing Biodiversity</t>
  </si>
  <si>
    <t>Q3308494</t>
  </si>
  <si>
    <t>Q3307854</t>
  </si>
  <si>
    <t>With the help of modern mowing technology, a gentle and insect-friendly grassland management is to be realised in the biotope network of the Elbtalaue.</t>
  </si>
  <si>
    <t>Q3308239</t>
  </si>
  <si>
    <t>Q3307951</t>
  </si>
  <si>
    <t>Species protection house Hordorf</t>
  </si>
  <si>
    <t>Refurbishment and conversion of an unneeded transformer tower in the village of Hordorf into a habitat for birds, bats and insects</t>
  </si>
  <si>
    <t>Q3309356</t>
  </si>
  <si>
    <t>Nature conservation on the LÃ¼chow plant site</t>
  </si>
  <si>
    <t>Production of various protected zones and semi-natural landscape zones on public grounds through care measures and unsealing.</t>
  </si>
  <si>
    <t>Q3308643</t>
  </si>
  <si>
    <t>Tierhotel Trafostation Kirchbrak</t>
  </si>
  <si>
    <t>Securing and optimising a former transformer station for species conservation purposes including information to the public on species protection measures</t>
  </si>
  <si>
    <t>Q2791621</t>
  </si>
  <si>
    <t>OPERATIONS FOR COLLECTING AND TRANSPORTING WASTE WATER</t>
  </si>
  <si>
    <t>GR</t>
  </si>
  <si>
    <t>The project concerns the completion of sewerage networks in the whole northern part of the Bay of Kissamos Chania, which lead the urban wastewater to the treatment plant of biological purification. The intervention area is seaside and highly touristic, with ever-increasing tourist investments and with famous beaches, those of Falassatna and Balos. The operation of the entire project ensures the quality of the water in Kissamos Bay and protects the biodiversity of marine flora and fauna, since part of the area that accepts the sewage services belongs to the NATURA network.</t>
  </si>
  <si>
    <t>Q2769510</t>
  </si>
  <si>
    <t>Actions to protect and promote biodiversity of ecosystems and natural beauty areas of the Ionian Islands through smart tracking, recording, digital mapping and pressure management systems</t>
  </si>
  <si>
    <t>The main objective of the project is the identification, recording, mapping and development of â€œsmartâ€ tools for monitoring as well as the emergence of the species that are related, supported or used as a habitat for the territorial resources of the Region of the Ionian Islands.Â In the context of its implementation, digital thematic maps will be produced, an online platform for the management and control of biodiversity of the Ionian Islands Region (PIN) with integrated digital maps as well as an online application for networking ecosystems, landscapes and elements of natural beauty as well as the emergence of ecotourism routes of the Region. It also includes actions to inform and raise awareness among the public and productive entities of the Region of the Ionian Islands (PIN)</t>
  </si>
  <si>
    <t>Q2769184</t>
  </si>
  <si>
    <t>Information actions</t>
  </si>
  <si>
    <t>&lt;p&gt;&lt;span style="font-size: 13px;float: None?"&gt;The physical object of the operation concerns the financing of actions aimed at improving â€“ increasing information and support actions for the local community &lt;/span&gt;&lt;span style="color: Black?font-size: 9pt?"&gt;in the area of responsibility of the Olympus National Park Management Agency within the Region of Central Macedonia.Â &lt;/span&gt;&lt;span style="color: Black?font-size: 9pt?"&gt;In particular, the actions to be funded aim to improve the completion of &lt;/span&gt;&lt;span style="color: Black?font-size: 9pt?"&gt; &lt;/span&gt;&lt;span style="color: Black?font-size: 9pt?"&gt;information of individuals and bodies on the responsibility of PFF, the value of biodiversity conservation, the environmental value of the area and the importance of a specific intervention. Breakdown of actions:Â &lt;/span&gt;1.Â Educational application for Olympus.Â 2.Â Information campaign for the Information Centre and the Ecolabel Quality.Â 3.Â &amp;#34; Learning about Olympus&amp;#34; school information actions.Â Â 4.Â Individual acoustic tour services of individual visitors.Â 5. Design and organisation of educational and awareness-raising tools and materials for Olympus.Â Â  Â 6.Â Interactive documentary about Olympus.Â  Â Â 7.Â Planning-organisation and production of educational visit and tour programs for the new Natura 2000 sites.Â 8.Â Video-spots for air projection and promotion of EDO and the new Natura 2000 sites.Â Â 9.Â Production of virtual tour.Â Â 10.Â Â Organisation of a conference/Workshop within the framework of MAB UNESCO.Â  Â &lt;span style="color: Black?font-size: 9pt?"&gt; &lt;/span&gt;11.Â Summary form for the new NATURA 2000 regions and the enlarged area of responsibility of the Agency.Â 12.Â Digital Driver Animation.Â 13. Book about the results of the works of supervision and records of the Agency.Â 14.Â Map-form MAV with routes, points of interest and local tourist businesses.Â 15.Â Add two narrative languages to the 3d video view of the Olympus National Park Information Center. 16.Â Redesigning and updating elements of the institutionâ€™s existing website.17. Guidelines for environmental labelling and interpretation in the National Park of Olympus.&lt;/p&gt;</t>
  </si>
  <si>
    <t>Q2769501</t>
  </si>
  <si>
    <t>CENTRE FOR BIODIVERSITY AND PROTECTED AREAS OF CORFU AND PAXOS</t>
  </si>
  <si>
    <t>The main object of the project is the creation of a reference area for the promotion and promotion of biodiversity and protected areas NATURA 2000 of Corfu and Paxos, as well as for housing the annex of the Kalamas-Acheron of Corfu Management Agency, which is responsible for the management of the protected areas of the NATURA 2000 Network of Corfu and Paxos (Law 4519/2018).</t>
  </si>
  <si>
    <t>Q2769512</t>
  </si>
  <si>
    <t>HERMES</t>
  </si>
  <si>
    <t>The project includes:(a) the development and implementation of an information infrastructure and a multi-level digital platform, an application for smartphones and tablets, as well as work on the organisation, management and analysis of information data, etc.The platform will have two main subsystems: A subsystem of online registration, organisation and promotion of data related to the promotion of the biodiversity wealth of the Ionian Islands (PIN) and a subsystem through which simple users/citizens can download data/information of natural environment elements to the platform via smart mobile devices. The collection, documentation, semantic labelling and registration of data/diversity content on the platform. Overall, the following field logs are intended to be introduced into the platform: Flora: Over 10,000 data, Fauna: Over 1,000 data, Birdfauna: Over 5,000 data, Over 1,000 data, Habitat Types: Data from at least 200 field samples. C)Information and diffusion actions (days, production of advertising material, etc.).The project is expected to contribute positively to the promotion and protection of the natural landscape, to the improvement of the monitoring of biodiversity ecosystems (including the natural environment of the Ionian Islands Region (PIN) and the wetlands) by providing innovative ways of collecting, organising and promoting information, as well as contributing to the better identification and management of threats/risks.</t>
  </si>
  <si>
    <t>Q2769524</t>
  </si>
  <si>
    <t>â€˜BIO_MEMES: The monumental olives and olive trees: Recording, Imprinting, Dating and highlighting them as high value ecosystemsâ€</t>
  </si>
  <si>
    <t>The project aims to preserve and protect the monumental olive groves and olive trees of the Region of Ionian Islands (PIN) and their biodiversity, through the implementation of innovative interventions, such as the identification and imprinting of supercentenary olive groves and olive trees, tree dating, exploration of their Bioactive and Health Protection Substances, recording and monitoring biodiversity in the perennial olive groves, as well as promotion.</t>
  </si>
  <si>
    <t>Q2769570</t>
  </si>
  <si>
    <t>BIOCONSION</t>
  </si>
  <si>
    <t>The project aims, on the one hand, to record, characterise, characterise, evaluate and preserve the natural genetic resources of the Ionian Islands Region (PIN) within the framework of the National Strategy on Biodiversity with an emphasis on native species with pharmaceutical value and on the other to raise awareness among citizens on biodiversity issues. Recording of phytogenetic resources with pharmaceutical value in Kefalonia and Ithaca and collection of propagating material, (b) Complementation of existing laboratory and greenhouse infrastructure for the characterisation, evaluation and preservation of the collected samples, (c) characterisation of the collected plant samples through identification/certification by morphological methods, d) Evaluation of secondary metabolites with pharmacological interest, e) Conservation of selected plant material through propagation</t>
  </si>
  <si>
    <t>Q2769548</t>
  </si>
  <si>
    <t>â€œIONIONâ€</t>
  </si>
  <si>
    <t>The project aims to protect and preserve marine species that characterise the inner Ionian Archipelago, such as the various species of dolphins and cetaceans, the sea turtle and the Mediterranean seal, through the management of human activities. The aim of the project is to reduce the deaths of the above species by trapping in the nets of fishermen and increasing or at least maintaining their existing population.</t>
  </si>
  <si>
    <t>Q2778338</t>
  </si>
  <si>
    <t>Management interventions in the Protected Area of Karpathos Sharias</t>
  </si>
  <si>
    <t>The project concerns interventions for the management and protection of species and habitats in the protected area of North Karpathos and Sharia, in order to implement the current institutional framework for the protection of the Protected Area (Special Protection Zone, Wildlife Sanctuary), the implementation of the Management Plan of the Protected Area of Karpathos Sharia and the protection of the land and marine ecosystems.</t>
  </si>
  <si>
    <t>Q2778375</t>
  </si>
  <si>
    <t>Actions to protect and promote the ecosystems of the Region of the Aegean in areas of the NATURA 2000 network</t>
  </si>
  <si>
    <t>The project includes actions to protect the habitats of standing fresh water in 13 Natura 2000 areas in the South Aegean Region (imprinting, drawing up an action plan, promotion â€“ promotion, etc.), in order to create the conditions for ensuring the conservation of biodiversity in the implementation of the framework for the development of ecotourism and agrotourism.</t>
  </si>
  <si>
    <t>Q2778335</t>
  </si>
  <si>
    <t>Actions for the protection and conservation of the Butterflies Valley of Rhodes</t>
  </si>
  <si>
    <t>The project concerns actions for the upgrading of the wider area in the Butterflies Valley of the Municipality of Rhodes and the conservation and protection of the ecosystem (tree planting, â€”</t>
  </si>
  <si>
    <t>Q3127835</t>
  </si>
  <si>
    <t>Establishment of a list of alien species and organisation of a methodology for assessing the risk they pose</t>
  </si>
  <si>
    <t>Alien or invasive or invasive are the species of plants, animals, fungi or micro-organisms that invade areas outside their natural range, due to human intervention and are spreading, threatening local biodiversity and ecosystems. The medium-term effect will be the protection of biodiversity against the emergence and spread of invasive species within national and European territory</t>
  </si>
  <si>
    <t>Q2769493</t>
  </si>
  <si>
    <t>Assessment of the impact on biodiversity of High Natural Value Region of the Ionian Islands due to the invasion of the alien invasive weed â€œBromowalnutsâ€ (HNV)</t>
  </si>
  <si>
    <t>On the Ionian islands there are a significant number of agricultural systems characterised as High Nature Value Farming Systems with rich and unique biodiversity.The alien spatial expansion species are a more serious threat to these systems. The risk is identified and recognised in Community legislation for the protection of biodiversity as provided for in the cross-compliance set out in Annex II of Article 6 of the CFP Regulation and concerns the avoidance of undesirable vegetation on agricultural land.The project contributes to the understanding and creation of a plan to address the problem in a sensitive part of the environment and ultimately to improve biodiversity and protect the environment in general.</t>
  </si>
  <si>
    <t>Q2809159</t>
  </si>
  <si>
    <t>Strengthening participatory management actions for biodiversity and sustainable tourism in the National Park of Tzoumerka, Acheloos Valley, Agrafa and Meteora</t>
  </si>
  <si>
    <t>The Management Body of the National Park of Tzoumerka, Acheloos valley, Agrafa and Meteora aims to implement rational management practices in five areas of the NATURA 2000 network in the Region of Epirus. More specifically, the actions concern the strengthening of participatory management processes with the local community in order to improve the protection and conservation of natural resources and biological wealth in the areas of the NATURA 2000 network, which is the responsibility of the Management Body of the National Park of Tzoumerka, the Valley of Acheloos, Agrafa and Meteora.</t>
  </si>
  <si>
    <t>Q2809154</t>
  </si>
  <si>
    <t>Actions for the protection and management of the biodiversity of Lake Pamvotis</t>
  </si>
  <si>
    <t>The project is part of the plan of the Pamvotida Lake Management Agency, aiming at halting the environmental degradation of the lake and the gradual restoration of its disturbed ecosystem, as well as informing and raising public awareness about the serious environmental issues facing the lake.</t>
  </si>
  <si>
    <t>Q2809129</t>
  </si>
  <si>
    <t>Actions for the management and promotion of protected areas Acheron and Kalama</t>
  </si>
  <si>
    <t>The natural object of the project concerns two sub-projects.Actions for the protection â€“ conservation of biodiversity and sustainable management of ecotourism activities in the area of Straits Acheron, mapping of existing paths as well as identification of new walking routes for the promotion of the natural environment in the protected areas of the Straits of Acheron, Straits Kalamas and Elos Kalodikiou.</t>
  </si>
  <si>
    <t>Q3127845</t>
  </si>
  <si>
    <t>SPECIFICATIONS FOR THE ESTABLISHMENT AND OPERATION OF SPAWNING BIRD FOOD COUNTRIES IN THE REGIONS OF THE COUNTRY, OTHER THAN THE REGIONS OF SOUTHERN AEGEAN AND SOLID GREECE</t>
  </si>
  <si>
    <t>In recent years there has been a decrease in the number of predatory scavenger birds in Greece due to various factors (e.g. anthropogenic nuisance in nesting areas, reduction of available food, etc.). This project aims to contain and reverse this phenomenon and is expected to contribute to:- To meet the obligations under Directive 79/409/EEC, as transposed into national law by Joint Ministerial Decision (Joint Ministerial Decision 8353/276/Î•103 amending and supplementing Joint Ministerial Decision 37338/1807/2010 laying down measures and procedures for the conservation of wild birds and habitats). â€” To meet the conservation objectives of the country. â€” The protection of carcasses of predators in the Special Protection Areas (SPAs) where they constitute types of designation, in SPAs which are not types of designation, the historical positions of these species in the past and in other parts of the country outside the SPA.- The re-establishment of areas and the increase in the population of carcasses abandoned due to a lack of food.</t>
  </si>
  <si>
    <t>Q3943558</t>
  </si>
  <si>
    <t>Complex restoration and development of HansÃ¡gâ€™s natural habitats â€” habitat development interventions _x005F_x000D_</t>
  </si>
  <si>
    <t>HU</t>
  </si>
  <si>
    <t>As part of the development, the restoration of the habitats of the Natura 2000 site HUFH30005 HansÃ¡g, located in the area of the FertÅ‘-HansÃ¡g National Park Directorate, will be ensured on 9Â 117 hectares. In the course of the works, the grasslands that have been planted with woody and herbaceous invasive plants are restored, if necessary by the removal of waste, manual or mechanical scrubbing and shrubbing. By the end of the project, grasslands will be managed by mowing or grazing and the development of marshes, meadows, meadows â€” moorlands, habitats of Community importance will be expected once again, providing habitats for many species of Community interest or protected species.  Special emphasis will also be placed on improving the natural water balance of habitats, ensuring ecological water demand by dredging channels, ditches and burials, by renovating and creating structures. With the restored channels, we hope that we will be able to manage the water balance of habitats efficiently, modelling the natural processes. The ecological dredging of Lake Barbacsi and Lake FehÃ©r aims to maintain open water surfaces. The process of recharging the lakes will be slowed down by partial removal of sludge and stained reduction of reedification, creating more diverse, mosaic habitats. The intervention improves the ecological status of the habitat of Community importance, which provides habitats for a number of species of Community interest or protected species. By placing the inland water channels of Lake KÃ³nyi into the arm and the establishment of a new water level control structure, the water restocking of the lake will be solved, which is expected to significantly improve the ecological status of the former peat mine lake, which provides habitats for many species of Community importance and protected species. During the project, we put the most important pathways necessary for the tasks to be carried out during habitat development, the approach of the sites, the implementation of monitoring and the everyday management of nature conservation. The development and development of the grazing infrastructure necessary for the ecological maintenance of grasslands and the modernisation of the land management machinery will also be implemented. In order to monitor the impact of interventions, we intend to carry out targeted ecological monitoring, starting with a baseline assessment, following the interventions, and certain elements continuing during the maintenance period. The monitoring will also examine the effects of land management practices (grazing and grazing systems) to help develop the most appropriate management model. We intend to present the ecological information that underpins the interventions carried out during the project and the developments, the target natural values, goals, results and the data generated during monitoring to a broad target group. We plan to inform the broad sections of society by means of information boards, information publications and the website of the Directorate to be incorporated into the educational path in South-HansÃ¡g and stand alone.</t>
  </si>
  <si>
    <t>Q3943613</t>
  </si>
  <si>
    <t>Restoration of wetlands in the Upper Tisza region for nature conservation purposes</t>
  </si>
  <si>
    <t>The project will also provide the opportunity to create and improve the ecological conditions necessary to improve the conservation status of protected species and habitat types of Community importance and habitat types of Community importance. It is important for the project to improve the conservation status of species and habitat types of Community importance with an unfavourable nature conservation status, to contribute to the increase in ecological coherence between protected natural areas and Natura 2000 sites, to the achievement of the objectives of the Natura 2000 maintenance plan or other management plan for the target area, to the implementation of the Water Framework Directive in Hungary and to the measures foreseen in the national river basin management plan.  Indirect objective: Developing green infrastructure and restoring degraded ecosystems in order to improve the conservation status and status of protected and protected natural assets and sites of Community importance, the purpose of the Call is to contribute to ensuring a healthy, sustainable environment through conservation and conservation improvements in the environment, in line with Article 6 EU thematic goal to promote environmental protection and resource efficiency.  The immediate objective is to provide a suitable habitat for the â€˜KisvÃ¡rda grasslandsâ€™ site by restoring and stabilising another section of the â€˜Intermediate Waterworldâ€™ and providing it with water restocking for habitat protection purposes. The reconstruction works of Lake RÃ©tkÃ¶zi have been completed by 2016, the water supply from the river Tisza has been completed. With the refilling of Lake RÃ©tkÃ¶zi, the possibility of water restocking in the region has been created through the inland sewerage network. Water restocking of the wetlands still existing in the region and partly or completely dehydrated (water levels and lakes) can be achieved by connecting to the water-replacement channel planned between Szabolcsveresmart-KisvÃ¡rda. KisvÃ¡rda â€” RÃ©tkÃ¶zberencs â€” Szabolcsveresmart â€” DÃ¶ge is a special area of conservation (HUHN20113). The conservation objective of the Natura 2000 site is to maintain the designated habitats of Community importance in the form of a natural mosaic on the grasslands of KisvÃ¡rda in the form of a natural mosaic in the form of a natural mosaic on the grasslands of KisvÃ¡rda, at least in the size of the baseline assessment, while preserving their character.  Water scarcity is becoming a threat to the entire meadow ecosystem as a result of the dry periods of recent periods.  Only water supply is the greatest task and the most urgent need, because failing this, the whole community will move towards slow erosion and ultimately destruction. With water supply, the self-regulating ecological system of the areas would almost trigger a natural population process.  Each element of the project is linked to the following general objectives:   â€¢ Ecological â€¢ Economic â€¢ Main activities of social investment:  Bushes and shrubs, mowing 0.65Â ha dredging, sewer design 75.600Â mÂ³ deponia, embankment construction 75.600Â mÂ³ Stabilised crown (20+Â 5 layers) 6.9Â km (3.0Â m wide) Artifacts:      construction of a ligament lock for forbidden locks 7 pcs 2 pcs 3 pcs 2 pcs 2 pcs Channel and pool covering geotextile (grass felt) 30.100Â mÂ² Channel and pool covering, watertight 94.000Â mÂ² Channel covering with concrete stone (artifacts and estuaries) 2.900Â mÂ² Construction of oil pipeline crossing 1 pc Water damage site 5 Pcs 9Â ha lawn covering 12Â ha Wooden (native soft and hardwood) ground ball, with stakes 750 Pcs Intermediate Lake stabilised crown (20+Â 5) The applicant undertakes to meet the requirements of technical and professional requirements and 3.4.1.2 Expectations related to equal opportunities and environmental protection.</t>
  </si>
  <si>
    <t>Q3943573</t>
  </si>
  <si>
    <t>Creating the infrastructure conditions for long-term nature conservation area management in the Southern Heves region</t>
  </si>
  <si>
    <t>In the Southern Heves region, it has a decade-long history, and from year to year there is an increasing number of areas where BNPIâ€™s own property management areas are used for nature conservation purposes. One of the main elements of this is the cultivation of arable crops on almost 800 hectares, which is essentially for the protection of the Great Bustard (a significant part of the utilised areas was managed according to MTÃ‰Tâ€™s sub-programme for the protection of Great Bustards), which has been complemented from 2013 by using additional 360 hectares of grassland by mowing and grazing a 120 pieces of Hungarian grey goulash in the framework of the LIFE+ Blue Blood Programme, the LIFE11/NAT/HU/000926 programme. In order to ensure the long-term housing of livestock, existing and to be procured machinery and feed supplies and crops, the establishment of a farming centre has become necessary. We would like to build the planned management centre in the central part of the area currently used for grazing.  The aim of this project is to provide long-term opportunities for nature conservation management in the most valuable grassland areas of the Southern Heves region â€” Hamva district, PÃ©lyi-sikes. 1. Development of a complex livestock farm for the disposal of livestock, existing and to be procured machines, as well as feed stocks and crops. The investment shall, as a minimum, ensure the following functions: â€” Setting up of a machine/repair shop for the accommodation and maintenance of 500 Hungarian grey cattle with mixed sex and age groups. â€” coarse fodder store, which allows 8000-9000 pieces of bales to be housed in a grass garden or casing â€” a storage of grains produced in the region (total of up to 3000 q) â€” a warehouse for the practical, comfortable and closed storage of the materials and equipment needed during the operation of the farm. â€” social and management buildings corresponding to the number of staff (premises with different functions in one building: office, warehouse, black and white locker room, rest room, kitchen, water block, boiler room, etc.) 2. Purchase of machinery. The machines to be purchased are as follows: â€” 1 mid-range power machine, â€” 2 bale trailers, â€” 1 livestock trailer, â€” 1 bale wrapper, â€” 1 lawn mower tractor.   The nature conservation management of protected grasslands in proprietary areas can be safely managed by the competent national park directorate, giving a sample to the land users of surrounding grasslands with similar values. Optimal management of grasslands with rich natural values, either grazing or mowing at an appropriate time, depending on the nature of the grasslands. Due to the low number of grazing livestock in the area, grazing management can often be ensured by the national park directorates through their own infrastructure. At present, the Directorate has a Hungarian grey cattle goulash of size suitable for the treatment of the target area, but it does not have a suitable building for the maintenance of them and it does not have a suitable establishment for the machines and equipment already available for land management and to be procured from the project. There is also no solution to the proper accommodation of the crew.</t>
  </si>
  <si>
    <t>Q3943572</t>
  </si>
  <si>
    <t>Complex habitat development in the area of ZemplÃ©n Landscape</t>
  </si>
  <si>
    <t>The overall objective of the project planned by the Aggtelek National Park Directorate is to: improvement of the ecological status of protected habitats and Natura 2000 habitats in the ZemplÃ©n region of ANPI, with habitat development and site management activities. The overall objective of the project is to: improving the ecological status, habitat development and site management of protected and Natura 2000 habitats in the ZemplÃ©n region of the Aggtelek National Park Directorate.  The realisation of the objectives of the complex habitat development project to be implemented in the area of ZemplÃ©n Landscape Area in connection with the reconstruction and management of habitats directly contributes to the achievement of strategic objectives.    The specific objectives of the project include primarily the restoration, revitalisation of degraded, endangered habitats, the elimination of harmful conditions and processes, summarising the habitat development activities leading to the improvement of the natural state and biodiversity and the provision of infrastructure conditions for this and for the long-term maintenance of the results (improved natural status) in the framework of the project. The justification of the project is due to the need for immediate intervention against the adverse conditions explained in detail in the context of the â€˜Place Assessmentâ€™ and the acceleration of harmful effects, as explained in detail in point 3.  As a result of the planned development, the natural values of the target area and the speciesâ€™ habitats will be significantly improved and sustainable through the following impacts:  â€¢ expansion of habitats; â€¢ increase the living space of habitat-related plant and animal species by habitat expansion; â€¢ control of alien vegetation causing biological contamination; â€¢ increase the structural diversity of forests. Specific activities: â€¢ Reconstruction of forest habitats o Reducing alien and invasive species to restore indigenous forest stock as habitat:  Forest and black pine containment;  Containment of invasive tree species;  The creation of forest stocks native to abandoned nobles, acacia and pine tree plantations; O Improving the structure of indigenous stocks, increasing structural diversity; O Restoration of other forest habitats (forest clearings, arrows, water levels, etc.) and reduction of succession processes. â€¢ Reconstruction of natural (and semi-natural) grasslands and wooded pasture habitats o Reducing invasive species; O Regulation of sucession processes; O Reducing pawncake herds; O Restoration of grasslands. â€¢ Restoration of arable land, use of near-nature cultivation methods o Restoration of ploughs, using near-nature cultivation methods; O Reducing Invasive and Succession Processes. â€¢ Reconstruction of small-water habitats o dredging of small-water habitats; O Restoration of Roads; O Destruction of Invasive tree and shrub species. In order to achieve the agreed objectives, ANPI devotes considerable resources to the development of the infrastructure (manufacturer for management) and a management centre will be set up.  The primary objective of the project at the strategic level is to promote the achievement of the strategic objective of the National Environment Programme entitled â€œProtection of the use of natural values and resources in the long term, ensuring the long-term use of natural values and resourcesâ€ within the framework of the project, by implementing it and maintaining the results achieved in the area of the ZemplÃ©n Landscape Unit of the Aggtelek National Park Directorate.  An awareness-raising project element aimed at improving the visibility and social acceptance of the Natura 2000 network will be implemented as an integral part of the management tasks. The total area covered by the investment is 2Â 860.2609Â ha (as target and/or intervention area); specific intervention at 1Â 306.9500Â ha â€” detailed description can be found in the attached land identification table.  Interventions aimed at complex habitat development are expected to have a significant positive impact on the projectâ€™s target area. ANPI is planning a targeted ecological monitoring to monitor changes, which will also help to assess the effects of land management practices â€” to help develop the most appropriate management model. For the present project, ANPI expects 24 months for the project development period and 36 months for implementation, so the total duration of the project is 60 months.</t>
  </si>
  <si>
    <t>Q3943607</t>
  </si>
  <si>
    <t>Wetland rehabilitation and nature conservation management along Central Tisza</t>
  </si>
  <si>
    <t>The aim of the project is to improve the habitats of the Holt-Tisza in TiszakÃ©cske, to protect its fishauna by creating spawning sites. The need for development is mainly justified by the accelerated eutrophication of the dead-broad. It is expected that the secondary branch will become fully planted as a result of the sucession process and then become afforested, resulting in a reduction in the area of wetland, while at the same time the breeding sites for amphibians and fish will be eliminated.  This is due, on the one hand, to the fact that in the past the dead branch was the recipient of the purified wastewater and rainwaters of TiszakÃ©cske and, on the other hand, the dead branch is located on the saved side, so its natural water supply is not solved.  By dredging the dead, our goal is to stop the sucession processes, to create new habitats for the areaâ€™s fish, amphibious and bird fauna. The objectives of the project are to improve the natural status of the habitats of TiszakÃ©cskei Holt-Tisza, to increase their extent, and to improve the opportunities for reproduction of species of Community interest and protected nature protection. This is achieved by increasing the spread of habitats suitable for species (drawn). Within the framework of the project, the water supply of the dead-breath will be improved by renovating existing degraded water management facilities and building new structures in line with the conservation objectives. The destruction of invasive plant species is also carried out during interventions to increase the naturality of habitats. The main activities to be implemented during the project are: Improvement of the technical conditions for flushing using water resources from Tisza origin to provide better water quality (dedging of channels, refurbishment of locks, construction of a water extraction plant). Interventions creating the conditions for longer-term natural regeneration, modifying meder morphology, especially dredging to improve water quality, in addition to making the bed more diversified and developing shallower water in the most heavily filled areas, suitable for natural fish cradles. Activities to improve habitat parameters to improve the living conditions of protected species: development of shallow open waters, creation of near-nature beaches free of dense reeds (for amphibians and reptiles, feeding grounds, egg laying sites). Containment of invasive plant species: An important objective of the project is to control and eradicate invasive vegetation (walkcake, green maple) on 5 hectares.</t>
  </si>
  <si>
    <t>Q3943628</t>
  </si>
  <si>
    <t>Strategic studies underpinning the long-term conservation and development of natural assets of Community importance and the implementation of the EU Biodiversity Strategy 2020 objectives at home</t>
  </si>
  <si>
    <t>The project is divided into 4 main development elements. The first development element, Improvement of the Knowledge Base for the Conservation of Species and Habitats of Community Importance (NATURA). The aim of the development component is to improve the knowledge base for the conservation of species and habitats of Community interest, to expand the dataset based on direct field surveys, to expand available methodologies, to review and to develop new ones, and to identify specific conservation measures. During the NATURA project element, an assessment of the current conservation status of natural assets of Community importance occurring in Hungary is carried out, field data collection, mapping and assessment of the status of habitats are carried out. The main outputs are as follows: documents and databases containing management and other measures to achieve a favourable conservation status (species conservation plans, national databases, guides to good practice, revised National Natura 2000 Prioritised Action Plan).  The second development element, the National Ecosystem Service Mapping and Assessment (NENSTEM).  The purpose of the development element is to establish a national framework for the mapping and evaluation of domestic ecosystems and their services, to map domestic ecosystems nationally, to assess natural and near-natural ecosystems, and to assess the services they provide from a socio-economic perspective. In the course of the development element, the analysis of databases describing and spatially describing the national ecosystems and ecosystem services, the analysis of existing databases containing biophysical and socio-economic data obtained during the implementation of the project, the assessment of the status of ecosystems and their services according to pre-defined indicators, and an analysis of the impact of the state and service capacity of ecosystems on social well-being.  Most of the activities of the NÃ–SZTÃ‰P development element are carried out on a national scale, and most outputs are nationally valid. Such outputs will be e.g.: Maps showing the naturalness and degradation of ecosystems, Maps showing the naturality of the landscape (e.g. habitat diversity index), National map of selected priority services (min. 10 services), General and targeted awareness-raising actions with active participation of the target group: preparation of publications, publication at relevant events, etc. The third development element is the strategic foundation for the conservation of natural and landscape values on a landscape scale (landscape character). The aim of this development component is to establish a landscape character-based basis for the conservation of ecosystems and their associated natural and landscape assets on a landscape scale, to develop the necessary framework and to test them on the plot. Within the framework of the development element, the landscape characterisation and regionalisation of the Hungarian landscapes takes place, the uniform testing, evaluation, management and monitoring criteria and tools of the landscape character types are developed, the developed methodology is applied in the sample area, as well as the delineation of the national landscape character areas and the creation of a geospatial database. As an important output, the development element makes suggestions for the use of landscape character-based typing in strategic, territorial and municipal planning, administrative procedures and support systems. The activities to be carried out under the landscape character development element are predominantly national in scope, but we also plan to test/model on a local scale 5-10 areas. The fourth development element is the definition of strategic frameworks for the preservation and development of Hungarian green infrastructure (green infrastructure). The aim of the project element is to introduce in Hungary a green infrastructure system combining the aspects of spatial planning and the preservation of landscape and natural assets, and to create the professional framework for its application, thereby creating the foundations of the ecosystem-service-based spatial and settlement development. Within the framework of the development element, the element system of the Hungarian green infrastructure network will be defined, designated at regional level, health assessment and the creation of a geospatial database, mainly using automated grading methods. An important output of the development element is un. â€œnational Restoration Priority Frameworkâ€ as well as the Green Infrastructure Development Plan and its defining strategic plan document, which takes into account, inter alia, the ecosystem services provided by green infrastructure network areas and their landscape character-based quality objectives for the identification of restoration priorities and target areas. This is also predominantly on a national scale, but local scale testing/modeling in 4-8 areas will be important.</t>
  </si>
  <si>
    <t>Q3943578</t>
  </si>
  <si>
    <t>Rehabilitation of habitats in Kis-TiszÃ¡n in TiszaÃ¼rt and the water supply of the Beregi and shear wetlands</t>
  </si>
  <si>
    <t>In the framework of the project, the HortobÃ¡gy National Park Directorate aims to rehabilitate the habitat of Kis-Tisza in the area of Central Tisza and to restock the beregi and birch wetlands. The area of Kis-Tisza has been replenished in its current state, dehydrated and covered with weed grooming. Through dredging adapted to natural medermorphology, wetlands with temporary water cover are planned to be created, restoring both morphological and wildlife-related natural features of the area, thereby creating favourable conditions for domestic protected species and species of Community interest. In order to facilitate the replenishment of the planned wetland with water and to ensure that it can be emptied, a canal with a ground-bed will be built from the middle waterbed of the Tisza. The drainage of the Tisza would take place through the built canal, so it is also necessary to build a works of art.  Another important investment element of the project is to improve the ecological water resources and climatic conditions of the wetlands in Bereg and Bereg, to increase the efficiency of water retention, to create new water retention structures and recharges, to renovate the pipeline of the water replacement system, to modernise and/or replace water replacement pumps in order to reduce its operating costs and to increase operational efficiency.  The sites affected by the planned habitat reconstructions are habitat types of outstanding conservation value, and by improving and eliminating the degradation of habitats we can ensure the long-term conservation of a number of protected and highly protected species. After the completion of the project, the favourable status of other areas of the national park can be maintained in a much safer and simpler way through the management of nature conservation in other areas of the national park for decades.</t>
  </si>
  <si>
    <t>Q3943585</t>
  </si>
  <si>
    <t>Development of wild habitats in the DÃ©vavÃ¡nya area</t>
  </si>
  <si>
    <t>The KÃ¶rÃ¶s-Maros National Park was established on 16 January 1997 as the seventh national park of Hungary to preserve the natural and landscape values of Southern Tisza. The main area of the National Park is situated in BÃ©kÃ©s county and in the east of the county of CsongrÃ¡d, with a total area of about 51Â 125 hectares. The KÃ¶rÃ¶s-Maros National Park Directorate is responsible for preserving and presenting the values of the National Park in the long term, as well as carrying out tasks related to the conservation management of the Natura 2000 sites in its operational area.  The target area of the project is located in the tribe of the National Park DÃ©vavÃ¡nyai-Ecseg Deserts, in the northern part of BÃ©kÃ©s county. Its largest value is the large, contiguous grassland in the homogeneous agricultural area, which is home to the most stable stock of Bustards in Central Europe. The population of 500-550 specimens accounts for one third of the domestic population.   It is known from early findings that large herbivorous steppe species (e.g. wild horse, wild ass, ancestors) are present in the Great Plain from the end of the ice age, meaning that the grassy habitats of the Carpathian Basin were not created for human influence, but are a natural part of the landscape. The natural image of open grasslands once included herds of pasture wild animals and the ensuing large carnivores. With the influx of nomadic large livestock peoples, a wave of extinction started in the Carpathian Basin, which led to the disappearance of large herbivores, but large domestic animals were still able to replace their habitat maintenance effect.   For this reason, traditional domestic animals are an essential tool for the conservation and restoration of protected and sensitive natural areas, and the role of national park directors in maintaining extensive grazing livestock is of paramount importance. The need for the project is determined by the basic principle of national nature conservation that the lack of grazing leads to avarification in the grassy habitats of the Carpathian Basin, the disappearance of most of the characteristic species, i.e. a reduction in diversity.  The primary objective of the project is to ensure the grazing management of the wilderness habitats of international importance in the tribe area of the DÃ©vavÃ¡nyai-Ecseg Deserts of the National Park, the favourable habitat conditions in the rambling and breeding areas and the maintenance and long-term conservation of the plains of the Community habitat type Pannonian saline steppes and marshes. The project-funded development contributes to this goal on 3,276 hectares.  The Board of Directors has its own livestock, native Hungarian grey cattle, racka and gyga sheep and domestic buffaloes. The project aims to increase the number of Hungarian grey and domestic buffalo stocks held on the DÃ©vavÃ¡nyai-Ecsegi deserts. The area of intervention of the project is the property of DÃ©vavÃ¡nya 01331, which is owned by the Hungarian State and is managed by the Directorate. The location of the property on the edge of the National Park and its location next to the road makes it suitable for the construction of a enclosure serving extensive grazing livestock.  The enclosure to be developed under the project includes the following elements: 1 grey cattle wings, 1 buffalo stable, 1 well house and machine color, 1 burial chamber, 1 fire reservoir, 1 manure storage, road and utility constructions. Size of housing capacity: 1Â 100Â mÂ².   The project is well-prepared, well-founded, its objectives are clear and thought-out. The implementation of the project is also well prepared. The implementation has been being prepared since February 2015, through which the part of the property affected by the holding facility has been authorised for final use for other purposes and the ownerâ€™s contribution from the National Land Fund Management Organisation. The preliminary examination procedure for the development was successfully completed at the Department of Environment and Nature Conservation of the competent BÃ©kÃ©s County Government Office. On the basis of the design contract concluded on 29 April 2016, the licenseeâ€™s design documentation is available (which bases the technical content presented and the project costs) and is in the process of being fully approved.</t>
  </si>
  <si>
    <t>Q3943563</t>
  </si>
  <si>
    <t>Restoration of wetlands in HortobÃ¡gy and NagykunsÃ¡g nature conservation areas for nature conservation purposes</t>
  </si>
  <si>
    <t>The HortobÃ¡gy National Park Directorate has developed a complex habitat rehabilitation plan to preserve and improve the status of small-water habitats in HortobÃ¡gy and NagykunsÃ¡g, taking advantage of the KEHOP funding possibilities. 21 project sites are planned. For the majority of habitats, we initiate smaller water retentions, in order to implement the conditions of water governance necessary to maintain and improve wetlands in a near-natural state. At the same time, we plan to ensure that the grass surface damage caused by temporary trails is minimised, that damage to the surface of the soil that hinders the natural movement of the water is created in the watercourses, and that the operations necessary for recovery (e.g. grazing, transport of fodder) and the infrastructure conditions of nature conservation management are ensured within the area during the water periods of the given year. The sites affected by the planned habitat reconstructions are habitat types of outstanding conservation value, which by improving and eliminating the degradation of habitats, we can ensure the long-term conservation of a number of protected and highly protected species, as well as the active conservation management and maintenance of the site. After the completion of the project, the favourable status of other areas of the national park can be maintained in a much safer and simpler way through the management of nature conservation in other areas of the national park for decades. The investment is expected to improve the water supply of small water habitats. This will be reflected in an increase in the amount of water remaining in the area and a decrease in the rate of drying. An essential condition for the operation of the system is that there is an adequate amount of water in the relevant investment sites (canals). This amount of water comes from rainfall in the canal catchment, so if it is a very dry period, the system will not function satisfactorily. The positive impact of the planned investment lies in the slower drainage of water, which is valid for all periods. In the course of technical planning, close attention should be paid to defining the impact area of water retention, thereby avoiding possible damage to inland water in non-proprietary areas.</t>
  </si>
  <si>
    <t>Q3958293</t>
  </si>
  <si>
    <t>Development of demonstration sites providing the experience of discovering nature to promote Natura 2000 species and habitats in the catchment area of Budapest â€” Phase II</t>
  </si>
  <si>
    <t>The aim of the project is to renew the JÃ³kai Garden, to modernise the buildings that have lost their function, to fill them with new functions according to the requirements and needs of the age. The Danube-Ipoly National Park Directorate currently has a number of visitor centers and forest schools in the Landscape Protection Areas under its management, but there is no reception area in the centre where the operation of the National Park can be presented to visitors in a comprehensive way, by bringing together the values of the different protection levels. The best opportunity to present the network of Natura 2000 sites for the entire administrative area would also be here at the centre. On this basis, we consider it necessary to develop a complex that could serve as a knowledge base, as well as as an ideal venue for natural knowledge and environmental education or exhibitions, as well as as an ideal venue for professional workshops and conferences. Thanks to the extended ecotourism services, visitors can get closer to the experience of learning about nature. In the heart of the capital, it is of utmost importance to bring the values of nature closer to the people, but at the same time we want to put a great emphasis on preserving the historical nature of the garden. The preservation and protection of the few memories from the age of JÃ³kai is of paramount importance for the implementation of the project.  We plan to approach the thematic nature of the garden from the historical and nature conservation side. In the surroundings of the DINPI office building and the JÃ³kai press house, the historical and monumental character would become dominant, while in the upper part of the garden we plan to present the natural processes and emphasise ecotourism functions.  As a result of the project, the JÃ³kai Garden will be transformed partly into a well-structured nature reserve and partly into a historical garden. The gardenâ€™s educational, research and eco-tourism functions will be expanded by the possible renovation and refurbishment of historic buildings. Possible dismantling can increase the share of green surfaces, which can lead to an increase in the range of natural assets. The demolition or reconstruction of unused non-relic buildings is also expected to increase functionality or improve the structure of the garden, as well as an increase in green surfaces. In the current state of the Steindl Villa, which is an integral part of the JÃ³kai Garden, it was proposed to renovate without delay the experts who compiled the design concept, which is life-threatening. According to the documentation of the static health check, the refurbishment of the villa can be achieved, but it is expected that the costs of its refurbishment would be lower. Following the reconstruction works, we plan to relocate the research library in the DINPI office building, which can become a national resource as a specialised library for nature conservation and a wide range of publications related to Natura 2000 sites or promoting management principles. We also did not reject the possibility that once the villa had been demolished, the building would not be built, thereby increasing the share of green surface. Due to the transformation of the garden structure and the expansion of its services, increased visitorsâ€™ traffic is expected. Through the project, a historical and at the same time nature conservation area of our capital will be renewed, which, in memory of JÃ³kaiâ€™s work, sets an example of responsible nature conservation and environmental management. It will also create the right environment to deepen the environmental education of future generations and to showcase them more frequently. As the centre of the Danube-Ipoly National Park Directorate, it is extremely important that the areas under the management of the Directorate are presented in a uniform manner, so visitors can get a comprehensive picture of the work on the territory of the National Park, the results achieved and the future tasks.  We plan to enrich the flora of the garden with the soft and woody plants typical of the region, while the individual scrub patches and non-region-specific tree species are harvested, which would make the garden clearer and increase its diversity by planting the flora typical of the region. With the renewal of the JÃ³kai Garden, a state-of-the-art nature conservation area will be renewed, while preserving the memories of the past in a dignified way. Thanks to the transformations, visitors will be welcomed by numerous interactive programs and exhibitions, whether by artistic ornamental gardens or by the silence of natural forests. The exhibition spaces and green shops in the buildings are designed to show the objectives of the national park, the values they represent and the need to protect our common values. There would be an opportunity for a significant development of the academic life, and it could serve as a worthy venue for international profess...</t>
  </si>
  <si>
    <t>Q3943615</t>
  </si>
  <si>
    <t>Development of the infrastructure necessary for the interactive presentation of the natural values of Community importance in RÃ¡ba and its floodplain</t>
  </si>
  <si>
    <t>Description of the initial situation, description of the project environment and the need for intervention/development, the problem to be solved, the context of the problem:  The direct objective of this project is to promote the demonstration of natural assets in the priority conservation area No HUON 20008 of the RÃ¡ba- and CsÃ¶rnÃ¶c Valley by means of infrastructural development and awareness-raising activities in CsÃ¡kÃ¡nydoroszlÃ³, Vas county, thereby ensuring the sustainable protection of natural assets in the long term and promoting the visibility of the Hungarian Natura 2000 network.  Formulation of the objectives of the project, substantiation of its justification and description of the planned results and impacts:  At present, only a limited group of tourists and people who exploit the potential of water tourism are making use of the riverâ€™s potential, even though, under appropriate conditions, the wider society would also have the opportunity to explore the values of the river. Both the population of the forty-five municipalities concerned and the visitors need information on the role of the river and its floodplain in the Natura 2000 network, the species, habitats on which the designation is based, their proper management and threats. In the absence of knowledge, it is expected from the direction of the population appearing as land users to deepen the processes that threaten the values, such as intensification of the use of coastal-floor farmland, efforts to regulate the riverbed, and the establishment of small water power plants that threaten interoperability. It is necessary to bring water tourism into line with the protection of natural assets and to bring it within a regulated framework. In order to achieve the overall objectives of the project, in addition to the infrastructure development elements, it is necessary to deepen the relationship between society and local communities linked to Raba and the Natura 2000 network; to raise awareness of the importance of natural assets and their protection. To this end, awareness-raising actions requiring the activity of the population were planned in advance. By doing so, the project aims to actively reach 500 people.  A brief summary of the activities planned under the project and thus of the results to be achieved:  The main result of the project is the construction of a Nature Conservation Reception Centre, which allows visitors to get acquainted with the natural values of the Natura 2000 sites of the RÃ¡ba and CsÃ¶rnÃ¶c valleys, as well as the species of protected, highly protected plants and animals. The project is carried out in a consortium, and in the framework of this the KormorÃ¡n Canu Association will also build a building in which, in addition to the storage of the association canoes, preparation for transport on water takes place. As a result of the development, we will acquire a minibus with trailer, as well as canoes and bicycles, with which tourists can discover the values of the Natura 2000 site concerned during our groupings. The development includes presentation and awareness-raising activities. In doing so, we organise training and provide local schools with special lessons on the natural values of the area. We also organise 2 summer camps for schoolchildren, and we create publications and promotional gifts to showcase and promote the nature conservation values of the region. Another presentation action is the organisation of 2 study tours, during which we would like to reach out to teachers and the tourism profession. We will also organise organised cycling tours focusing on cycling tourism.</t>
  </si>
  <si>
    <t>Q3943599</t>
  </si>
  <si>
    <t>Complex restoration and development of natural habitats in the FertÅ‘ region_x005F_x000D_</t>
  </si>
  <si>
    <t>Objectives of the project:  The development contributes to the increase of ecological coherence between protected natural areas and Natura 2000 sites and is closely linked to the development of habitats and species conservation programmes previously implemented and ongoing in the area (LIFE13 NAT/HU/000183 RAPTORSPREYLIFE, KEOP-3.1.2/2F/09-11-2012-0012).  The objectives of the project are the habitats of Community importance (91E0 Alnus glutinosa) and high ash (Fraxinus excelsior) forests (Alno-Padion, Alnion incanae, Salicion albae), 6440 Cnidion dubi river valleys, 6410 Bluefin meadows and 1530 Pannonian saline) improve their natural state, increase their coverage, improve the reproductive potential of species of Community importance and are linked to reeds, grasslands and water protected by nature conservation.  This is done by increasing the extent of habitats suitable for species and reducing the impact of hazards. The conversion of existing water management facilities, which have lost their function, and the construction of new water-regulating structures are carried out in accordance with the conservation objectives. In addition, the destruction of invasive woody and herbaceous species and the restoration of scrubbed grasslands are carried out during interventions to increase the naturality of habitats. Particular attention will be paid to the elimination of illegal landfills and artificial facilities that hinder natural succession and treatment.  The development and development of a sustainable, environmentally friendly equipment and infrastructure background necessary for the performance of the Directorateâ€™s nature conservation management tasks and the improvement of animal husbandry conditions are also one of the objectives of the project. The establishment and maintenance of the number of animals used to maintain the areas of the Directorateâ€™s own management for nature conservation, the establishment of the optimal number and size of pasture gardens, the deflection paths leading to them, the watering sites affecting all pasture gardens, the implementation of the optimal grazing system of the area is essential in order to preserve the favourable natural condition of the areas. With the exemplary practical implementation of near-nature (ecological) management, the Directorate should further strengthen its current role as a model economy for both professionals and external observers. The current economic gain must never be at the expense of ecological goals. On the basis of the above, the objective of this project is to develop infrastructure to ensure the best possible nature conservation management of the areas entrusted to us.  Activities planned under the project:  â€¢ Project preparation: O Licensing plans, construction plans, acquisition of water rights and nature protection permits, LIDAR and ortho-photo acquisition, feasibility study.  â€¢ Habitat development aimed at improving the conservation situation and restoring degraded ecosystems: O Restoration and improvement of grasslands: restoration of saline grasslands, marshes, meadows, steppes, establishment of indigenous groups of trees, improvement of the naturality of ditches and edges, planting of native trees and shrubs; O Dredging of canals and opening of the depony in the bed of FertÅ‘ in order to improve the water supply to the surrounding reeds at 1Â 590Â m, and to restore drainage ditches and canals in length 6Â 260Â m; O Replacement of damaged locks and pendulums (3 pieces) and the construction of new water regulator and water steering structures (13) in order to regulate water for nature conservation purposes; O Excise Japanese bittergrass herds exterminating the entire action area (20 stains, ~1000-1Â 500Â mÂ²); O Elimination of illegal landfills in the area (10 sites 142Â mÂ³) and dismantling of buildings (3 sites 4) and disposal of demolition (85Â mÂ³); O Proserpinus Proserpina, Isophya costata and slender shepherds (Hamatocaulis vernicuosus); O Preparation of the Natura 2000 conservation plan for Lake FertÅ‘, a priority conservation area; O Implementation of research into the success and impact of interventions on 9 research topics and the acquisition of 46 tools related to research.  â€¢ Improving the infrastructure conditions for nature conservation area management: O Development of the agricultural machinery for nature conservation management through the acquisition of 19 agricultural equipment; O Renovation of HÃ­di-major and improvement of grazing infrastructure through the acquisition of livestock farming equipment; O Renovation of agricultural land roads required for treatment in 11Â 865Â m length.  â€¢ General activities: O Conduct of public procurement procedures; O Project management; O Technical inspection; O Ensuring mandatory publicity.</t>
  </si>
  <si>
    <t>Q3943590</t>
  </si>
  <si>
    <t>Development of livestock infrastructure for grazing conservation management of protected grasslands in the operational area of the Aggtelek National Park Directorate</t>
  </si>
  <si>
    <t>The project planned by the Aggtelek National Park Directorate is aimed at grazing nature conservation grassland management and the development of the necessary infrastructure for keeping livestock. The development is absolutely necessary, important and urgent, because as a result of the planned stud management, the rearing conditions of the Hucul breed starting with a few animals, with a number of approximately 200 permanent individuals, are insufficient, the safe maintenance of the herd and the maintenance conditions in accordance with the legislation can only be ensured by an immediate, larger-scale infrastructure development. The project improves the conditions of grazing with the infrastructure created by the investment, the grazing area increases, the pressure on the current pastures is reduced, the natural state of shared and fragmented grazing, grazed grassland habitats and the living conditions of grassland species are further improved, thereby also contributing to the achievement of the strategic goals for the conservation of biodiversity. The development will, by definition, have a positive impact on all ANPIâ€™s activities and areas of operation in which the Hucul horse stock plays a role (horse breeding, presentation and tourism activities, domestic and international relations, etc.) The effects of the development extend far beyond ANPIâ€™s operational framework. The Hucul breed in Hungary currently has about 200-250 registered mares, much more than half of which is made up of ANPI mares.  Due to the good characteristics of the breed, its multipurpose applicability, its lack of demand for rearing conditions and its multiplicity, it can gain importance for the national economy in the long term and can play a significant role in the realisation of the objectives of the National Equestrian Programme and in the development of the national equestrian culture. In order to achieve this objective, the following activities are required: 1) Establishment of winter accommodation at the Sini site for the accommodation of 150 horses; 2) Creating the conditions for grooming in the Csemer Valley 3) Developing the Service Facility in Szinpetri; 4) Development of summer accommodation in GergÃ©s-bÃ©rc, 150 horses 5) Development of the management centre (Szini site) 6) Acquisition of equipment, power and machinery for habitat management In the GergÃ©s bog, the Csemer Valley and the Szini and Szinpetri settlements, the management of the 561.5202Â ha grazing area and the supply of equipment for the service, care and maintenance of the livestock. Overall, as a result of the project, the conservation and maintenance of the vulnerable and valuable habitat associated with the maintenance of the Hucul KislÃ³, or the vulnerable and valuable habitat involved in grazing, is expected to be effectively protected and protected, as well as Natura 2000 flag species.  ANPI submits its application for project development â€” 24 months development +Â 36 months implementation time interval.</t>
  </si>
  <si>
    <t>Q3943591</t>
  </si>
  <si>
    <t>Implementation of the comprehensive lake protection programme of Lake HÃ©vÃ­z</t>
  </si>
  <si>
    <t>Lake HÃ©vÃ­z is the worldâ€™s largest biologically active natural, peat-bed thermal lake, located in an unparalleled natural environment. The 4.4Â ha lake with a rich mineral content springs in a cave 38Â m deep where warm and cold karst waters are mixed with each other. The healing effect of the lakeâ€™s water was recognised at the end of the 18th century and bathhouses installed on piles from the first half of the 19th century were on the shore of the lake. Bathing culture and related tourism are still an increasing pressure on the natural state of the lake. In the 20th century, the development of the settlement, the constructions, the abstraction of water and the infiltrated alien plants and animal species greatly changed the natural state of the lakeâ€™s environment. The natural state of the protected forest of about 34 hectares and the surrounding grasslands planted for the protection of the lake is constantly deteriorating due to the introduction of invasive alien species, habitats are degraded, and the living space of native plant and animal species is decreasing. The consortium members of the project aim to reduce the impact of these harmful processes, to reduce the population of alien plant and animal species, to increase biodiversity in the degraded areas of HÃ©vÃ­z-Keszthelyi bog, to improve the natural state of the protected forest, to modernise the artefacts enabling the lake to regulate the water flow and to implement a complex demonstration infrastructure that enables the presentation of the natural values of Lake HÃ©vÃ­z, the HÃ©vÃ­z Canal and HÃ©vÃ­z-Keszthelyi bog as the natural values of the green corridor linking the Keszthely Mountains with Kis-Balaton and the results of the project. Overall objectives: â€¢ The EU Biodiversity Strategy, as well as Parliamentâ€™s resolution of 27/2015 (VI. 17.) adopted in resolution 4. In line with the objectives of the National Environment Programme (2015-2020), protected natural areas, NATURA2000 sites, protected and/or community-imported habitats, protected and/or community importance protected natural assets, conservation or improvement of protected natural assets and protected species of Community importance in the operational area of the Balaton Uplands National Park Directorate, as well as the protection and the provision of habitats for species of conservation and/or Community interest occurring. â€¢ Ensure the conservation of protected animal and plant species, communities, habitats, activities necessary to restore habitats to their near-nature status and to create new ones.  Milestones: â€¢ Habitat conservation and restoration: halting further degradation of the sites, maintaining the original communities, improving the conditions for increasing biodiversity, reducing invasive species, retaining landscape value â€¢ The basic objective is to preserve the status of plants and animal species or associations located in intervention areas/target areas and to increase their coverage by restoring habitats and using appropriate management methods.  Specific objectives: â€¢ Reconstruction of degraded habitats (protected forest and grasslands) around Lake HÃ©vÃ­z. â€¢ The containment of invasive species that threaten the native flora of the lake and the implementation of species conservation activities. â€¢ Increase biodiversity in degraded grasslands in the HÃ©vÃ­z-Keszthely bog area. â€¢ The development of Lake HÃ©vÃ­z TT, the HÃ©vÃ­z Canal and HÃ©vÃ­z-Keszthelyi bog as the green corridor connecting Keszthely Mountains with Kis-Balaton, its demonstration infrastructure.</t>
  </si>
  <si>
    <t>Q3958287</t>
  </si>
  <si>
    <t>Reconstruction of priority nationally rare Pannonian saline, wetlands on Gerje-Perje Plain</t>
  </si>
  <si>
    <t>1. GalgahÃ©vÃ­z meadow:The ex lege protected Galgah water meadow is planned for the construction of a water-related artefact on the SÃ³s stream.The bottom threshold to be built will have a positive effect on the groundwater balance of the area (the suction effect of the over-deep stream bed does not apply), on the other hand, the possibility of direct water restocking prevents the total dehydration typical of drought periods.  2. Lower Tapio and creek valleys:In the course of the planned interventions, we intend to hold back the unusable spring waters that are currently flowing unhindered in the valley of the Gombai Creek and on one site next to the Lower Tapio. In the 4 locations, we plan to implement the water supply by installing a bottom threshold, with drainage ditches from the expanded bed.  3.JÃ¡szkarajenÅ‘ Pusta SAC and JÃ¡szkarajenÅ‘i Pusta SPA Natura 2000 sites: During the planned interventions, we intend to contain the spring waters that are still running unhindered in the CsukÃ¡s meadow, while on the Sagittarius junction channel, the Turzo canal and the KÅ‘rÃ¶s meadows, we intend to contain the spring waters that are now unhindered. On the drainage channel of the Gerece chair, we would like to maintain the spring water cover by refurbishing a former artefact. Another advantage of the built-in dams is that the resulting higher water levels will reduce the suctioning effect of deep-running beds on groundwater. Thanks to the long-lasting spring surface water cover and the persistently higher groundwater level, we expect the ecological status of saline lakes and swamps to improve in the short term. 4. Modernisation of the Egreskata-Major, which serves as a winter accommodation of the Hungarian grey cattle goulash, which manages the grasslands in Nagyka, which is managed by the Duna-Ipoly National Park Directorate: As a result of the investment in NagykÃ¡ta EgreskÃ¡ta major, a winter accommodation would be created that would ensure the long term maintenance of extensive livestock farming in the NyÃ­k region and the conservation of Natura 2000 species and habitats in Hajta mente nature conservation area. 5.Introduction, information boards kihelyezÃ©se:Ebben in the sub-project we plan to place a sign showing the natural values of the surrounding areas in the centers of Gomba, BÃ©nye, KÃ¡va, TÃ¡piÃ³bicske and NagykÃ¡ta.  6. Meeting equal opportunities and environmental commitments: DINPI undertakes to comply with the environmental and equal opportunities legislation applicable to the project, to preserve the protected natural and cultural assets in the area affected by the project, and to eliminate the environmental damage or damage caused by the investment and non-compliance with the legislation in respect of equal opportunities at the latest at the time of the implementation of the project. In addition: â€¢ In public events, communication and behaviour related to development, DINPI expresses a sense of opportunity: it does not mediate segregation, reduces existing prejudices for groups. â€¢ During the construction/renovation of buildings performing community functions or for permanent work, the buildings will be made accessible.  â€¢ ICT developments are unobstructed. â€¢ DINPI has an Equal Opportunities Plan, the Equity Act. In accordance with Paragraph 63.</t>
  </si>
  <si>
    <t>Q3943586</t>
  </si>
  <si>
    <t>Restoration of Pannonâ€™s saline steppes and swamps in CsanÃ¡di-pustan</t>
  </si>
  <si>
    <t>The KÃ¶rÃ¶s-Maros National Park was established on 16 January 1997 as the seventh national park of Hungary to preserve the natural and landscape values of Southern Tisza. The main area of the National Park is situated in BÃ©kÃ©s county and in the east of the county of CsongrÃ¡d, with a total area of about 51Â 125 hectares. The KÃ¶rÃ¶s-Maros National Park Directorate is responsible for preserving and presenting the values of the National Park in the long term.  The target area of the project is located in the tribe area of the National Park CsanÃ¡di Puszta, on the border of BÃ©kÃ©s and CsongrÃ¡d counties. The vegetation of the Sikes that dominated the area is still very original, ancient, rich in species and habitats. The central member of the area consisting of three sheer spots, the Montag Desert, was regarded as a wetland of international importance.   It is known that the large herbivorous steppe species are present in the Great Plain from the end of the ice age, meaning that the grassy habitats of the Carpathian Basin were not created by human influence, but are a natural part of the landscape. The natural image of open grasslands once included herds of wild pastures. With the influx of nomadic large livestock peoples, a wave of extinction started in the Carpathian Basin, which led to the disappearance of large herbivores, but large domestic animals were still able to replace their habitat maintenance effect.   For this reason, traditional domestic animals are an essential tool for the conservation and restoration of protected and sensitive natural areas, and the role of national park directors in maintaining extensive grazing livestock is of paramount importance. The need for the project is determined by the basic principle of national nature conservation that the lack of grazing leads to avarification in the grassy habitats of the Carpathian Basin, the disappearance of most of the characteristic species, i.e. a reduction in diversity.  The primary objective of the project is to ensure the grazing, maintenance and long-term conservation of wetlands of international importance, pannonian steppes and marshes and pannonian loess-grasslands in the tribe of the National Park CsanÃ¡di Pusta. The project-funded development contributes to this goal on 2358 hectares.  The Board of Directors has its own livestock, native Hungarian grey cattle, racka and gyga sheep and domestic buffaloes. The project aims to increase the number of Hungarian grey stock held in the villages of CsanÃ¡d. The areas of intervention of the project are the properties of MakÃ³ 0486/14a and 0489/11a, which are owned by the Hungarian State and managed by the Directorate. The currently operating enclosure is suitable for the development of extensive grazing livestock farming.  The development of the project includes the following elements: Renovation of 1 grey cattle stable, construction of 1 new stable, 1 social building, 1 office, 1 manure storage, 2 corpse storage, road and utilities constructions. Size of stable capacity after development: 1Â 895Â mÂ².  The part of the project dedicated to the development of the enclosure is professionally well-prepared, well-founded and its objectives are clear. The implementation has been being prepared since February 2015, through which the parts of the property affected by the place where they are held have been authorised for final use for other purposes and the ownerâ€™s contribution from the National Land Fund Management Organisation. The preliminary examination procedure for the development was successfully completed at the Department of Environment and Nature Conservation of the competent CsongrÃ¡d County Government Office. On the basis of the design contract concluded on 15 April 2016, the licenseeâ€™s design documentation is available (which bases the technical content presented and the project costs) and is in the process of being fully approved.   The wetland restoration part of the project is also well prepared and well-founded. The reintegration activity carried out by the Directorate over the last two decades creates the opportunity to improve the state of the saline present in the largest area by restoring natural water conditions. In addition to grazing, the development of shallow spring water cover is the other most important factor in maintaining saline. In order to create regulated water retention, the project will build 3 new artifacts and partially eliminate 4,418 linear metre channels. Target area of interventions: 881 hectares.  Geodesia surveys have been carried out for the wetland restoration part of the project. The preliminary examination procedure for the development was successfully completed at the Department of Environment and Nature Conservation of the competent CsongrÃ¡d County Government Office. On the basis of the design contract concluded on 16 March 2016, the licenseeâ€™s design documentation is available (which bases the technical content presented and the costs of the project) and is in...</t>
  </si>
  <si>
    <t>Q3943565</t>
  </si>
  <si>
    <t>Complex habitat development of the Tihany Peninsula and its region</t>
  </si>
  <si>
    <t>The project aims to provide closely related, complex solutions to the conservation problems of the Tihanyi Peninsula and its wider region, in particular to improve the ecological status of the Inner Lake, to manage the grasslands of the region and to solve the joint solution of the dissemination, presentation and management of the extremely high interest and number of visitors.  1.Rehabilitation of the Inner Lake in Tihany The Inner Lake of Tihany, which represents an outstanding geomorphological and landscape value, has had significant negative effects in the last half century: fishing-related fish settlements, the emergence and proliferation of alien and invasive fish species, and the addition of nutrients from the settlement have resulted in a hypertrophic algae lake, which carries many ecological risks. Due to the outstanding landscape value of the surrounding protected natural areas and the area, it is important to improve the ecological status of the lake, which, also due to the highly sensitive location and location of the area, is only possible with special procedures that are close to nature and based on natural processes. Improving the ecological status of the lake significantly improves the life potential of many animal species in the nearby highly protected and Natura 2000 Outer Lake and provides new habitats for protected and highly protected species. Rehabilitation of Inner Lake Tihany Improving the ecological status of the Inner Lake: â€” establishment of a settling pond in order to reduce the organic matter content of rainwater entering the lake; â€” the proper management of the vegetation of the sedimentation pond and the vegetation of the lake border, by the purchase of special machines (Truxorâ€™s special machinery and accessories, tractors and accessories); â€” the purchase and installation of solar-powered aeration and water rotation equipment floating on the lake; â€” instrumental monitoring of the water quality of the lake 2.Ensure the conditions for grassland treatment and grazing livestock The Tihany peninsula and its area have been characterised by grazing livestock production for centuries, resulting in a number of valuable grassland habitats.  In line with the development of tourism, grazing has practically ceased in recent decades, resulting in the radical decline and degradation of grassland and grassland. Today, grassland habitats are relatively small and mosaic. As part of the nature conservation management, the National Park Directorate has started extensive grazing of the remaining grasslands and the cultivation of fodder on suitable mowers, but the lack of grazing and grass management infrastructure is a significant obstacle to successful work. Ensuring the conditions for grassland management and grazing â€” Renovation and modernisation of the national parkâ€™s Tahany sheep cage, water supply and weather-proof construction of an approaching earth path. â€” Water supply in the permanent pastures of the national parkâ€™s grey cattle population (3 locations). â€” Development of a wintering site in the PÃ©csely region. â€” Purchase of equipment and equipment to allow the temporary placement of small cattle herds and thus the management of relatively small, mosaic grassland. â€” Purchase of equipment for the handling of mowers and the production of fibre fodder. â€” Purchasing Pick-up vans to solve ongoing transport tasks.  3.The complex presentation of traditional farming and the Natura 2000 network on the Tihany Peninsula The reputation and attendance of the Tihany Peninsula is outstanding. The protected area of national importance since 1952, the first landscape protection area of Hungary, the Balaton Uplands National Park and one of the major parts of Bakony-Balaton Geopark, the World Heritage Peninsula awarded with the European Diploma, offers an excellent opportunity for the presentation of natural values and environmental education. The field presentation of the area is provided by the LÃ³czy Lajos educational path, which was first established in Hungary in 1984, but in its present form and condition it is no longer sufficient to provide high-quality information. A very large number of visitors cause trapping and erosion damage on certain sections of the educational path. The presentation theme and the system of information and tables do not meet todayâ€™s requirements. Complex presentation of traditional farming and Natura 2000 network on the Tihanyi peninsula â€” complete reconstruction and modernisation of the LÃ³czy Lajos farm path. â€” Development of educational paths around the Inner Lake and on the lake. â€” Development of the presentation in connection with the educational paths and the Levendula House Visitorsâ€˜Centre, the integration of the Visitorsâ€™ Centre into the educational trail network and, through this, in the field presentation system. Preparation of field guide booklets. â€” Continuous display for visitors of the data of the meter measuring the water quality of the lake. â€” Webcam in the I...</t>
  </si>
  <si>
    <t>Q3943603</t>
  </si>
  <si>
    <t>Rehabilitation of the BezerÃ©d-Danube branch</t>
  </si>
  <si>
    <t>The implementation of the project will be prepared during the project development period. The Preliminary Assessment Document for the planned development and the Environmental Impact Assessment, depending on its outcome, will also be prepared during the preparation (if deemed necessary by the determining authorities). The EVD also requires the preparation of Natura 2000 impact assessment documentation. Various preventive field surveys are also required for the preparation of the documentation and the permit for the construction of water rights.  A draft permit documentation for the construction of water law, which will also be able to conduct a public procurement procedure for the selection of the contractor.  The costs of preparation include the costs of preparing studies, plans, documentation and related administrative fees. The feasibility study of the project will also be carried out during this period, but on the basis of the preliminary calculations, the costs of this will not be eligible under the project due to the limitations of its preparation.  In addition, the cost of preparation is also the cost of the public procurement expert, which is provided by an external contractor (responsible accredited public procurement consultant).  Implementation The backbone of the project is the construction and related investments carried out in the BezerÃ©d and its surroundings. The exact quantities of construction activities will be finalised during the design work. As the main activity we intend to carry out the partial dredging of the BezerÃ©di-Danube, partly by returning the dredged material to the river Danube and partly by depositing it in previously abandoned material pits. The area of the dredging field and the amount of sediment to be removed will be determined in the light of the results of the geodetic surveys. In the upper estuary, a supplement to the existing drainage will be established, the lower side branch will be built in the third part of a water-retention and water-control structure that allows the water supply of the side branch even during low to medium water levels, and is suitable for water retention at the bottom of the Danube. In the case of forest sections covered with two types of alien tree species in the planned forest area accompanying the secondary branch, we plan to restructure the forest with native tree and shrub species, as well as to reduce the invasive tree species prevailing in both shores of BezerÃ©di-Duna by replacing them with mosaic native and landscape tree species.  In connection with the construction works, within the framework of the project, the Executive Board plans to purchase some properties or acquire property management rights related to the development and are not currently in the management of the Directorate. An accurate, detailed list of these properties will be finalised during the planning process. In addition to the construction activities, the tools to be used for the foundation and implementation of the planned interventions, but mostly the monitoring activities in the field, will be procured within the framework of the project.  The Nature Conservation Watch Service and the Nature Conservation and Asset Management Department do not meet todayâ€™s expectations of effective field monitoring, monitoring, data processing and transmission. The Executive Board does not have the modern means to carry out its tasks.   In connection with the construction works, a technical inspector will be selected at a later stage, who will also assist the Executive Board in answering technical questions related to the project, in addition to classical technical inspector tasks. The project management organisation involved in the implementation of the project is described in point 2 of this study. The management work is supported by professional implementers. We intend to account for part of their wages in the framework of the project.  Tasks of professional implementers in the project: participation in the preparation of individual project activities, on-the-spot monitoring of implementation, contact and consultation with contractors, participation in on-the-spot consultations during the implementation process, on-site presence to ensure the progress of the project.  The water installation permit documentation will identify the areas where the specific interventions will take place, as well as the areas that will be used during the construction. In the drafting of the preliminary concept, it became apparent that these utilised areas are typically forest-growing areas, the related authorisation and authorisation costs and fees are also included in the project budget.  In the framework of the mandatory publicity, one type B information board is placed at the intervention site, and after the completion of the project a reminder type D is placed.</t>
  </si>
  <si>
    <t>Q3943557</t>
  </si>
  <si>
    <t>Development of a single set of tools for information, presentation and awareness-raising of Natura 2000 sites in the operational area of HNPI</t>
  </si>
  <si>
    <t>Within the framework of the development, we aim to develop a set of tools for information, presentation and awareness-raising of Natura 2000 sites through the implementation of four main activities.   1.) Compilation of mobile exhibition material Our aim is to compile a package presenting Natura 2000 sites and their conservation information. A description of the Natura 2000 sites in the area in question (by means of maps), describing the importance of the site, the species or habitats. We plan their storage in smaller centres in the HNPI area (10 locations), from which educational institutions, civil society organisations and other institutions in the surrounding area will be accessible. The exhibition material is required to be easy to transport, visually and interactive. In addition to the information section containing the descriptions, each package will be part of an interactive collection of games and tools, with which we can provide information and knowledge about Natura 2000 in an experiential and easy-to-process format for different age groups.  The target areas are protected natural areas of national importance and Natura 2000 sites and the surrounding municipalities. 2.) Developing some educational paths, demonstration areas and entry points of the HNPI with interactive display elements Our aim is to set up interactive outdoor games, boards and high-level watches that greatly help to process the information related to many Natura 2000 sites in the HNPI operational area and to present the species and habitats. In order to increase the level of presentation, it is essential to improve the infrastructure of existing educational paths, so it will be necessary to improve existing pavements, highways, bridge construction and bridge reconstruction.  Educational paths affected by the development: SzÃ¡lkahalmi, MalomhÃ¡zi, HortobÃ¡gy-halastavi, Feket-rÃ©t, Lake Tisza, ancient bog of braveliget, BÃ¡b Lake, AndahÃ¡zi educational path, TiszakÃ¼rti Arboretum.  The development of educational paths and showrooms is 99Â % carried out in property management areas. It is not possible to connect to the educational paths, but in busy, more visited, easily accessible locations, mostly at the main entry points of Natura 2000 sites and associated protected natural areas (mainly signs, a high-watch and high-lese bridge, plank, 3 high-lese renovations), other asset-management areas (municipal government, forestry, water management, small % private) may also be included in the project. For these, we intend to obtain the consent declarations during the project development period.  3.) Developing HNPI showrooms with interactive display elements We would like to complement the existing exhibition spaces in HNPIâ€™s operational area with interactive elements. We plan the placement of outdoor and indoor interactive games, boards, wall boards, which greatly helps to process Natura 2000-related information and to present the flag species and habitats. The elements can be used for multiple age groups and are interactive. We are planning to create a new exhibition in your company, and in the area of the GÃ³rÃ©si nature reserve.  Development sites: â€¢ FecskehÃ¡z Forest School, HortobÃ¡gy-MÃ¡ta (building, outdoor employer, courtyard, interactive elements), â€¢ HNP Visitor Centre, HortobÃ¡gy (playground, courtyard, interactive elements), â€¢ GÃ³rÃ©si nature rescue, Ones-PusztakÃ³cs (birdhouse â€” exhibition) â€¢ Renovation of the exhibition site of braveliget poplar bog, placement of outdoor and interactive elements in the yard â€¢ JÃ¡szberÃ©ny, Eagle Centre courtyard, â€¢ CÃ©gÃ©nydÃ¡nyÃ¡dÃ¡d, Castle: Natura 2000 exhibition, outdoor employer. 99Â % of the planned investments are carried out in proprietary locations and are fully integrated with the existing presentation network.  4.) Developing communication tools within the framework of this sub-objective we would like to create different communication tools with which we can communicate knowledge to different age groups.  The means of communication envisaged are:  â€¢ Educational resources: preparation of materials for kindergartens and schools (general, secondary and higher education) to present the Natura 2000 network. â€¢ Preparation of printed materials and publications: painters, postcards, calendars, sticker book, educational path guide book, workbook, map. â€¢ Preparation of a Natura 2000 presentation plan. â€¢ Sounding materials: Writing and singing 10 songs, theme: Natura 2000 species, habitats. Create a video for 1 song. â€¢ In 2D and 3D solutions, creating a 10-minute story about Natura 2000 species and habitats.  â€¢ Create 2D and 3D films about cranes. â€¢ Website development. â€¢ Manufacture of mobile apps. â€¢ Advertising, printed and electronic media rental. â€¢ Souvenirs to promote Natura 2000 species and habitats: T-shirt, umbrella, raincoat, mug, cap, pen, bag, flash drive, pin, plush animal, pencil, puzzle, mouse pad. â€¢ Events.</t>
  </si>
  <si>
    <t>Q3948890</t>
  </si>
  <si>
    <t>Development of Lake Vican and its surroundings in Heves</t>
  </si>
  <si>
    <t>The revitalisation of the current state of Vican Lake Heves is planned to be carried out by improving water governance, improving the biological status of the lake, preserving natural values and valuable habitats, reducing or eliminating the danger factors, replacing the landscaped plants with native individuals, eradicating invasive plant species and creating a visitor infrastructure. These are linked to the installation of infrastructure elements that make the lakeside suitable for public use: playground and audition. In the area of the lake, permanent basins and water spaces are planned, where more valuable and complex habitats can be developed and the water safety of the lake protected by local nature protection can be enhanced by the development of complex water governance. The planned development is expected to enrich and diversify the populations of organisms that use the area, which may nest, live and transit there, make water supply safer and thus enrich the local food sources. With the help of the basic visitor infrastructure, the flora and fauna located in the near-nature area can be presented to visitors for both professional and educational purposes. During the planned development, the water governance of the lake will be fully reviewed and water supply from several sources (multiple discharges) will be provided. In addition to water steering, the structures to be constructed help with water retention, ensuring a more even leveling of the water of the lake, thus ensuring a more even depth, intermittent flushability, but avoiding the possibility of overfilling by the solution of excess water. The containment of invasive species and the planting of native species, as well as the settlement of the shore edges of the lake, provide an opportunity for the animals living and transiting in the area to find their breeding, nesting and food-producing areas with great certainty, while the complex life forms can be presented to those interested without interference by using the educational path to be developed. In order to achieve the objective of the project, the following tasks shall be carried out:  Improving the water supply of lakes and wetlands along the lake: 1.a) refurbishment and reconstruction of water-governance structures, rehabilitation of the relevant sections of the access channels, 1.b) renovation and modernisation of the structure regulating the introduction of water from the lake at the time of discharge and overflowing water, 1.c) coastal strip, natural coast protection. Restoration and development of wetlands: 2.a) developing a complex medermorphology with the development of aquatic and waterside habitats to increase and stabilise racial diversity, 2.b) conservation and maintenance of natural values, valuable habitats, creation of conditions for a suitable food base, 2.c) mitigation and elimination of threats. Improving the biological status of the lake and the lake environment, with the following sub-activities: 3.a) replacement of non-indigenous plants by native individuals, 3.b) the destruction of invasive plant species. 3.c) planting of trees originally typical of the landscape in the south-east of the lake Establishing a basic visitor infrastructure enabling knowledge of natural values but not damaging natural values: 4.a) installation of a playground, 4.b) construction of educational path, 4.c) basic infrastructure for operation.</t>
  </si>
  <si>
    <t>Q3943580</t>
  </si>
  <si>
    <t>Nature conservation reconstruction of the Oaks and soft villages in the HortobÃ¡gy National Park Directorate</t>
  </si>
  <si>
    <t>The aim of the project is to reconstruct and recreate natural or semi-natural habitats consisting of native species that fit into the landscape, which promotes the long-term survival of natural values, the rehabilitation of degraded areas and the creation of favourable living conditions and habitats. The aim of the works is to create natural, low human intervention systems that fit the landscape and take into account the environmental needs of Natura 2000, protected plant and animal species, in order to create favourable conditions for their populations. This objective is closely aligned with the National Development Plan II. The Environmental Protection Programme and the National Nature Conservation Plan as part of it. At the same time, the planned nature conservation development is also in line with the European Unionâ€™s Natura 2000, Pan-European and Hungarian National Ecological Network programmes. Planned interventions: â€” Extermination works: destruction of invasive woody adventiv species (such as acacia, ash, green maple, ect.) in natural associations with high natural value. The destruction works are carried out by mechanical means (drying, felling, ringing). Afforestation: in those locations where invasive species form a coherent compact patch, after removal of undesirable species, the natural structure of habitats and the composition of tree species are restored by planting forests (using native, landscape-like tree species). In carrying out the afforestation, we use full and sweeping soil preparation methods, we use seedlings of native species during planting. â€” Permanent stress, conversion of cultivation: in the case of certain forest sections, we consider it necessary to change the cultivation branch in order to protect the habitats of protected and highly protected plant and animal species located on the site or linked to open habitats. Furthermore, in our view, it justifies the change of cultivation, that the forests generated by the obligation to renovate are not justified from the point of view of nature conservation or landscape conservation, the maintenance or regeneration of forest resources that are alien to the landscape is contrary to the conservation and Natura 2000 objectives, and in many cases there were no forests in those areas during the period of traditional landscape management or in the preceding periods. â€” Fencing: in locations where it is not possible due to over-preserved game in the absence of appropriate precautions, wildlife fences widely used in forestry practice around afforestation and wooded pastures are installed. Creation of wooded pasture: in areas where the landscape features more open woody habitats, wooded pastures are created. The first step in creating wooded pastures is to ensure the complete removal of invasive woods. In areas freed from invasive pressure, the already present native tree species will provide the grove character.</t>
  </si>
  <si>
    <t>Q3943597</t>
  </si>
  <si>
    <t>Complex habitat development and management center of Mura-mente</t>
  </si>
  <si>
    <t>The Mura River winding on the south-western border of Zala County forms a border zone between Hungary and Croatia from the mouth of Kerka to its flow into Drava. The area between the border and the marked south-western edge of the Zala Hills is the Mura mente. The landscape is determined by the periodic floods of the river Mura, which is fast-drift and capricious, its reefs, new shores, islands and dead branches are built and destructive. The Mura floodplain is a protected landscape area, a Natura 2000 site and a Biosphere Reserve with some surrounding areas. The restoration of mosaic habitats (forests, grasslands, backwaters, etc.) developed during traditional extensive use of landscapes requires improvement of the status of the protected area. Improving the drainage capacity of the floodplain, maintaining water management is a requirement. From the point of view of nature conservation, it is important to strengthen the population of plants and animal species which have disappeared or declined during harvesting. Due to the continuous migration of the Mura beds, the classical zone of floodplain vegetation along the river is less pronounced than in our larger rivers. At a distance from the bed, the strips of each plant association are narrow or due to mosaic soil conditions. The grasslands along the river are the result of human activity on the site of former forests. The re-establishment of woody vegetation requires permanent cultivation. Unfortunately, mowing is not in most places today, there is no grazing, some of the meadows have been ploughed or drained. The natural state of abandoned grasslands is constantly deteriorating due to the introduction of invasive alien species, habitats are degraded, and the living space of native plant and animal species is decreasing. This process is contrary to the management plan adopted by the Ministerial Decree and to the requirements of nature conservation, so stopping and reversing the transformation is a problem that requires external intervention.  The aim of the project is to improve the status of the protected area of the Biosphere Reserve by restoring mosaic habitats (forests, grasslands, deadwidth, etc.) developed during traditional extensive use of the landscape, to improve the drainage capacity of the floodplain and to strengthen the population of plant and animal species lost or reduced during harvesting. Creating and presenting the possibility of traditional extensive animal husbandry. In the present tender, we plan to invest in the restoration of cultivated grasslands in our asset management along the Mura, re-establishing grazing and re-establishing grazing livestock in Letenye area. The treatment requirements set out in the large water basin management plan prepared by the water operator (maintenance in a woodless state, removal of undergrowth) and the instructions in the management plan are obligations that can be implemented by grazing. However, the areas concerned overlap significantly between the tasks to be carried out in terms of the nature of the investment and can be clearly distinguished between two sub-projects. The establishment of the livestock farm creates the basic condition for bringing back pasture livestock, and the implementation of the project enables livestock (gray cattle) to be grazed all year round, winter stables and night corrals without which the animalsâ€™ comfort is inadequate. The aim of the BfNPI is to achieve the best grazing on its territory from the point of view of nature conservation.  The construction of the site can only be in a de-priced area (other than the embankment), which is not a protected area, nor is it of Community importance, where we do not have our own property management area, this obstacle can be removed as a result of the necessary land purchase. At present, there is no infrastructure for livestock farming, the livestock farm to be set up by the project and its associated facilities are intended for winter housing and, in the event of flooding, the relief and other necessary facilities, machinery, etc. Uncertainties in the purchase of land or recent changes (sharing, etc.) can cause problems. Preliminary declarations of intent to sell have been obtained. We intend to involve a local entrepreneur, association or local government in the operation of the site.  Habitat development The disappearance and transformation of the traditional, woody pasture landscape of the Mura-mente with extensive use into closed forests, adversely changed the water drainage capacity of the floodplain and the mosaic nature of the habitats. In order to obtain flood waves, it is desirable to reduce the closure of woody vegetation. Creation of wooded pastures and groves that are favourable from the point of view of nature conservation. Long-term maintenance is possible only by grazing. Another type of intervention is the management of forested areas for nature conservation purposes. In doing so, we intend to remove and renovate...</t>
  </si>
  <si>
    <t>Q3943551</t>
  </si>
  <si>
    <t>Development of nature conservation area management infrastructure in the operational area of the Danube-DrÃ¡va National Park Directorate</t>
  </si>
  <si>
    <t>The Danube-DrÃ¡va National Park Directorate pays special attention to the protection of ecosystems in its own asset management areas, along with their natural vegetation and vegetation restored by natural development. The use of traditional, extensive agricultural cultivation methods at the projectâ€™s sites is an effective nature conservation intervention necessary for the maintenance of the habitat. It is necessary to develop an appropriate technical equipment pool for nature conservation management of the areas. With the support of the investment, it will be possible to effectively implement the proper management of the sites for nature conservation purposes. This involves the purchase of machinery and equipment that can be used for land use that meets the specific requirements of nature conservation management. Extensive grazing is the most appropriate way of managing some of the grasslands. The infrastructure required for this purpose, the improvement of the conditions of livestock farming, represents another type of investment. Overall, the objectives to be supported relate to activities to promote biodiversity and nature conservation, to the management of habitats in a favourable natural state and as such meet a public interest.  Development of the DrÃ¡vaszentes livestock farm The livestock population of the livestock holding affected by the development and the machine park necessary for the operation of the farm enable the maintenance of meadows and pastures used by grazing and mowing in the long term, the reduction of endangering and unfavourable succession processes and the conservation of habitats that are more valuable from the point of view of nature conservation. The achievement of the objectives is expected to improve the status of the regionâ€™s natural areas, to maintain the favourable natural status of habitats of Community importance and to maintain biodiversity, endangered and rare plant and animal species and communities. It will have an indirect impact on livestock, increase the quality of the breeding animal.  The aim of the project is to ensure the long-term maintenance of sour sand grasslands. To this end, it is necessary to establish the necessary infrastructure conditions to serve the right number of animals. With the project, our goal is to raise awareness, i.e. to present extensive livestock and grassland farming based on traditions as an opportunity for the long-term sustainable use of areas with poor productivity. One of the most important developments is the construction of the shelter and its corral system to ensure that animals can be properly accommodated in winter and easier to manage. 24-hour guarding must be ensured for the operation of the economy, therefore the establishment of a social room is also an important task. In order to carry out the work of lawn treatment and machinery around animals in good quality and in good time, own machinery is required.  The equipment planned for purchase with the help of the tender facilitates the maintenance of the existing sheep population in the area, the operation of the existing livestock farm, the maintenance and management of the surrounding dry grasslands. The project also serves the production of winter fodder. By regular grazing and mowing, we ensure the maintenance of meadows and pastures, and we increase the area of grassland by preventing scrubing. By controlling woody species, we ensure the long-term maintenance of the stock of protected species linked to the lawn, by mowing the invasive herbaceous plants before spraying, weeding and reducing weeding.  In order to improve the conditions of animal husbandry, it is necessary to purchase additional equipment in addition to the existing tools. For the proper performance of the area management and for the site work, it is appropriate to purchase a trailer with accessories of a small loader and to create a machine colour.</t>
  </si>
  <si>
    <t>Q3943571</t>
  </si>
  <si>
    <t>Habitat conservation and restoration in the Kis-Balaton Basin and West Outer-Somogy small areas</t>
  </si>
  <si>
    <t>Rehabilitation of the habitats of the small Balaton Basin (A) and West-External Somogy (B) A1 â€” BÃºszrÃ©ti mower, A2 â€” Chapelnapuszta grassland, A3 â€” SzÅ‘kedencs wooded pasture, B1 â€” Visual meadow. Our aim is to implement habitat rehabilitation activities in the 4 intervention areas, to preserve the condition of plants and animal species and associations located in areas A1, A2, A3 and B1, and to increase their coverage by restoring the habitat and using the appropriate management method.  Grasslands, pastures and meadows on the project are specific habitats in protected areas, host a number of protected, rare plant species, and habitats of protected animal species, mainly insects and soil breeding birds. In the past, these areas were regularly used (grazing, grazing) and managed for extensive livestock farming in the region. With the end of farming, the lack of grazing and mowing caused the process of scrubbing in most areas to start. This trend should be stopped by removing shrubs, cleaning treatments (drying, mowing). The task is to introduce the untreated areas of the Grass Beef, Chapel Napuszta, SzÅ‘kedencs and the VisrÃ¡nyi Desert, to control the invasive species by shrub and bushing, dry-drinking (horizontal and vertical axes), reconstruction (cleaning) mowing.  Activities planned to be implemented: Curbing shrubs and scrub control Forestry drying (horizontal axial shrubbering) Reducing invasive herbaceous species by vertical axe curing grassland restoration by reconstruction (cleaning) mowing Useful cleaning mower removal (in a composting plant) Removal of biomass for habitat code B1 some of the untreated areas are currently not owned by the Hungarian State, so another aim of the project is to purchase areas owned by individual municipalities and private property.  Purchase of machinery â€” Acquisition of a single-axle tractor for the construction of high-performance tractors and equipment, as well as manual mowings. The machine drying and mowing are carried out in our own performance in the area of investment sites.  Size of the development area: A1 Grassland mower 101.5254Â ha A2 Chapelnapuszta lawn 86.4169Â ha A3 Blond wooded pasture 159.1051Â ha B1 Sight plain: 23.8549Â ha C/Western-Outside-Somogy â€” Ordacsehi berek reconstruction C1 â€” Ordacsehi bereek The water balance of the Ordacsehi bereeks and surrounding areas is extremely unstable, because it forms a system with the urban drainage system in BalatonboglÃ¡r, therefore pumping for the purposes of draining water, directly reduces the water resources of the moor area. One of the objectives of the project is the separation of the two water systems. Another aim is to retain periodically arriving external waters and to place them in temporary reservoirs. This will significantly increase the surface area of wetlands and have a positive impact on groundwater levels. The system also allows, where necessary, to move water between different water bodies. On the investment site, the applicant organisation intends to implement water governance, water retention and planned regulation of the water level, separation from the urban drainage system in BalatonboglÃ¡r.  The planned interventions will help to improve the condition of the area and it will be possible to maintain good naturality in the long term. The interventions allow the waters coming from the western inland water channel of ZardavÃ¡r (including the annual cca. 250.000Â mÂ³ of water from the evacuation of fish ponds) can be retained in a controlled way at the target area, thereby changing the water balance of the area positively. The intervention area is exclusively owned by the Hungarian State and managed by the Balaton Uplands National Park, the canal concerned by the planning is owned by the Municipality and managed by the South Transdanubian Water Directorate. The owners contributed to the investment. Construction activities to be carried out: Horizontal Control Works I. Horizontal Control Artifact II. Water replacement ditch system (V-1, V-1-1) Concrete pipe drainage construction of depony with a barrier device eliminates the depolation of plants Plantation Monitoring of the results of the intervention in all areas affected by development, including during the implementation and maintenance period. To this end, the acquisition of the necessary equipment is part of the project. Acquisition of monitoring devices (in GPS measurements, real-time correction base station, field data collection tools and laptops enabling data processing and remote monitoring of the base station). Research tools: purchase of laboratory equipment (microscope, small-scale equipment), field water chemistry instruments, electric fishing machine, rubber boats, cameras, telescopes, etc.</t>
  </si>
  <si>
    <t>Q3943582</t>
  </si>
  <si>
    <t>â€œForest, of course! â€” restoration of degraded forests in the Guardsâ€</t>
  </si>
  <si>
    <t>The ÅrsÃ©g National Park has special cultural, living and lifeless natural values, which have been threatened by an increasing number of influences in recent decades, including negative changes caused by weather, human influences and degradation processes caused by farming. Guard National Park Directorate (hereinafter referred to as: (Ã–NPI) in recent years it has significantly increased its forest areas with state resources, the state of which is mixed from the point of view of nature conservation. The forest areas included in the project were owned by cooperatives prior to the change of regime. The management of cooperatives did not favour the maintenance of indigenous, mixed, semi-natural forests. Organisations essentially engaged in agricultural activities also focused on short-term results in arable farming when using forests. Accordingly, on the site of the former oak forests in Kondorfa and ÅriszentpÃ©ter, forests that function as Christmas trees were built from non-indigenous spruce and in the SzentgotthÃ¡rd-Farkasfa area monoculture tree plantations were created artificially from the rapidly growing forest pine. In the border between the villages of KÃ¶rmend and Vasalja, the production area of the hardwood groves in the RÃ¡ba region was planted from alien red oaks, and due to incorrect forest cultivation, it was possible to seize the hornbeam that spread aggressively at the expense of the stalked oak, high ash, old silice species. After the change of regime, the affected forest areas were privately owned and subsequently purchased by the ÅrsÃ©g National Park Directorate in the last 10 years in order to restore the level of protection. Today, as a consequence of the above processes, the following nature conservation problems have emerged in the project areas: â€¢ Mixed juvenile forest stocks â€¢ Large-area degradation of green pine monocultures â€¢ Deficiently structured forest stocks â€¢ Lack of equipment and equipment necessary for the management of nature conservation forests to maintain continuous forest cover, the main objective of our Directorate is to restore previous favourable natural conditions through the reconstruction of heavily degraded guard forests, as well as to preserve the remaining natural assets and extend their habitats, in particular the habitat marked by 91G0 Pannon Cannon oaks with Quercuspetraea and Carpinusbetulus. The project will be implemented to restore the functioning of degraded ecosystems and to improve the conservation status and status of protected natural assets and sites of Community importance. The project also aims to create and develop forests resistant to abiotic and biotic effects, capable of mitigating and enduring the effects of climate change. The project will result in an increase in the coverage of the 91G0 marker habitat. Multi-aged forests are created on the site of monocultures on the landscape.  With the use of special machinery and equipment to be procured, nature conservation forest management, which ensures continuous forest cover, is applied on a larger area than at present. As a result, the fragmentation of forest areas will be reduced, and the metapopulation structures that allow the survival of the pioneer forest shape and the associated wildlife that characterise the Guardian will be operational again.  In order to create a mixture, we plan to plant seedlings or suhÃ¡ng from the missing species of mixed wood using forest reproductive material. We plan their care twice a year. This intervention aims to create more woodlands that are more resistant to biotic and abiotic damage than at present, providing habitats for protected species and species of Community interest. We want to replace the dead spruce with oaks with candlenecks. After logging, we build a fence to protect the afforestation from large wild game. After preparing the soil of the area for planting, we plan seedlings with forest reproductive material, which we nurse twice a year. The result of the intervention is that the extension of the Natura 2000 designation habitats for Pannonian oak forests in the ÅrsÃ©g area will increase. In order to create the appropriate stock structure, we cut wells into the affected forest sections of the project area. The trees are harvested from the deposits, planting and replacement are carried out with forest reproductive material after soil preparation. A significant part of the indigenous tree species harvested are left on site as deadwood. The intervention is expected to result in the formation of a close-to-natural stock structure, which in the long term allows the creation of a forest stock dominated by natural forest dynamics. In order to ensure continuous forest cover, we acquire special small-gauge, short, low-turning machines and suspended machinery for the continuation of the forest management at Kisparast.</t>
  </si>
  <si>
    <t>Q3943600</t>
  </si>
  <si>
    <t>Establishment of infrastructural conditions for site management for nature conservation purposes in Magyartarka cattle</t>
  </si>
  <si>
    <t>Formulation of the objectives of the project, substantiation of its justification and description of the planned results and impacts. Investment component 1: The establishment of stables is a basic condition for increasing the number of cattle, since it is necessary to provide winter accommodation for livestock and to separate animals according to sex from the point of view of breeding purposes. The aim of the NPI is to increase the number of animals, in addition to selling females in pregnant heifers and males around the age of 1. This requires the construction of an additional stable building, which can provide the appropriate infrastructure conditions for the continuation of the controlled breeding programme. Investment component 2:  The second investment area is the development of fence systems to protect and keep animals in situ with wells, drinking water systems and water systems to increase the coverage of grazing areas. A significant part of our protected natural values are linked to grasslands, so from the point of view of nature conservation, the proper maintenance of grasslands and grasslands is of paramount importance so that the protected and endangered plant and animal species can be preserved here, and the pasture animal plays an indispensable role in this.  Investment component 3: The main purpose of machinery and equipment is to preserve the natural values of the hayed areas. Next, it is also an important objective to meet the need for winter roughage for grazing animals during the summer period. In order to harvest the best quality of hay, efforts must be made to ensure that the hay is harvested as soon as possible. The various machines, the ordermaker, the lawmaker, the baler will help you to do this. Additional machinery is needed for harvesting bales from the area and maintaining the fence systems of pastures, as well as for weighing the harvested crop with a bridge scale and for preparing the crop for feeding feed milling and mixing machine. A brief summary of the activities planned under the project and thus of the results to be achieved. Investment component 1: Ã–NPI would set up a stable in the framework of the tender, which would meet the needs of the building needed for growing livestock. The investment element 1 would therefore be the construction of the stable itself with a rest area, a solid feeding path, and non-freeze drinking water. The barn itself would be built in the area of ÅriszentpÃ©ter under 0107/6, with a gross area of 440Â mÂ² and a capacity of 100 individuals. The frame structure of the stable is made of galvanised steel elements and the steel columns will be equipped with a wooden casing.  Investment component 2: The 2nd investment component includes fencing systems with wells and drinking systems, mobile electric shepherd elements for the segregation of pastures, and metal elements for the construction of a mobile pen to ensure that the animals are kept in safe pasture. The electric fence consists of steel wire stretched on 3 and 7 rows of plastic insulators and acacia fence poles. For each pasture system, solar panels, accumulators, safety metal cabinets and auxiliary elements are purchased to provide electricity. In order to ensure the watering of the pastures, 3 water wells with a depth of approximately 120Â m are drilled, as well as the submersible pump, wells, hydrophor tank, power generator, drinking trough necessary for watering. In the Kondorfa area, the existing drinking system would be defrozen, and in SzalafÅ‘ the existing spinal line would be installed with free-free ball water.  Investment component 3: The third investment component would include the purchase of machinery and work equipment for harvesting animals for winter coarse fodder and for the maintenance of pasture systems, as well as machinery for lawn maintenance. Some of our current machines are outdated and need to be replaced. With the help of the purchases, the hay cleaning process can be made more efficient, the amount of toll work can be reduced and the maintenance of the established pasture system can be achieved, as well as the management of grasslands for nature conservation purposes. As part of a presentation and awareness-raising activity, we build lookouts in the villages of SzalafÅ‘ and Kondorfa, which provide an opportunity to observe the lifestyle and behaviour of pasture animals. In the vicinity of the ÅrsÃ©g Folk Monument Ensemble in SzalafÅ‘ Pityerszer, there would be a demonstration corral system where visitors could get acquainted with pasture pets. Information boards and publications are also produced. Within the framework of the project, we organise a professional conference, a promotional event and a study trip.  We buy 2 laptops, 2 cameras and 1 motorcycle for the purchase of monitoring devices.</t>
  </si>
  <si>
    <t>Q3943614</t>
  </si>
  <si>
    <t>Establishment of a network presenting a Natura 2000 area in the operational area of the Balaton Uplands National Park Directorate with infrastructure development</t>
  </si>
  <si>
    <t>The Balaton Uplands National Park Directorate (hereinafter referred to as: BfNPI) is a public service and central budgetary body operating under the control of the Ministry of Agriculture, which is self-managed, has full authority over the appropriations.  The core activities of the Directorate include nature conservation and the presentation of natural values, as well as awareness-raising and environmental education. Therefore, we consider it important to create demonstration sites and to develop educational paths where we can present the natural treasures and specialities of the given area. BfNPI is committed to supporting the approach and dissemination of sustainability. With the â€œprotected presentationâ€ principle, it aims to expand the regionâ€™s seasonal and weather independent offer. The Natura 2000 ecology network is currently unknown in Hungary. The creation of a new, niche location in Ordacsehi, as well as the development and transformation of the House of Forests in Bakony into a Natura 2000 demonstration site, as well as the planned awareness-raising events would provide an opportunity to change this fact.  The planned project contributes to the achievement of the objectives set out in the nature conservation management plan. In addition, a Natura 2000 demonstration plan would be prepared in the preparation phase of this project with the active involvement of local actors. Infrastructure improvements would create â€œNatura 2000 reception gatesâ€ in two locations. Near FonyÃ³d, Ordacseh location, the â€œWorld of Berek Visitorsâ€™ Centreâ€ and the â€œBakonyi Forest Houseâ€ â€” Natura 2000 showground in BakonybÃ©l. During the design of the exhibitions, playful outdoor elements and educational paths to be implemented, we strive to fully meet the different expectations, therefore we use all the elements that enhance the experience of the visitors and meet the different needs: the needs of women and men, the elderly, the disabled and children alike. In the case of educational paths, two routes of different length allow the visitor to choose the one that suits his/her physical condition. The planned solar, interactive â€œtalkingâ€ boards make the information available to children and people with low vision, but their use can be an experience for all visitors. In the interest of infocommunication accessibility, we plan to download audio materials using QR code for both investment elements and to provide the information boards with Braille. We also place special emphasis on disabled accessibility, in addition to basic services, with the development of a wheelchair study path and lookout. The sanitary facilities are also provided with changing rooms and stroller storage in the case of the new showroom, thinking of the ladies and families with children. In the case of the exhibition site of Ordacseh, the conservation requirements can be ensured by keeping and presenting animals within the framework of the project, using the traditional farming and grazing systems. Grazing can reduce the spread of adventive species and weeding. The grazing animals to be presented, the grey beef goulash and the Hungarian donkeys of fallow are in themselves a spectacle. This will significantly improve the aesthetic and landscape values of the area. In order to effectively protect Natura 2000 sites, particular emphasis should be placed on sustainable management methods. Conservation based on the coordination of social, cultural, economic and nature conservation aspects should be sought, one of the main tools of which is the events planned in the project: awareness-raising programs for both adults and children, e-contesters, handicraft workshops, lectures for farmers, organisation of tastings of national park products with trademarks. Cooperation with municipalities, NGOs and tourism actors is a particularly important task of the BfNPI. We would use our existing collaborations to promote the new visitor and the renovated showroom and to organise and promote the events planned in the project.  The application is submitted for project development. Planned duration of the project:  2017.01.01-2019.12.31.</t>
  </si>
  <si>
    <t>Q3943584</t>
  </si>
  <si>
    <t>Creating the necessary infrastructure for the management of Sikespuszta and floodplain habitats in the operational area of the KÃ¶rÃ¶s-Maros National Park Directorate</t>
  </si>
  <si>
    <t>The KÃ¶rÃ¶s-Maros National Park was established on 16 January 1997 as the seventh national park of Hungary to preserve the natural and landscape values of Southern Tisza. The main area of the National Park is situated in BÃ©kÃ©s county and in the east of the county of CsongrÃ¡d, with a total area of about 51Â 125 hectares. The KÃ¶rÃ¶s-Maros National Park Directorate is responsible for preserving and presenting the values of the National Park in the long term.  The target areas of the project are Sikespuszta and floodplain habitats present in the largest area of the National Park.  It is known that the large herbivorous steppe species are present in the Great Plain from the end of the ice age, meaning that the grassy habitats of the Carpathian Basin were not created by human influence, but are a natural part of the landscape. The natural image of open grasslands once included herds of wild pastures. With the influx of nomadic large livestock peoples, a wave of extinction started in the Carpathian Basin, which led to the disappearance of large herbivores, but large domestic animals were still able to replace their habitat maintenance effect.   For this reason, traditional domestic animals are an essential tool for the conservation and restoration of protected and sensitive natural areas, and the role of national park directors in maintaining extensive grazing livestock is of paramount importance. The need for the project is determined by the basic principle of national nature conservation that the lack of grazing leads to avarification in the grassy habitats of the Carpathian Basin, the disappearance of most of the characteristic species, i.e. a reduction in diversity.  In the Great Plain, traditional livestock rearing was previously carried out in sloppy and semi-silai animal husbandry systems. Even in winter, the animals were kept in the pastures without stables. Under the current animal health and animal welfare conditions, herds are now housed in winter enclosures based on fibrous feeding. Winter grazing is often unfavourable from a nature conservation point of view, grazing on half-soaked soil breaks the lawn and gives the opportunity to weed.  The Board of Directors has its own livestock, native Hungarian grey cattle, racka and gyga sheep and domestic buffaloes. The demand for coarse fodder during the winter period, the hay of grasslands and perennial butterflies is collected by mowing during the summer and can be stored in bales. In addition to feed, bedding material is also required. Both hay and litter straw are harvested and then moved within the winter enclosure requires machinery. In order to control the spread of shrubs and invasive species, following the staggered grazing of the animals, where necessary, dry crushing is also used, which also requires mechanical force.   The primary objective of the project is to develop and expand the Directorateâ€™s machine infrastructure necessary for the above reasons. As a result of the development, the efficiency of work can be improved, the quality of the feed harvested, and ultimately the health and condition of grazing livestock, thus the status of Sikespuszta and floodplain habitats. The project-funded development contributes to this goal on 12Â 197 hectares.  The project consists of the following elements. Purchase of tractors and loaders: 1 pcs 234 hp power machine, 3 pcs 114 hp power machine, 1 pc 114 hp power machine with front loader, 1 pc 105 hp power machine, 1 pc loader. 2. Purchase of arable land arable machinery: 1 short disc, 2 heavy discs, 1 cultivator, 1 grater, 2 alternating ploughs, 1 fertiliser spreader, 2 organic fertiliser spreaders. 3. Purchase of lawn treatment machines: 3 pcs 2.8Â m wide scythes, 3 hanged topsets, 3 balers, 3 cuffs, 2 pcs 5Â m suspended shaft shimmers, 2 pcs 1.5Â m suspension shaft shredders, 1 pcs 3Â m horizontal shaft shredder, 2 bale trailers. 4. Purchase of a service car: 1 service car. 5. Construction of machine storage color in the trunk area of the KMNP Mures floodplain: One machine color.  The project is well-prepared, well-founded, its objectives are clear and thought-out. With regard to site management for nature conservation, the Directorate has more than two decades of experience, and the professional knowledge necessary for the planning and implementation of the project is available.  The implementation of the project is well prepared in terms of both the purchase of the machinery and the construction of the machine storage colour. A list of the desired machines is available with the required technical parameters. The machine storage color has a construction permit.</t>
  </si>
  <si>
    <t>Q3943566</t>
  </si>
  <si>
    <t>Comprehensive development of grazing infrastructure in the area of KÃ¡li Basin and Kis-Balaton to ensure site management for nature conservation purposes</t>
  </si>
  <si>
    <t>Before the presentation, a little historical reflection. In 1992 there were only 27 buffalo heifers and cows and 2 breeding bulls on the farm. The utilised area is 45Â ha. The figures illustrate the increase in buffalo population and grazing area over almost 35 years. The number of buffalo shrouds in Chapel Napustan currently ranges from 190 to 230. The available pasture does not meet the feed requirements of the livestock kept there. Therefore, the development of grazing infrastructure would be a solution to this problem. Among the objectives of the application is to increase the areas needed for livestock by including pastures that have not been used so far in the area and to maintain the good condition of the grasslands currently managed. From a nature conservation point of view, using grazing is the best option. The stables of the KÃ¡polnapuszta colony, near roads, pen system, animal driveway and sorting pen need to be renovated. There is currently no manure storage, covered fodder storage. Livestock are placed on this site during the winter season. In the event of the investment, the comfort of the renovated stables increases, and the keeping of livestock in winter meets the animal welfare requirements. The fact that the site acts as a demonstration site is not a negligible aspect. If the application is implemented, we can accept visitors in a much more cultural environment. The purchase of power and machinery is necessary for feed supply, coarse fodder harvesting and cleaning of pastures. The SzÅ‘kedencs wooded pasture, as stated in its name, can only be used for grazing. The increased buffalo population allows a goulash to treat this pasture during the grazing period. For the safe keeping of livestock, the establishment of a night pen, under constant supervision, and the installation of an electric shepherd system on the pasture sections. The purchase of equipment would serve the cleaning, maintenance of grazing areas and the movement of animals. To summarise the objectives of the developments to be implemented in both locations: the most important aspects are the maintenance of grassland in good condition, the expansion of grazing areas and the avoidance of overgrazing. To fully meet the requirements of nature conservation management. The aim is not to increase the number of animals, but to create higher-value grassland associations by keeping livestock properly, optimising the grazing system, and maintaining it in the long term. At present, the Directorate is one of the largest livestock farmers in the Kali Basin, with around 200 grey cattle, grazing the grasslands in its asset management.  The aim of the project in the area is to expand the grasslands of good natural nature, maintained by the Balaton Uplands National Park Directorate with its own livestock and grazing, and to get to a better natural state. This requires the renewal and extension of the existing infrastructure. In order to improve the quality of grazing, it is necessary that animals be watered independently of weather conditions, so that the treatment period for grasslands would be determined by the needs of the grass and not by the amount of drinking water available. This can be achieved by drilling and refurbishing wells on four grazing areas and by creating watering sites. The fords planned on the BurnÃ³t stream aim to establish a direct link between the SalfÃ¶ld major and the external grazing areas separated by the stream and the connecting ditches. By refurbishing and expanding the installed electric shepherd systems, as well as by purchasing mobile pen batteries and mobile operator caloda, we can solve the necessary treatments on the new, more distant pastures. SalfÃ¶ldi Major is one of the centers of land management in the Kali Basin, a demonstration site for indigenous animal breeds and a winter accommodation for the grey cattle goulash. Our aim is to fill and improve the gaps in the performance of these functions. This would involve the complete renovation of the multifunctional farm building called SZIN, the safe solution of the water supply of the major by the construction of a drilled well, the development of the major electric shepherdâ€™s system and the renovation and extension of the treatment corral. For the day-to-day inspection, maintenance and relocation of grazing infrastructure, new dry crushers would be purchased to clean grazing grasslands, prevent scrubbing and reduce invasive species.</t>
  </si>
  <si>
    <t>Q3943592</t>
  </si>
  <si>
    <t>Development of infrastructure for nature conservation forest management and rehabilitation of protected grasslands at risk of shrubbing in the ANPI area</t>
  </si>
  <si>
    <t>The objective of the tender programme planned by the Aggtelek National Park Directorate is to maintain forests and grasslands in the Aggtelek region for nature conservation purposes (including efforts to control invasive plants) under the management of the Aggtelek National Park. The project involves the development of equipment and other equipment for the conservation management of forests and â€œforestâ€ cultivated areas with conservation objectives, as well as the development of the necessary toolkits for the control of invasive plants and of dedicated treatments adapted to the nature conservation function, in line with the specific and ecological criteria. The machine, vehicle and other equipment stock created as a result of the infrastructural development ensures in the long term that the nature conservation area management in the enlarged area is carried out in accordance with conservation regulations. Main project elements: 1. Carrying out the necessary procurements in order to improve the infrastructure background of nature conservation area management 2. Activities related to the management of forests and forest habitats â€¢ The gradual transformation of communities dominated by non-indigenous species into living communities of native species, replacing non-indigenous tree sections with native target stock types. â€¢ Remove populations of non-indigenous, aggressively expanding species, develop and maintain, as necessary, habitats of native species that characterise the natural state of the site through active conservation management. â€¢ Perform forest management tasks according to the management plan. â€¢ Prepare a plan for harvesting. â€¢ Treatment of clearings at risk of shrubbing. â€¢ Restoration of the treeless state in forested clearings. 3. Management of sucession processes endangering grasslands, containment of invasive species â€¢ Extraction of non-indigenous tree species in wooded, non-forest farming areas; â€¢ Chemical and mechanical containment of invasive plant species. 4. Eco-monitoring activity and acquisition of the necessary equipment The purpose of using the tools dedicated to nature conservation interventions and supporting presentation and awareness-raising is to present the inanimate natural values of the Aggtelek National Park and the NATURA 2000 species located there for the population of the region and the visitors seeking natural value â€” all by using the toolkit of learning acquired through experience.</t>
  </si>
  <si>
    <t>Q3943604</t>
  </si>
  <si>
    <t>Dredging for regeneration purposes of the Danube Danube â€œRupperâ€ in DunaszekcsÅ‘, Rehabilitation correction of the secondary branch of Upper Zatonyi for nature conservation purposes</t>
  </si>
  <si>
    <t>The area of the project is located at the border of DunaszekcsÅ‘ village, in the flood area of the Danube River. The area is part of the Danube-Drava National Park and is also a Natura 2000 site.   The projectâ€™s target area is a contiguous floodplain block, within which direct intervention will affect the FelsÅ‘-Zotony side section of the Danube River, as well as the dead part of the Danube called â€œPerformingâ€ Danube.  The primary objective of the project is to counteract the drying processes typical of the Danube floodplain, thereby maintaining biodiversity, carrying out habitat conservation and reconstruction activities, whereby the developer wishes to maintain and improve the ecological status of the affected areas.  As with other sections of the Danube river, the project area has been and continues to undergo processes that are detrimental to nature conservation and lead to the disappearance of certain habitat types that characterise the site in the long term. These processes are the sinking of the river beds and, at the same time, the recharging, heightening and drying of the floodplain and the permanent and intermittent wetlands there.  The interventions for the regulation of rivers have had a significant impact on the Upper Zatonyi tributary in the target area and on the â€˜Bulkingâ€™ Danube backwater. The FelsÅ‘-zÃ¡tonyi side branch previously operated as a flowing branch, but with the construction of a stone-sprayed cross-gate and the deflectors built for the upper and lower estuaries, the Danube water flowed through it only in the event of major floods. Our aim is to restore and conserve the flowing tributary as a characteristic and disappearing wetland type. The River Danube is now a strung water body, only at the high water levels of the Danube to reach its area. Water, which is leaving and slowing down significantly, puts the sediment down and fills the water body at an increasing rate. This is also the direction of natural sucession processes. Our aim is to counteract them and to maintain the water body as a dead branch in the future, thereby preserving wetlands.  Reconstruction of the â€œfullâ€ Danube In the framework of the project, on the one hand, we intend to implement the partial dredging of the â€œPerformingâ€ Danube by returning the dredge material to the Danube bed. The exact determination of the area of the dredging field and the amount of sediment to be removed will be carried out in the light of the results of the geodetic surveys, which will be carried out within the framework of the project. On the other hand, a water-governance structure will be set up, which allows water restocking of the dead-breath even during medium water levels and is suitable for retaining water in the breeze at the bottom of the Danube.  As a result of the intervention, we expect an improvement in the water balance of the â€œPreservativeâ€ Danube, including a larger constant water depth, water mass and the possibility of maintaining higher water levels, resulting in a halt of the planting processes in the shallower areas.   In the framework of the project we intend to carry out the partial excavation of the FelsÅ‘-Zotony branch by returning the dredge material to the Danube bed. The exact determination of the area of the dredging field and the amount of sediment to be removed will be carried out in the light of the results of the geodetic surveys, which will be carried out within the framework of the project. On the other hand, we wish to partially break down the quarrying of the secondary branch. The nature, extent and characteristic parameters of the cross-gate correction will be determined within the framework of the project in the light of the survey results.  As a result of the intervention, the water body will once again become a side branch with a flowing system that will flow through the river even if it is significantly lower than the current Danube.  In the framework of the application, the Natura 2000 maintenance plan for the priority conservation area HUDD20045 â€œBÃ©da-Karapancsaâ€ covered by the project area will be completed, which may underpin future habitat development interventions in the Natura 2000 site. Monitoring tools to be procured in connection with the management of habitats: canoe and equipment (dwellers, lifejacket), laptop, printer, waterproof field GPS data collector + DT Explorer Prof. software, camera.    The planned interventions are expected to have a good impact on the water supply of floodplain forests around the immediate intervention area, and thus on the state of health, as well as the return of dredged material to the main branch, albeit to a small extent, but will contribute to improving the sedimentary household of the Danube. One of the problems arising from the regulation is the excessive erosion of the riverbed.</t>
  </si>
  <si>
    <t>Q3943588</t>
  </si>
  <si>
    <t>Management of Natura 2000 grassland habitats and arable lands cultivated for nature conservation purposes</t>
  </si>
  <si>
    <t>The aim of the project is to develop and develop the infrastructure necessary for the maintenance of indigenous livestock for the management of grassland habitats in the area of Kolon Lake, to develop and develop the necessary infrastructure for the maintenance of indigenous livestock for the management of grassland habitats of FelsÅ‘-KiskunsÃ¡g wilderness, as well as to purchase machinery and equipment used to manage the habitats of arable land reserved for nature conservation purposes. In addition, the projectâ€™s objectives include a visitable indigenous animal show to be developed at the KunszentmiklÃ³s-large-job livestock farm, which, in addition to tourism objectives, would have a very significant marketing value.  The planned objectives will be achieved through the following activities: â€” Renovation of the IzsÃ¡k livestock farm, â€” refurbishment of the KunszentmiklÃ³s-large-job livestock farm, â€” installation of fixed electric shepherds: Philippine â€” Kelemen Chair, IzsÃ¡k, KunszentmiklÃ³s, â€” purchase of machinery and equipment used for the management of habitats.</t>
  </si>
  <si>
    <t>Q3958290</t>
  </si>
  <si>
    <t>Development of demonstration sites providing the experience of discovering nature to promote Natura 2000 species and habitats in the catchment area of Budapest â€” Phase I</t>
  </si>
  <si>
    <t>In the framework of this project, we plan to develop three nature conservation demonstration sites in the catchment area of Budapest. Existing buildings in their present state cannot fully serve as a site presenting the experience of nature discovery and need to be developed because they are in a very degraded state or lack the necessary infrastructural conditions. The first element of the project is the renovation of a lookout tower in VisegrÃ¡d, where a nature conservation exhibition will be furnished, presenting the Danube-Ipoly National Park and its natural treasures. VisegrÃ¡d, like Pilis, is one of the most popular tourist centers of the Danube Bend. The lookout tower in the area was built at the end of 1980. Due to the current poor condition of the building and its surroundings, it cannot serve the purpose of receiving visitors. The building is so degraded that it needs to be completely renovated and the whole infrastructure needs to be redesigned. Suitable parking facilities for visitors will be set up so that the lookout tower is easily accessible for disabled people. The current poor condition of the building does not allow for the planned nature conservation exhibition because it cannot provide the right equipment and visitors. The location is not aesthetically or functionally a popular destination for excursions, and in order for the planned nature conservation exhibition to be possible, the building and its surroundings need to be refurbished and refurbished. The second element of the project is the development of the Pilisi Len Visitor Centre in Pilisszentivan. The Visitorsâ€™ Centre receives nearly 3,000 visitors each year, coordinated by an environmental educator. Active environmental education work has been ongoing for years, and field work is carried out by the environmental educator together with the regional staff of the nature protection guard.  Since the building of the Visitorsâ€™ Centre is now in a highly objectionable technical condition, its design is outdated and provides only moderately the basic hygiene conditions for the visitors, the renovation and expansion of the building is important in order to meet the growing needs. The roof area and the fruit storage + settlements in front of it, as well as the rear garden storage are very degraded and need to be renovated.  The size of the Visitorsâ€™ Centre does not allow larger groups to be accommodated due to its capacity to host visitors, even though the demand for it would increase. Nowadays, educational institutions come with a larger number of people for financial reasons, even by merging several classes, so it is essential to expand and develop the visitorsâ€™ centre in order to be able to receive them. Therefore, during the renovation, the floor space of the building will be expanded to accommodate two connecting rooms in the back of the house. The various environmental education programmes will be held here, attracting many visitors, schoolchildren and families to the visitor centre every year. The server locations will also be expanded. In the attic there is a storage room and a rest room. The exhibition in the Visitorsâ€™ Centre is also outdated and does not meet the expectations of the modern age. We plan to incorporate new, interactive and modern elements here. The refurbishment and refurbishment of the fruit store in front of the building provides space for the new exhibition hall. The wooden elements and boards of the educational paths near PilisszentivÃ¡n also need to be replaced. Infrastructural and personal development is essential in order to ensure that the Visitorsâ€™ Centre and the accompanying educational paths keep their attractiveness for people in the neighbourhood or visitors from far away. The third element of the project is the reconstruction and refurbishment of Farmosi MadÃ¡rvÃ¡rta. The bird castle has become the focal point of the ecotourism offer of the TÃ¡piÃ³ region in recent years, both in terms of its location and the programs taking place here. The interactive exhibition planned in Farmosi MadÃ¡rvÃ¡rta, the new bird-watching tower that emerges from the dense of the reeds, and the renovated, energetic buildings, create a unique ecotourism offer connected to similar facilities (BÃ©kbegyâ€™s educational path, or the Farmos Waterside House of Life Education Centre) built as a result of the local initiative. The extension of the building is necessary for the installation of the planned exhibition, thus creating the best possible conditions for the establishment of a centre for the presentation and presentation of bird ringing activities.</t>
  </si>
  <si>
    <t>Q3943598</t>
  </si>
  <si>
    <t>Small water habitats â€” Protection of springs, spring bogs and associated habitats in the operational area of the BÃ¼kk National Park Directorate</t>
  </si>
  <si>
    <t>The project aims to improve the wet and aquatic habitat network of MÃ¡tra, Eastern CherhÃ¡t and Ipoly Valley by improving habitat status and creating new habitats. The main aim of the developments is to improve the conservation status of habitats and fish, amphibians and reptiles of Community interest, as well as highly protected amphibians and dragonflies.  Elements of the application: â€”189 small wetlands created/restored by earthwork (The activity creates temporary habitats that provide favourable living and breeding sites for the target species, and can be maintained if necessary by small manual or mechanical work.) -Restore of Pistrangos Lake (â€œtop lakeâ€, â€œlower lakeâ€): Construction of 2 artifacts, restoration of 1 piece of artifacts, construction of sediment clamping works, drainage ditches, mechanical dredging, removal of shading wood branches. (The current highly replenished aquatic habitat with limited habitat value is significantly improving. The planned interventions make it possible to maintain the favourable condition, the water governance can be carried out according to the interests of nature conservation by installing the artefacts.) -Restore of Szent Anna Lake: heightening of the dam crown, raising its lid level, eliminating dam leaks, permanent clogging of the former built-in irrigation pipe, increasing natural water supply through the construction of belt trenches. (The water retention of the wetland will be increased by the planned interventions, which can significantly improve the conservation status of the target species.) â€” The dismantling of the bottom staircase on the GarÃ¡bi stream, the construction of a surrant, the conversion of the bridge under a road bridge to ensure the longitudinal interoperability of the stream. (By transforming the artifact, the aquatic organisms can swim up the creek again, the members of the fishuna, which had been extinct for several decades, reappear in the higher section.) -Remove the remains of one piece of artifact created on Zsunyi- and CserkÃºti streams without permission, and restore the original bed state with earthwork to ensure/repair the longitudinal interoperability of the streams. (With the restoration of the original bed state, the aquatic organisms can swim again on both streams, the members of the fish sauna, which had been extinct a decade ago on the CserkÃºti stream, will be reappeared, the conservation status of the fish species on Zsunyi stream improves.) -9 pieces of woodland (MÃ¡tra) and 4 wild-net fences (1 pcs Eastern-CserhÃ¡t, 3 MÃ¡tra) to protect wetlands (source marshes, woolly wetlands, peat moored willows) against the impact of wilderness and damage to vehicles. (By keeping wild-net fences closed where necessary, the current level of degradation of wild game effects can be reduced to a favourable level from the point of view of nature conservation. Interference with the machinery used in off-road activities or in forestry may be excluded from the habitats concerned. The woodlands protect wetlands installed in addition to the exploratory roads of the forest.) -Procurement of machines for the development of small wetlands under special conditions, in their own construction.  â€”Establishment of a demonstration site in 3 locations (1 Eastern CherhÃ¡t, 2 MÃ¡tra): 3x2 pcs showboard, 1 small lake with lake foil. (In addition to the presentation of the project, the demonstration sites present the protection possibilities of the target species in the respective target areas to the general public.) -Preparation of two publications with different content in 2000-2000 copies. (We plan different types of activities for different target species in the High-MÃ¡tra target area and in the MÃ¡tra and CserhÃ¡t mountain-foot regions. The two different contents designed for the general public show the target species of the project, their protection possibilities and the activities carried out during the project, in accordance with the territorial differences.) â€” Completion of a volume of studies in 1000 copies. (The most important technical basis of this project was the considerable amount of occurrence and habitat data collected from MÃ¡tra herpetofauna, as well as the exploration of conservation problems. The planned volume of studies would include the faunistic and nature conservation work of MÃ¡traâ€™s amphibians and reptiles, as well as a detailed presentation of the project.) â€”The acquisition of monitoring tools makes it possible to monitor the impact of interventions on the populations of target species, so far it is not feasible to use assessment methods due to a lack of tools. A part of the devices ensures the execution, documentation, processing and storage of the samples carried out by several methods. In order to carry out high-quality nature conservation monitoring, we also plan to procure international literature on wetland management, conservation and specific target species â€” Developing the sites, field demonstration sites and programmes of the â€œ...</t>
  </si>
  <si>
    <t>Q3943623</t>
  </si>
  <si>
    <t>Improving the efficiency of the territorial presence and nature conservation guarding by the complex development of the HortobÃ¡gy National Park Directorate nature conservation guard service</t>
  </si>
  <si>
    <t>The tasks of the Nature Conservation Guard, operating within the organisational unit of the HortobÃ¡gy National Park Directorate, are multilayered: â€” performs the official custody of protected areas and species and the protection of state land assets held by the Board of Directors; â€” provides data with field observations to underpin the adequate management of habitats and to formulate the opinion of national legal assistance received in the administrative procedures of the nature conservation authority from the point of view of nature conservation managers; â€” on-the-spot checks on the implementation of the operatorâ€™s regulations and authorised activities and contacts with landowners and land users on a daily basis. Physical assets necessary for the performance of watchkeeping tasks: â€” vehicles suitable for field conditions (cars, boats, motorcycles) in order to access terrain objects and ensure regular territorial presence; â€” monitoring and collection equipment adapted to the specificities of the groups of organisms in order to provide biotic data, as well as optical and mobile IT devices capable of recording imagery and geospatial data (special traps and nets, industrial alpine technical equipment, telescopes, cameras, wild cameras, GPS devices, etc.); â€” office IT tools (computers, laptops) satisfying the necessary technical parameters for the purpose of data processing; â€” audio and office equipment (mobile phone, printer) for the transfer of the knowledge necessary for personal contact and the pursuit of environmentally friendly farming practices.  As part of the development, we intend to achieve the development of the nature protection guard by implementing three main activities. â€” Development of a watch office network â€” Development of watch mobility â€” Development of monitoring and watchkeeping equipment Park The construction and refurbishment of nature conservation guarding and office buildings suitable for additional functions would greatly improve the work of the watch service. It would be much quicker and simpler to perform administrative tasks, more efficient customer reception and information. The storage of assets temporarily seized during conservation guard measures, tools, materials used during the work of the nature conservation guard, and the temporary disposal of damaged species would be solved. The storage, maintenance and possible servicing of the vehicles used during nature conservation treatment (terrainway, car, motorcycle, boat) would also be arranged. The aim of the procurement of vehicles and equipment planned under the project is to make the work of the Nature Conservation Watch Service more effective in order to achieve the nature conservation target state and to maintain it in the long term: â€” increasing the intensity of territorial presence and surveillance, thereby increasing the number of detections of illegal activities, â€” on the basis of field observations and targeted data collection (monitoring, research), an increasingly diversified management of habitats (more efficient species protection, better foundation for conservation treatments, increased knowledge), â€” more and more extensive cooperation between local communities, land users and landowners through day-to-day information and communication, â€” better knowledge of heritage sites. This can be achieved by developing tools for mobility, efficient field monitoring, monitoring, data processing and transmission. Without the field data provision of the Nature Conservation Guard Service, its territorial presence and its contact with local communities, the international and national conservation strategic objectives remain at the administrative level of legal requirements, therefore it is essential for the achievement of the nature conservation status that the means and infrastructure on which their work is based are available in sufficient quality and quantity.  Planned activities: The construction of a new office building in BerettyÃ³Ãºjfalu; Refurbishment of the existing watch office in Szolnok; Purchase of 11 Toyota Hilux Pickup trucks; Acquisition of 6 Suzuki Jimmys; development of monitoring and office equipment.</t>
  </si>
  <si>
    <t>Q3943560</t>
  </si>
  <si>
    <t>Conservation interventions in the area of the Aggtelek National Park for the protection of caves and artificial cavities of significant land-scientific value and the conservation of the associated fragile wildlife</t>
  </si>
  <si>
    <t>The Aggtelek National Park is an area with unique geological values, among which the caves are of outstanding, internationally recognised importance, with unicultural treasures and riches. Their long-term preservation and maintenance is essential, but their protection extends not only to ensuring integrity, but also to repair potential damage and prevent further damage. In line with the strategic objectives of the Hungarian nature conservation, the present tender programme considers the conservation of the ecological potential of Natura 2000, protected and highly protected natural areas requiring nature conservation management as an important objective â€” this objective is supported by the realisation of the infrastructure development, which focuses on the efficient and modern conservation and rehabilitation of the inanimate natural assets (caves, mines with significant earth-scientific value, artificial cavities) and the associated vulnerable wildlife â€” which are closely aligned with ANPIâ€™s nature conservation management plan, which is also a World Heritage Management Plan.  The objectives are met through the following specific interventions: 1. Mine cuts and caves interventions in Estramos: â€”Statification and closure of Level IV/1 and Level II storage above; De-risking the life-threatening sections of cave no. 3 between levels VI and V, damage to trampling, elimination of falling debris; â€”VI. â€” Making â€˜eggsâ€™ between level V accessible, security interventions. Prevention of collapse risk, repair of broken masonry; Stabilisation of break-up No II at level 234Â° at level -VII; â€”VII. RÃ¡kÃ³czi storage and side reservoir closure, transporting the deposits in the reservoirs to the surface. The provision of artificial cavities in Estramos directly contributes to the safe access to protected and specially protected caves and makes the artificial mining cavities created during the former mining process available in a safe manner. At present, these inanimate natural values cannot be approached at all, or can only be reached through life-threatening collapses, which can be completely closed and destroyed by further disintegration. Several sections of caves between levels VI to IV can be found in life-threatening decay, and there are fears of significant natural damage to the cave. The caves are covered with extremely vulnerable formations, so even the operator can only move in with damage, and the construction of these caves prevents the further generation of these treading and breaking damages from the point of view of protection. In the course of the intervention, we only plan to provide and build the most dangerous sites at present, which is not for tourist, demonstration purposes, but for safe and unharmed access by the operator. 2. The front of the METOR-BARLANG is heavily filled, and the entrance to the cave is often difficult to open from the mud on me, many times during the winter season it is not open at all. The organisation of the foreground of the cave is the basis for safe entry and exit. The rope and its mooring points in the Titans Hall are damaged and are in a life-threatening condition at several points â€” it is absolutely necessary to replace them, since if the designation disappears, the proliferation of tread damage can cause endless damage. The mooring points of ladders installed in mine systems are also in a life-threatening condition and must be reconstructed. 3. It is appropriate to replace the entrance door at the BÃ‰KE Cave, it is significantly corroded and not bat friendly. In the sanatorium siphon, water drainage and free ventilation have to be solved, as the siphon is closed for a long time, even for one and a half years, due to the rainy period of recent years. The clogged Discovery entrance also changed the caveâ€™s normal air exchange, so a significant amount of CO2 enrichment can be observed in the cave, up to 3-3.5Â %.  4. Baradla-BARLANGâ€™s current door locks are ageing, and within the framework of the project we wish to replace these locks. There are several artificial facilities in the cave (e.g.: walls, dams and bridges covering a former luminaire, which are not in use, are timely and necessary to dismantle. The ladders in the radishes branch are corroded, during the project they are replaced with stainless steel. 5. The closure of the Baradla-tetÅ‘i-zsomboly and HOSSZÃš-ALSÃ“-BARLANG is damaged, old-aged, and within the framework of the project we will refurbish the closures, which will be modern, modern bat-friendly design. 6. Installation of the entrance of the sinkhole No. 2 KOPASZGALLY-OLDALI into the landscape and bat-friendly reconstruction. Replacement of ladders in the cave with stainless steel. 7. The entrance to the PÃ“CSAKÅI sink is blocked, currently the cave is not accessible to the nature conservation manager, the excavation and securing of the entrance section allows access to the cave and the establishment of bats.</t>
  </si>
  <si>
    <t>Q3943610</t>
  </si>
  <si>
    <t>Rehabilitation of Lake DÃ¡vod FÃ¶ldvÃ¡ri and the forest lakes of Karapancsa by dredging, bioremediation, small artefact construction, shrubbing</t>
  </si>
  <si>
    <t>The development activities are aimed at habitat development. 1. Reconstruction of Lake DÃ¡vod FÃ¶ldvÃ¡ri: The existing dams and structures of the FÃ¶ldvÃ¡r Lake System (DÃ¡vod FÃ¶ldvÃ¡ri Lake Nature Conservation Area) are being refurbished in accordance with the current water law operating permit (registration number 65673-8/2004 and water book number III/294 and extended by Decision No 35300/690-13/2015). 2. Reconstruction of the Karapancsa forest lakes: Refurbishment of the existing dams and structures of the Karapancsai forest lakes (enhanced protected area, Natura 2000 site) in accordance with the current water law operating permit (registration number 57.478-20/2001 and water book number III/48 and extended by Decision No 86990-1/2012). 3. Acquisitions of equipment:  We would like to buy a compatible bracelet adapter for a power machine to be procured in the framework of another project.  The technical parameters of the adaptor make it possible to maintain the steep slopes of water supply channels in the project area, the fillings between individual lake units and the surroundings of the artifacts. Maintenance, which typically involves the regular cutting of woody and herbaceous vegetation, is essential in order to maintain good technical condition and to detect and correct any technical problems that may arise. We wish to purchase office equipment (laptops, printers) to assist in the performance of the professional tasks of the tender. 4. Other procurements related to implementation: In any case, we intend to have the renovations carried out in accordance with the applicable water law operating permits. The export works shall be carried out in accordance with the export plans drawn up on the basis of the licences. We wish to have the construction plans prepared by an external contractor. We plan to implement a bioremediation treatment to improve the ecological condition of Lake DÃ¡vod No. 3 (DÃ¡vod 0363 chrsz) for 3 years, 6 times a year (18 times in total). The essence of the procedure is that the natural bio-remediation of any stationary water, lake or dead breeze can be carried out by the introduction into water of an enizemes product where external environmental factors, including the adverse effects of human civilisation, have led to that ecological equilibrium being disrupted. Highly efficient facultative anaerobic microorganisms, i.e. active in oxygen-rich and oxygen-deficit environments, ensure intensified removal of dissolved and suspended organic pollutants and organic pollutants present in sediment. Intensification of organic material decomposition also helps to stabilise sediment and reduce sediment levels. Planned water construction works are procurements subject to public procurement. We intend to implement public procurement by using an external expert. The continuous technical inspection is carried out in conjunction with the implementation, but the technical inspector is involved in the supervision of the project from a technical point of view during project development and procurement. The mandatory publicity of the project is partially ensured through an external agent (with regard to several implementation sites, at least two tables (one type B and one type B or C) are to be displayed during the implementation period; while during the maintenance period a â€˜Dâ€™ type reminder plate should be displayed at all implementation sites). 5. Staff involved in professional implementation: Other staff involved in the technical implementation of the project: Endre Sztellik â€” nature conservation guard, BÃ©da-Karapancsa Landscape Unit. Education: University of West-Hungary, certified forest engineer, University of Miskolc, expert advisor on archaeological heritage protection and exploitation has been working at the Directorate since 2002 as a foresterâ€™s supervisor and then as a nature conservation guard. In addition to day-to-day guard duties, its main tasks are to assist in the management of forests in their own property management in the region. It also focuses on the organisation of works related to the protection of archaeological and cultural values in the area and the management of biomonitoring data on Natura2000 sites and species in the region.  Tasks of the professional implementer in the project: It is responsible for participating in the preparation of individual project activities, monitoring the implementation on the spot, liaising and consulting with the authorities, contractors, coordinating and organising deliveries during equipment purchases, participating in on-the-spot consultations during implementation, ensuring on-site presence</t>
  </si>
  <si>
    <t>Q3947352</t>
  </si>
  <si>
    <t>Live Tradition â€” Introduction of native animals in the South Peace region</t>
  </si>
  <si>
    <t>The Public Benefit Foundation for Agricultural Producers of DÃ©l-BÃ©kÃ©s intends to submit this project idea from the indicative allocation allocated to the area-specific annex of the call in point 1.2(a) of the area-specific annex of the call. The consortium partner of the project is the Nature Friendly and Health Conservation Association for our Health in MezÅ‘hegyes. The typical image of the BÃ©kÃ©s area in the wilderness is now characterised by a serious change in the landscape of the wilderness of the 50s, with irreversible ploughs and pastures. Its livestock has also changed significantly over the centuries, since during the years of socialism, animals that can be well bred and kept in large farms have emerged as opposed to the ancient Hungarian animal breeds previously found, such as mangalica, rackajuh or grey cattle. The areaâ€™s wild population has been subject to less qualitative changes than quantitative changes.  The purpose of the present project of the Southern BÃ©kÃ©s Agricultural Producers Public Benefit Foundation is to take advantage of the remaining indigenous and/or protected livestock in the region as a tourist attraction in the struggle for their survival. The centre of development is MezÅ‘hegyes, where it is intended to make the native animal show farm run by the Nature Friendly and Health Conservation Association a visitor-friendly farm and to make these animals known to the Hungarian and foreign audiences. There is also a fish pond in the area, in which native species of fish can be presented. In addition, additional locations will be selected in the implementation phase of the project, where new information and demonstration sites, possibly complex visitor centres and exhibition exhibitions can be established. These project elements facilitate networking and the â€œdistributionâ€ of incoming tourists in the area. On the one hand, this is practical, as there is not enough accommodation available in any settlement to accommodate the expected number of tourists in one place, and, on the other hand, the multiplicative impact of tourism development on the economy could not occur in one place, but at the level of the region. Both visitor centres will have a souvenir shop, a restaurant (e.g. buffet, cafeteria), information desk.  Of the individual eligible activities of the project under point 3.1.1 of the call, B) Ecotourism development (a) Sites capable of presenting natural values (e.g.: Natura 2000 sites, nature parks, wildlife parks, zoos, historical and collection plant gardens, other natural areas) belong to the point of ecotourism development.  With regard to the activities to be carried out on a mandatory basis, the marketing activity shall: in the case of the elements of the "SzÃ©chenyi 2020 Beneficiariesâ€™ Information Obligations Guide and Identification Manual "KTK 2020", the elements of the Annex entitled "SzÃ©chenyi 2020 Beneficiariesâ€™ Information Obligations and Identification Manual "KTK 2020" are not relevant, d) Energy efficiency measures are reflected in the fact that we design the technology with the highest energy efficiency available when designing buildings, e) For the elements of the "SzÃ©chenyi 2020 Beneficiariesâ€™ Information Obligations Guide and Identification Manual "KTK 2020", the mandatory publicity provision is planned on the basis of the "Units of Communication Packages" of the Call, while f) We also build the basic structure for the use of electric vehicles.</t>
  </si>
  <si>
    <t>Q3943609</t>
  </si>
  <si>
    <t>Introduction of Natura 2000 wetlands on Danube-Tisza</t>
  </si>
  <si>
    <t>As part of the project, the development of educational paths and demonstration sites and the compilation of communication tools are planned to improve the system of presentation and awareness-raising of Natura 2000 wetlands in the operational area of KNPI, as well as the development of information. Currently, there is a lack of facilities and demonstration programmes for the demonstration of Natura 2000 sites with a common approach from KNPI. The demonstration infrastructure development to be developed through the development is largely linked to the existing network of demonstration infrastructure in the national park. The target sites are protected areas of national importance and Natura 2000 sites. Traditionally, close links have been established with the local population and educational institutions. Investment component 1: Lake Kolon scanner: In recent years, there has been a growing social demand in the surroundings of Lake Kolon to learn about the site, natural values and the nature conservation work of the national park. The interest is largely due to habitat regeneration in the framework of the KEOP programme in recent years. Currently, the KiskunsÃ¡g National Park Directorate does not have sufficient and modern infrastructure to present them. The planned development builds on the potential of local communities. In addition to presenting local values, it also emphasises the networking of the surrounding Natura 2000 sites. The main target group is the population of the surrounding settlements, but the programs are available for both domestic and foreign visitors. Investment component 2: Ancient-Danube adventures in the Red Swamp: The trail of the current path passes predominantly through the lush vegetation of the swamp, through its green tunnel, especially in those times of day (e.g. noon hours), during which the animals living here may be less active, monotonous, monotonous. In addition to extending the path of the educational path, we would like to show you valuable vegetation of Natura 2000 habitats and flag species in order to increase the visibility of the area, as well as the open water surface of the loess side view and the peat pits, as well as the bird dwellers of the loess wall and the loess vegetation. Together with the existing elements, they will be inserted into the trail of the educational path, along with the related information boards. With the development and expansion of the field equipment (bird observation tower, indoor resting place, fishing show) the number of visitors arriving to observe and show the wildlife of the area can be increased in such a way that it can be uninterrupted or with minor disturbances which have a neutral impact on the life activities of the species. The planned equipment can also be used in monitoring, research, general wildlife monitoring tasks, natural and asset-guarding tasks. We can also involve students from educational institutions in the environment, local residents in the monitoring programmes. Investment component 3: KurgÃ¡n Nature Conservation BemutÃ³hÃ¡z: The existing but obsolete Tisza Valley Presentation House will be built on the plot of a building that is sustainable in its architectural appearance and solutions (KurgÃ¡n Nature Conservation Show), where indoor exhibitions and outdoor information topics focus on Natura 2000 habitats and the conservation of flag species. The programmes organised here build on the awareness of the wetlands in the Danube-Tisza region and to raise awareness of their importance.  In each of the three sites affected by the development, the project fills fundamental infrastructural gaps. Reception buildings, including interactive exhibitions, educational paths, bird observation towers, indoor resting places, fishing shows, outdoor and indoor interactive games, boards and wall boards are planned to be displayed, which greatly helps to process information about the Natura 2000 network and showcase the species and habitats. The elements can be used for multiple age groups and are interactive. Creating the conditions for the presentation of Natura 2000 wetlands in the Danube-Tisza interval is carried out in 3 protected areas managed by the KiskunsÃ¡gi NPI: At Lake Kolon in IzsÃ¡k, the Ancient-Danube adventures in the Red-Danube nature conservation area of Lake Kolon, and the KurgÃ¡n Nature Conservation Presentation at the FehÃ©r Lake of Szeged in the area of Pusztaszer region.</t>
  </si>
  <si>
    <t>Q3943611</t>
  </si>
  <si>
    <t>Complex habitat reconstruction in KnakÃ³s-pustan</t>
  </si>
  <si>
    <t>The KÃ¶rÃ¶s-Maros National Park was established on 16 January 1997 as the seventh national park of Hungary to preserve the natural and landscape values of Southern Tisza. The main area of the National Park is situated in BÃ©kÃ©s county and in the east of the county of CsongrÃ¡d, with a total area of about 51Â 125 hectares.  The KÃ¶rÃ¶s-Maros National Park Directorate is responsible for preserving and presenting the values of the National Park in the long term, as well as carrying out tasks related to the conservation management of the Natura 2000 sites in its operational area.  The target area of the project is located in the tribe area of the National Park KnakÃ³si-puszta and FÃ¡spuszta Belijek, in BÃ©kÃ©s County, which are also Natura 2000 sites (Natura 2000 area code: HUKM20010, HUKM20013; HUKM10001). Its greatest values are the large, contiguous grasslands that survive in the homogeneous agricultural landscape and are divided into forest habitats, whose saline vegetation is still very original, ancestral, species and habitat rich in large patches.  The primary objective of the project is to restore the natural water balance of wetlands in the KnakÃ³si-puszta tribe area of the National Park (investment element 1), Pannonian saline steppes and marshes (Natura 2000 habitat type code: 1530) to ensure grazing management, maintenance and long-term conservation of habitat type sites (investment component No 2).   Investment element No 1 shall include the following elements: rehabilitating wetlands, restoring natural water conditions, increasing the durability of the spring water cover typical of the Sikes. 16,000 meters of sewer, ditch and dam removal.  Investment element No 2 shall include the following elements: Development of 1 enclosure for extensive grazing livestock farming, which includes the construction of 1 fixed grey cattle pen, the construction of one caring building, the construction of 1 drilled well and the related road and utilities. The size of the corral: 1Â 999.49Â mÂ².  The area of hardwood groves has been drastically reduced over the last centuries. The reason for their decline is the development of valuable wood of the stocking species and the development of pastures, meadows and arable land in their production sites. An important objective of the Directorate is to develop natural hardwood forests and woody mowers in places that meet the requirements of the production area.  As part of investment element No. 3, afforestation is carried out on 23,14 hectares, and by planting 35 patches of 3x3 m, a woody mowing using the wood and shrub trees of the hardwood forest is to be developed on arable land in the KnakÃ³si-puszta and Meelmegyer FÃ¡spuszta trimmings.  It is well known that invasive plant species, which spread wildly, aggressively and in large numbers, pose a serious problem in domestic habitats, adversely affecting the natural conditions of habitats.   As an investment element No. 4 of the project, in the saline habitats of the tribe areas of KnakÃ³si-puszta and FÃ¡spuszta intestinal county of the National Park, the destruction of the woody invasive species (almost exclusively narrow-leafed silver tree) and the restoration of the scrubbed grasslands are carried out.  The Kunhalms in the KnakÃ³si-puszta tribe area of the National Park are of great importance, because they are found here in density and groupings that we cannot experience anywhere else in the Mures-KÃ¶rÃ¶s. In total, more than a hundred stacks have been cadastralised in this relatively small but well-defined area. It was supposed to be some kind of a clan or tribal burial site, a sacral center of the people of the Kurgans who lived more than five thousand years ago. In 1966-1968, 17 burials of 11 Kurgans were discovered. It is typical of the excavation methods of that time that several piles were dug at the cost of a powerful disturbance, so the piles still bear the traces of archaeological research from 50 years ago. As investment element No. 5 of the project, 11 damaged piles will be restored in the KnakÃ³si-puszta tribe area of the National Park based on available environmental historical research.   The project is technically sound and its objectives are clear and rethought.</t>
  </si>
  <si>
    <t>Q3943620</t>
  </si>
  <si>
    <t>Improving the efficiency of the territorial presence and nature conservation management by the complex development of the nature protection guard service of the Balaton Uplands National Park Directorate</t>
  </si>
  <si>
    <t>The Balaton Uplands National Park Directorate operates under the direction of the Ministry of Agriculture, is a public service provider with full authority over the appropriations, a public service and a central budgetary body which performs the functions of nature conservation manager in the area of operation of 1.013.850 hectares. The Directorate is the EU Biological Diversity Strategy and the 4th Directorate. In accordance with the objectives of the National Environment Programme, it plans to carry out the following tasks in order to protect protected and, NATURA2000 sites, protected and/or Community importance sites, protected and/or Community importance sites in its area of operation, to protect and provide habitats, to improve the efficiency of conservation conservation surveillance and to operate nature conservation, registration and information systems and to increase the efficiency and effectiveness of data collection and processing activities necessary for the conservation, conservation and/or monitoring of changes in protected animal and plant species, habitats, herds and extents of protected and/or Community importance: 1, In order to improve the energy efficiency indicators of the local area watch office network and its resilience to the adverse effects of climate change, the replacement of roofing and thermal insulation systems of offices in SalfÃ¶ld and Butterpuszta, and the modernisation of their heating and electrical systems. Development of the rainwater drainage system of the ZalasÃ¡ntÃ³ office and the water protection of the underground parts of the building. 2, In order to increase the efficiency of the basic watchkeeping tasks and to fulfil tasks beyond it (e.g. contact with local communities, farmers, education, visitor management) and to improve the capacity of the local area watchkeeping office network to perform IT and geospatial tasks in all four watch offices (FenÃ©kpuszta, ZalaszÃ¡ntÃ³, SalfÃ¶ld, BakonybÃ©l) by purchasing office and IT equipment, office furniture, refurbishing and painting of office spaces and social spaces. 3, In order to increase the territorial presence of watchkeeping, the efficiency of nature conservation guarding and the proportion of securely accessible areas, the development of field mobility and equipment of watchkeeping services by replacing cars over 10 years old, less operationally secure and used at high operating costs (4 flatbed off-road utility vehicles and 1 light off-road vehicle) and by purchasing special equipment (heat chamber, impact, water and dustproof, GPS phones, telescope lamps). 4, Acquisition of mobile data communication capable of mobile data communication in order to ensure uniform geospatial data collection and safe field communication during field work of the BfNPI guard and conservation department staff. Purchase various photo and video tools to document photo and video in line with increased quality requirements. In order to increase the efficiency of field data collection and monitoring and to ensure the on-site processing and presentation of the collected data, it is necessary to acquire various binoculars, spacing, field-proof tablets and laptops. The acquisition of equipment for the examination of species observable under special conditions (endoscopes, microscopes, fixtures for fixtures, rubber boats, bird catching devices, etc.) allows the examination of several species not currently monitored or only partially monitored. The total cost of the project is 147Â 000Â 000Â HUF. The development aims at the simultaneous implementation of several of the 3 main eligible action groups. The planned amount for the development of the watch office network (construction and equipment purchase) is HUF 76Â 975Â 926 gross. The planned amount for the development of watch mobility (gross) is HUF 37Â 000Â 000. The planned amount for the purchase of watchkeeping and monitoring equipment is HUF 23Â 927Â 000 (gross). The amount of other eligible costs (preparation, planning, authorisation and studies, public procurement, technical audit, project management and external financial expertise, mandatory information) is HUF 9.097.074. We do not spend money on buying land and real estate, because the development takes place in offices in our own property management areas. The Board of Directors plans to submit the underlying study of the project to the Intermediate Body in May 2016, and the dates for the conclusion of the grant agreement are July â€” August 2016. Following the conclusion of the grant contract, the project preparation phase is expected to take 3 months, and the completed project feasibility study and its annexes will be submitted to the Intermediate Body in November 2016. Following the evaluation of the feasibility study, the implementation phase of the project can start in November 2016, which is until 30 April 2018.</t>
  </si>
  <si>
    <t>Q3958288</t>
  </si>
  <si>
    <t>Development of demonstration sites providing the experience of discovering nature to promote Natura 2000 species and habitats in the catchment area of Budapest â€” Phase III</t>
  </si>
  <si>
    <t>Currently, Hungaryâ€™s longest cave is the Pal-valley Cave, which is highly protected and highly touristically important. Its venues and its associated environment have been in need of improvement for years. In the section of the cave open to visitors, 34-35,000 visitors visit each year, which it is difficult to manage in the current environment. The reception building is small, unsuitable for a larger group in case of bad weather, and is overcrowded due to the narrow location of information about the cave. Tour guides have the opportunity to change in a small room, which is very difficult on a busy day. The building in the area of the PÃ¡l Valley Cave, in the property management of our Directorate, which was built more than 100 years ago, for the operation of the then mine, has been unused for years, its condition has deteriorated significantly, it soaks in many locations, its walls and roof structure have been weakened. The pavement of the terrace surrounding the building was cracked, the main walls of the street front weakened, which are the main reasons for the wetting of the lower floor. With the complete renovation of the building, we can re-use it, on the lower level we will set up a visitorâ€™s centre, where the visitors will receive an exhibition. The primary purpose of the centre is to present caves in the area of our Directorate, their geological conservation values, and environmental education. The exhibition space will also be suitable for groups, lectures and trainings. On the top floor we also provide places for tour guides, where they can change comfortably and prepare to receive groups.</t>
  </si>
  <si>
    <t>Q3943589</t>
  </si>
  <si>
    <t>Conversion of forests consisting of non-tier species into Natura 2000 designated habitats in the protected natural areas of the KiskunsÃ¡g National Park Directorate</t>
  </si>
  <si>
    <t>The priority objective of the National Park Directorate is to reduce the proportion of forests outside the landscape and to increase the proportion of native wood forests.  The National Park Directorate is planning the restructuring of forest refurbishment technologies that have been proven over many years, with the help of forest restoration technologies, which do not have any importance for nature conservation, to restructure trees that are spreading on the landscape and intensively, by creating a mixture of native tree species and using wilderness foreclosure. The main objective of the project is to purchase machinery and equipment necessary for the conversion technologies of the forest section to be used, but not available. The National Park Directorate is alien to the conservation of grassland habitats that are significant from the point of view of nature conservation in forest stands, and can also replace tree species by using partial soil preparation on the sites of formerly alien tree species. KNPI plans to improve the naturality of the habitat types of priority Community interest (91I0 Euro-Siberian forest steppe with oak, 91N0 Pannonian sandy grassland, 6260 Pannonian sand grassland, 91E0 softwood forest, 91F0 hardwood forest) by mechanically and manually curbing intensively spreading plant species. The objective is to improve the ecological status of the habitat types of priority Community interest (91I0 Euro-Siberian forest steppe with oak, 91N0 Pannonian sandy grasslands, 6260 Pannonian sand grasslands, 91E0 softwood forest, 91F0 hardwood forest), complemented by native tree species, and to ensure natural regeneration using wildlife protection methods (wild net). 42Â % of forest stocks (4.123Â ha) consist of tree species spreading to the landscape or intensively (Figure 3), so it is absolutely necessary to increase the area of indigenous forest stocks. This percentage should be reduced in line with the nature conservation objective, as 9Â 766Â ha of national protected area, of which 5Â 854Â ha are specially protected areas.  The justification of the objectives of the project is confirmed by the existence of large-scale and intensive tree stands in the protected area and their conservation management tasks. If the project is implemented, it will greatly contribute to the management of the nature forest management of the KiskunsÃ¡g National Park Directorate.  Intended result: by implementing machinery and equipment purchases, KNPI is able to implement the appropriate forest structure conversion technologies for wood stock replacements. Thus, with the implementation of the restructurings planned over the five years, the share of KNPIâ€™s stock of trees spreading to the region or intensively is reduced by approximately 11Â %. Marker habitats are expected to grow by almost 9Â %. The extent of the combined indigenous forest stocks is expected to increase by 7Â % using the assets purchased with the project.</t>
  </si>
  <si>
    <t>Q3943606</t>
  </si>
  <si>
    <t>Development of the Great Bustard seed area of the KÃ¶rÃ¶s-Maros National Park in the traditional habitat of the Great Bustards in Northern Peace</t>
  </si>
  <si>
    <t>The KÃ¶rÃ¶s-Maros National Park was established on 16 January 1997 as the seventh national park of Hungary to preserve the natural and landscape values of Southern Tisza. The main area of the National Park is situated in BÃ©kÃ©s county and in the east of the county of CsongrÃ¡d, with a total area of about 51Â 125 hectares. The KÃ¶rÃ¶s-Maros National Park Directorate is responsible for preserving and presenting the values of the National Park in the long term, as well as carrying out tasks related to the conservation management of the Natura 2000 sites in its operational area.  The target area of the project is located in the tribe of the National Park DÃ©vavÃ¡nyai-Ecseg Deserts, in the northern part of BÃ©kÃ©s county. Its largest value is the large, contiguous grassland in the homogeneous agricultural area, which is home to the most stable stock of Bustards in Central Europe. The population of 500-550 specimens accounts for one third of the domestic population.   The KÃ¶rÃ¶s?Maros National Park Directorate closed it on 21 November 2002 on the basis of a proposal from the Hungarian Bustard Protection Working Group, and subsequently put into operation in 2003 the Great Bustard Protection Project Area. The area of 398 hectares consists mainly of grassland (237Â ha) and arable land (156Â ha) used in a masquerade. The following mammal species, which pose a risk to medium and large birds nesting on the ground, in particular to the Bustards, were removed at the time of closure: red fox, golden jackal, stray dog, European badger, raccoon dog, wild boar. The program has opened new opportunities for nature conservation in Hungary and has become the most important model area of Great Bustard protection over the past decade. Thanks to the excellent habitat conditions, the plot area is also of paramount importance for the whole population of the Great Bustards in the DÃ©vavÃ¡nya area as well as as an urgent, breeding and wintering site. Within the framework of the project, as investment element No. 1, the development of the Great Bustard protection plot will be realised.   Investment element No 1 shall include the following elements: A new fence of 8227 fm is made with 5 gates, which is designed to exclude mammalian predator species in all respects. The existing fence of the same length will be dismantled. As an additional element of the fence system, 1 new observation tower will be built, 1 new drilled well will be built.   As part of investment component 2, the project also aims to dismantle the lined facilities, dams and canals that cut up the wilderness habitats of international importance here, to ensure favourable habitat conditions in the hurling and breeding areas and to maintain the pannonian saline steppes and marshes of the Community habitat type.   Investment element No 2 shall include the following elements: about 2700 meters of dam and about 2400 meters of sewer removal.  The project is technically sound and its objectives are clear and rethought. In the case of investment element 1, the dismantling of the existing fence and the construction of a new fence are not subject to a building permit. 1 new observation tower has a final construction permit. The construction of 1 new drilled well requires a water-legal construction permit, which is also available.In order to dismantle the dam and sewer that will be abolished under investment element 2, it is necessary to obtain an environmental permit and a water-legal construction permit. The contract for a geodetic survey for the preparation of the plans on which these permits are based is in the process of being concluded.</t>
  </si>
  <si>
    <t>Q3943550</t>
  </si>
  <si>
    <t>Restoration of the DoroszlÃ³ meadows in KÅ‘szeg-hegyalja</t>
  </si>
  <si>
    <t>Description of the initial situation, description of the project environment and the need for intervention/development, the problem to be solved, the context of the problem:  The valley of GyÃ¶ngyÃ¶s stream in KÅ‘szeg Hill was once characterised by large, fresh meadows, which were used as mowers and pastures. As time progressed, the way of life of the inhabitants changed, the extensive grassland management was narrowed, most of the grasslands were hacked and used as arable land. In order to extend the arable land, the water flow of the area has been restructured and drains have been carried out. The former meadows and pastures were fragmented. The cultivation of the broken grasslands was then abandoned. These areas are shrubbed, afforested, and in some cases, alien plant species have become massive.   Formulation of the objectives of the project, substantiation of its justification and description of the planned results and impacts:  In the framework of its 1st sub-project entitled â€œRecovery of the DoroslÃ³-rÃ©tek in KÅ‘szeg-hegyaljaâ€, the Directorate of the Guard National Park carries out the restoration of nature conservation habitats on approximately 72.18 hectares with the work of reconstruction of grasslands lasting several vegetation periods (tree extraction, shrubbing, drying, mowing). For the high quality of the reconstruction work, our Directorate acquires 1 double-steered, 190 p.e. tractor, with a working width of 250Â cm, with a spiral mounted, fixed knife crusher. As a result of the reconstruction work that lasts through growing seasons, the degraded areas heavily weeded with invasive species are transformed into ecologically valuable, species-rich grasslands. The Dorosloi meadows were once the empire of high natural meadows, with an outstanding natural flora and fauna. However, in the period prior to the change of regime, the land lost much of its natural assets as a result of its economic use. On the meadow a drainage and ditch system has been set up, which transports the excess water essential for the survival of the meadow to the GyÃ¶ngyÃ¶s stream. During the investment, with the help of about 4Â 200Â mÂ³ of earthwork, 4Â km of trenches will be buried, and we will also set up 1 piece of wood-pollinated land stopper. With the help of the investment, the waters that have so far drained quickly remain in the area. In the course of the tender, in the immediate vicinity of GyÃ¶ngyÃ¶s-patak and Lake AbÃ©rt in the D-K part of the area, a wetland with varying depths of nesting would be created in order to ensure that the bird species periodically appearing in good living conditions. In connection with the lawn reconstruction, our Directorate will also implement site management for nature conservation purposes with cattle in KÅ‘szeg in the framework of sub-project 2 entitled â€œDevelopment of lawn management infrastructureâ€ â€” the AlsÃ³-rÃ©ten Magyartarka in KÅ‘szeg. For the professional maintenance of about 100 cattle, our Directorate plans to build an electrical fence system of about 8200 fm.  Presentation and awareness-raising activities are also part of the project, within this measure we will set up 2 lookouts in the area. With the help of high points, a significant part of the reconstructed area will be clear.</t>
  </si>
  <si>
    <t>Q3958286</t>
  </si>
  <si>
    <t>Protection and presentation of geological values and bat species in the caves of the Pilis Biosphere Reserve and the World Heritage Budai Thermal Karst</t>
  </si>
  <si>
    <t>One of the main objectives of the project is to upgrade the lighting equipment of two highly protected tourist caves located in the operating area of the Danube-Ipoly National Park, in the Buda Mountains. In both caves, the possibility of energy-saving development is upgraded with a lighting system based on LED technology, built with new distributors and circuits, which not only reduces costs, but also reduces the formation and spread of the lamp flora in the surroundings of the lamps. The other main objective of the project is to improve the nature conservation situation and to develop habitats aimed at improving degraded ecosystems, to preserve the 22 caves in the Buda and Pilis Mountains and the artificial cavity in BÃ¶rzsÃ¶ny 1, to restore degraded habitats and to create the necessary conditions for the long-term conservation of the living and non-viable natural assets there. Our aim is to maintain and improve the favourable conservation status and to restore damaged habitats. Ensuring the entrance to caves and artificial cavities, rediscovering, building and â€œbat-friendlyâ€ closure prevents unauthorised entry, which threatens the geological values of the cave, its shape and the potential risk of accident. In addition to the closures, ladders, step-bars and ropes are installed in many locations, which promote safe transport while protecting geological values, and provide professionals with the possibility to regularly monitor the condition of caves and bat populations. In the area there are populations of bat species that are particularly valuable from the point of view of nature conservation. The main objective of the project is to preserve and ensure their living conditions, which also ensures the undisturbed nature of the current wintering and breeding sites of bats in caves.  Keeping in mind the protection of natural assets is a priority for the implementation of the tender. Our aim is to minimise the interference caused by the works in the quality of the materials used, the size of the construction area and the interference caused by the works. At more frequent locations, we provide information boards about natural values and their importance. The further objective of the development is to provide tourist demonstration sites. The removal of the loose stones of the Pal Valley Cave, which can be visited by tourists, threatens the venue for events. The decayed guard rails and support walls, which have been built 20 years ago, will also be renovated to ensure the safety of the visitors. Furthermore, the major dolomite rocks in the area of the Sas-hegy Visitorsâ€™ Centre will be de-risked, which are easily eroded, so their collapse could be a risk of accident, and larger stones could even endanger the houses below. We provide fences and de-waste the surface protection area of the highly protected PÃ¡l Valley Cave, which has been used as a landfill in recent years by the inhabitants of the area and has become a favourite place for homeless people. In the stone quarry of the PÃ¡l Valley Cave and the garden of the SzemlÅ‘ Hill Cave, a cave playground is created, which can be used by the waiting visitors or even those living in the surroundings, promoting our showrooms. An important part of the project is also the presentation of cave and geological values, in addition to the preservation of the reception building of the SzemlÅ‘-hegy Cave, the exhibition space will be renovated, and the auditorium will also be suitable for the screening of 3D films, the aim of which is to improve the demonstration, training and service facilities for nature conservation purposes. The Cave-watching website started in KEHOP for the transfer of knowledge will be further expanded with the locations of the Central Hungary region. As a further development, we complement the DINPI application development to meet the needs of todayâ€™s generation, which aims to make the caves open in the DINPI area widely known by the visitors of the DINPI area in the framework of a hiking path. As a result of the developments, 3Â 000 people are actively reached through demonstration and awareness-raising activities. We pay special attention to the professional skills of the tourist guides of our showrooms, for this we organise a training course for the guides in the caves, from which a textbook will be prepared to provide further training. We provide audioguides to the locations of the PÃ¡l Valley and SzemlÅ‘ Hill Caves to expand the services of our tourist showrooms, which provide higher quality presentations for foreign visitors. In the spirit of equal opportunities, several devices per cave are complemented by induction loops to help poorly hearing visitors. We also create foreign language lapels for information and promotion.</t>
  </si>
  <si>
    <t>Q3943605</t>
  </si>
  <si>
    <t>Conservation of habitat complexes of swamps in Sebes-KÃ¶rÃ¶s SÃ¡rrÃ©t</t>
  </si>
  <si>
    <t>The KÃ¶rÃ¶s-Maros National Park was established on 16 January 1997 as the seventh national park of Hungary to preserve the natural and landscape values of Southern Tisza. The main area of the National Park is situated in BÃ©kÃ©s county and in the east of the county of CsongrÃ¡d, with a total area of about 51Â 125 hectares.   The KÃ¶rÃ¶s-Maros National Park Directorate is responsible for preserving and presenting the values of the National Park in the long term, as well as performing tasks related to the conservation management of the Natura 2000 sites in its operational area.  The target area of the project is the core area of the National Park in Kis-SÃ¡rrÃ©t and MÃ¡gor-puszta and the Natura 2000 network (Natura 2000 area code: HUKM20019, HUKM20014 HUKM10002) is located on the former mud of Sebes-KÃ¶rÃ¶s. The vegetation of the Sikes that dominated the area is rich in species and habitats. In Kis-SÃ¡rrÃ©, Biharugrai-halastavas and surrounding wetlands are regarded as wetlands of international importance.   The primary objective of the project is to restore the natural water balance of wetlands of international importance in the tribe area of the National Park Kis-SÃ¡rrÃ©t (investment element 1), Pannonian saline steppes and marshes and floodplain marshes (Natura 2000 habitat type code: 1530 and 6440) to ensure grazing management, maintenance and long-term conservation of habitat types (investment component No 2). The project-funded development contributes to this goal on 1553 hectares.  Investment element No 1 shall include the following elements: in order to rehabilitate wetlands, to create regulated water retention, in the project min. 2 new structures will be built, min. 2 pieces of artifacts will be renovated, min. 2400 meters canal and minimum 1Â 500Â m recharge will be restored.   Investment element No 2 shall include the following elements: Development of 1 enclosure for extensive grazing livestock farming, which includes the construction of 1 fixed grey cattle pen, the construction of one caring building, the construction of 1 drilled well and the related road and utilities. The size of the corral: 1Â 944.5Â mÂ².  In the former floodplain of Sebes-KÃ¶rÃ¶s, the coastal bush and softwood groves were a defining type of vegetation. But most of the groves were produced centuries ago. An important objective of the Directorate is to create natural softwood groves in places that meet the requirements of the production area.  As part of investment element No. 3, afforestation takes place on 16 hectares of wood and shrub species of softwood groves in the MÃ¡gor-puszta of the National Park, in the formerly adjacent to the bed of Sebes-KÃ¶rÃ¶s, on 16 hectares.   It is well known that invasive plant species, which spread wildly, aggressively and in large numbers, pose a serious problem in domestic habitats, adversely affecting the natural conditions of habitats. At the current size of their small-sÃ¡rrÃ©ten stocks, their spread can be effectively reversed.   As an investment element No. 4 of the project, in the vicinity of the wetlands of international importance in Kis-SÃ¡rrÃ©t, the destruction of the woody invasive species (primarily pawncake and narrow-leaved silver tree) and the restoration of the scrubd grasslands takes place.  The project is technically sound and its objectives are clear and rethought. Investment element No 1 requires the acquisition of an environmental permit and a permit for the construction of water rights for the implementation of water habitat rehabilitation interventions. The contract for a geodetic survey for the preparation of the plans on which these permits are based is in the process of being concluded. For the establishment of an extensive grazing area under intervention element No. 2, a building permit is required, which is available. Investment element 3 requires an approved planting plan for afforestation, which is currently not available. No permit is required for the eradication of invasive plant species as part of investment element 4.</t>
  </si>
  <si>
    <t>Q3958292</t>
  </si>
  <si>
    <t>Development of demonstration sites providing the experience of discovering nature in order to promote Natura 2000 species and habitats in the catchment area of Budapest â€” Phase IV and development of nature conservation management in the area</t>
  </si>
  <si>
    <t>As part of this project, we plan to develop the Ã“csai TÃ¡jhÃ¡z complex and MadÃ¡rvÃ¡rta in the catchment area of Budapest. Existing buildings in their present state cannot fully meet the experience of nature discovery and need to be upgraded, their condition has deteriorated significantly or the necessary infrastructure conditions are lacking. On the site forming part of the Danube-Ipoly National Park, we plan to renovate the three buildings of the Ã“csa TÃ¡jhÃ¡z complex.  In addition, the development of habitats aimed at the conservation of the highly protected and Community-important crab viper (Vipera ursinii rakosiensis) at risk of immediate extinction, which is of paramount importance at European level, is being developed. As part of this, the shrubbed and reeded grasslands are restored, as well as wintering hills are built on the InÃ¡rcs mowers and the Ã“csai Nagy-TurjÃ¡n. External contractors in Dabasi territories are carrying out scrubbing from September to March. In the project, we plan to acquire the necessary equipment for habitat management (tractor, shredder, scythe, baler + trailer), as the degradation of habitats and the abandonment of grazing leads to a decline in the habitat of the crabs. The lack of proper management of grassland results in a decrease in herbaceous species richness or a rise in the process of scrubing.</t>
  </si>
  <si>
    <t>Q3943622</t>
  </si>
  <si>
    <t>Improving the efficiency of the territorial presence and nature conservation management by the complex development of the nature protection guard service of the BÃ¼kk National Park Directorate</t>
  </si>
  <si>
    <t>The BÃ¼kk National Park Directorate (hereinafter referred to as: BNPI) is located in 884Â 736Â ha, and the nature conservation guard service performs its tasks in this area. A national park, 9 landscape protection areas, 14 protected natural areas of national importance, a large number of ex lege protected natural values â€” caves, springs, hivestones, kunhalms, earth castles, geological base sections â€” have significant natural value. The extent of protected natural areas is 128Â 280Â ha and the ex lege protected values are 1Â 872Â ha.  Almost half of the operational area, 422Â 000Â ha, is covered by the NATURA 2000 network. Nearly half of the Northern Hungary region is part of the national ecological network.  The nature conservation guard service performs its tasks in a local area organisation. The operational area is covered by 7 landscapes. The current number of the nature conservation guard service is 34 persons.  The watchkeeping has the equipment and vehicles essential for the performance of their duties, but they wear out over time, they fail, they need to be replaced regularly. We currently have our own locality centre in 3 landscapes, in 3 cases the nature conservation guards work in rented office spaces, and one region currently does not have a central office. In several landscapes there are unresolved guard crews. In some cases, we do not have independent local area offices or we cannot provide suitable accommodation and working conditions for colleagues working in guard districts away from the local area centre.  In the present project, we intend to establish a watchkeeping office in Tard for colleagues working in the eastern BÃ¼kk region, a long distance from the Miskolc region centre. 16 of the vehicles available for watchkeeping are over 10 years of age. The technical condition of these cars is outdated, they have high repair needs, they have high consumption, their maintenance and operating costs are high, and their replacement is justified. Part of the field monitoring equipment required for the work of the watchkeeping is intended to replace worn-out, damaged devices, some of which are necessary to perform newly created tasks (such as the appearance of the wolf and the bear). To date, there have been no appropriate tools for the processing of field data in the Directorate, although they are necessary for the evaluation of the data. Many of the IT tools used to record and store data are also justified in their outdated, worn-out and continuous exchange.  The objective of the project is summarised in the title: improving the efficiency of the area presence and nature conservation management through the complex development of the nature protection guard service of the BÃ¼kk National Park Directorate. Our goal is to not only replace the end-of-life, ageing equipment and vehicles by purchasing vehicles and monitoring tools, but also to increase the quality of the equipment by purchasing more modern, better-quality equipment, and to increase the efficiency of work. With the construction of the Tard watch office, we create the right working conditions in a guard district rich in both living and inanimate natural values, the ability to perform administrative tasks, contact with customers, storage of vehicles, monitoring and data processing equipment.  The nature conservation guard service performs a very wide range of tasks. Performs the preservation of protected natural areas, ex lege protected natural assets and archaeological sites. It monitors and documents the dynamic changes in natural areas and habitats, participates in the assessment of natural values and the recording of data. It provides data for the Directorateâ€™s professional work, the issuing of expert opinions, the preparation of nature conservation and NATURA 2000 management plans, etc. In addition to the above, it performs a wide range of public authority tasks, liaises with the local population and farmers in the area managed by the board of directors. On average, the directorateâ€™s nature conservation guards manage 3Â 825Â ha protected areas and 12Â 400Â ha NATURA 2000 sites per person. 63 bird species, 21 vertebrate and 11 invertebrate Natura 2000 species are specially protected and monitored in the area, together with protected animal and plant species and habitats. They can only perform their diverse tasks to a high standard with adequate equipment.</t>
  </si>
  <si>
    <t>Q3943552</t>
  </si>
  <si>
    <t>Preserving the biodiversity of the drying water world in Somogy by improving water balance</t>
  </si>
  <si>
    <t>1. The applicant is the Danube-Drava National Park Directorate, a central budgetary body under the ministerial authority responsible for the nature conservation management of protected natural areas. It shall carry out its tasks in accordance with Act LIII of 1996 on nature protection and related sectoral legislation and its internal regulations.  The Directorate has an area of almost 1.5 million hectares and covers almost the entire territory of the counties of Baranya, Somogy and Tolna.   2. Description of the starting situation, the project environment and the need for intervention/development, the problem to be solved, the environment of the problem The Boronka stream, Aranyos-patak and Koroknai stream were regulated and deepened in the last century after the drainage of the surrounding arable land in order to be able to absorb the collected waters. As a result, the groundwater level in the areas was reduced, resulting in a significant deterioration in the environmental conditions of the cut-off meadows, wetlands, and the environmental conditions of the forest stocks accompanying the streams.  There are three areas where intervention is needed:  1. Lakes of GyÃ³ta: existing, degraded, old artifacts and earthworks threaten the safe operation of the lake system. The emergence of invasive species endangers the breeding, living and feeding sites of protected species living here; a decrease in groundwater levels can lead to dehydration of trees.  2. Csombardi-rÃ©t: the area has been degraded, invasive plant species have appeared; the artifacts of the existing lake are in a degraded technical condition, which makes it difficult to regulate the water level and the proper operation of the lake.  3. ÃšjvÃ¡rfalvi-rÃ©t: as a result of the decrease in groundwater level, peat is degraded, the former marsh (mow) is degraded and weeded, so the sensitive species are significantly reduced and are replaced by weed species.  3. Formulation of the objectives of the project, substantiation of its justification and description of the planned results and impacts.   The purpose of the application is to carry out habitat conservation, reconstruction and restoration activities in the Boronka-mellÃ©k Protected Area and its surroundings, whereby the project promoter wishes to maintain and improve the ecological status of the drying inland Somogyi areas and to preserve and increase the coverage of typical wet and fresh habitats. The development would also increase the number of species associated with wetlands and ensure their establishment. Objectives:  1. Long-term maintenance and safe operation of the GyÃ³ta Lake system with the reconstruction of existing structures according to the permit.  2. The long-term maintenance and safe operation of the existing lake in the Csombardi area with the reconstruction of the existing artefact and embankment in accordance with the permit; and the creation of breeding sites for amphibians and fish.  3. In ÃšjvÃ¡rfalvi: raising the groundwater level by building new structures to maintain the endangered zergeboglar population.  4. Acquisitions of equipment, additional purchases: purchase of necessary tools and services for habitat management, improvement of fish stock composition, project implementation.   4. A brief summary of the activities planned under the project and thus of the results.  1. Lakes of GyÃ³ta: reconstruction of existing water works and earthworks is required.  2. Csombari-rÃ©t: replacement of existing price absorber, filling repair is required. With the construction of an artifact dividing through the former lake bed, using several open locks, we plan to create 3 water spaces, which serve as a breeding ground for amphibians (moor frog, lake frog, niece, herds) and the natural (Dubics) breeding grounds for endangered fish species (broad corpses, hoods, stripe species).  3. ÃšjvÃ¡rfalvi-rÃ©t: in the Koronka stream and in the drainage ditch it is necessary to build a new water level control structure in order to raise the groundwater level.  4. Acquisitions of equipment, additional purchases: acquisition of amphibious power machinery and adaptors for habitat management, fishing and fish transport equipment, asset storage container, off-road vehicle and trailers. The establishment of a suitable fish structure in lakes with fish planting.  5. Preparation of the maintenance plan for the Natura 2000 site Boronka-mellÃ©ke HUDD20044 as a related activity.   5. A brief description of the planned financing and economics and maintenance of the development. The project is 1318/2015 laying down the annual development framework for the Operational Programme for Environment and Energy Efficiency for 2015 It was named in Government Decision (V. 21.) so that its source is 100Â % covered by HUF 174Â 500.000.  No revenue will be generated by the applicant during the development.  The project promoter uses a gross cost statement in the application.</t>
  </si>
  <si>
    <t>Q3943574</t>
  </si>
  <si>
    <t>Land castles, landscape and cultural values â€” nature and landscape conservation rehabilitation of land castles in the area of BÃ¼kk National Park Directorate</t>
  </si>
  <si>
    <t>The BÃ¼kk National Park Directorate is located mainly in mountainous areas of northern Hungary and in the lowland areas surrounding the mountain foot, to the Tisza line. The encounter between mountains and plains in early history often provided shelter and habitat for people from prehistoric to present days. On the northern and southern edges of the BÃ¼kk Mountains, as well as in deep valleys or hills with a view to a large area, several prehistoric (Bronzee, Iron Age) and early medieval land castles and fortified settlements are known. In this project we plan to maintain and restore in 7 locations. Three of the sites are large, inhabited for several periods, and four smaller land castles. Land castles are mostly located in a forested environment. Their landworks are threatened by erosion caused by machine movements and treading associated with cultivation. Significant damage can be caused by excavations resulting from illegal metal searches with detectors. In addition to the devastating influence of time, ramparts, ditches and other landworks (e.g. piles) built from stone and earth are also damaged by illegal â€œresearchâ€ and disturbances. There is a frequent spread of scrubling, invasive tree species, especially acacia, covering landworks in the areas. In the area of each of the affected land castles, it is necessary to remove the intensive spreading vegetation and the growing acacia species which endanger visibility and cover the landworks. The fresh surface of the earthworks that were previously broken and to be restored as part of the project will be refurbished in the area of VÃ¡rhegy in SajÃ³nÃ©met.  We plan to organise disturbances and destructions in the area of a land castle. At the Castle Hill of SajÃ³nÃ©me we eliminate several mÂ³ of digestions on the side of the motte. In the case of a land castle â€” partly in connection with the presentation â€” the small specialist of the rampart system is reconstructed using archaeological results. Small or larger quantities of waste illegally deposited in the land castles are collected and transported to a legal landfill. Plant parts (â€˜dead woodâ€™) naturally produced or abandoned during forestry are removed from the landworks and no longer disturbing distances are placed. In two locations old concrete bases will be dismantled, which have already lost their function. Most of the well-known, large-scale land castles are threatened by illegal â€œolderâ€ activities, metal-finding research and digestions. In order to detect them and take action against them, we put camera traps in six land castles.  In order to ensure the feasibility of the project element, an area purchase will be carried out on one site. In the area of the 7 Land Castles we put out signs and in 5 cases we create educational paths. Steps, walking surfaces and railings are built where necessary to increase the safety of the visit. In the framework of the project, we also produce a map publication showing the values of the ex lege landscape and culture history in the BNPI area.</t>
  </si>
  <si>
    <t>Q3943575</t>
  </si>
  <si>
    <t>Earbows, rocky hive stones â€” Preservation of hive stones in the area of the BÃ¼kk National Park Directorate</t>
  </si>
  <si>
    <t>There are 38 hive stones in BÃ¼kkalja and a group of hive stones consisting of several ear-knife cones. Most of them are located in mountain forest areas, and a small part is surrounded by rock grasslands. Most hive stones were surrounded by violently expanding acacias that cracked and destroyed the rocks with its roots penetrating the cracks. In the present project, we plan to present the hive stones for nature conservation purposes in 21 locations, and to remove the vegetation that threatens the hive stones in order to be presented.  The main location of the project is the TT area of the Szomolyai hive stones, where the largest and most beautiful hive stone group in the country is located. The area is a popular tourist destination, but the visit also causes serious damage to the hivestones. We will carry out tasks in accordance with the following points of the call for proposals: â€” Development of security, demonstration and training-server facilities to study ear-knife rocks. â€” Removal of non-indigenous or aggressively expanding species not suited to the habitat of the hive stones â€” Development of demonstration infrastructure and awareness-raising activities related to the NATURA 2000 sites and natural values to be presented â€” Acquisition of equipment for nature monitoring directly related to the measurement of the effectiveness of a specific investment element â€” Preparation of the NATURA 2000 site presentation plan â€” Development and implementation with the participation of representatives of local communities. â€” The development includes awareness-raising actions with the active participation of the target group. The vast majority of hive stones are located in forest areas. The canopy is not able to close enough on the cliffs, so the area is shrubbed, young tree species appear on them, most often the intensively spreading acacia. The shrubs, the roots of trees, the rainfall and the frost that may ensue further the thin cracks of the rocks, stretching them out, and in time, some blocks of rock may break down. Tread erosion is a significant harmful factor for the more commonly visited hive stones.  A total of 21 interventions are planned in the framework of the tender. All hive stones are used to reduce vegetation, scrub, inject the acacia on and around the rocks, and then remove the dried wood. Waste is collected and shipped to landfill in waste areas. In the case of two groups of hive stones, the cracked rock blocks are reinforced by stone rebellion. Presentation is an important element of the project. On the main site of the project, in the area of the Szomolya hive stones, we will create a safe presentation for both visitors and hive stones. The ear-knife rocks are provided with metal walking levels above the surface and associated terrain demonstration facilities. The hive stone band is protected by a fence for the purpose of protecting and controlling the movement of the visitors, and cameras are placed on the entrance gates to measure visitor traffic and to monitor possible damage. Every additional hive stone affected by the project will be displayed with a sign. In 10 locations, walking paths, staircases and railings are being constructed. The presentation infrastructure is a set of interpretation activities (tourist and civilian natureguard training; organising work shops, lectures, conferences in several locations; creating an interactive three-dimensional website (portal); development of information and awareness-raising publications).  Only a small proportion of hive stones fall into NATURA 2000 areas. The entire area of the Szomolya hive stones falls within the Special Area of Conservation HUBN20010 Szomolyai KaptÃ¡r-rÃ©t NATURA 2000. The site has a NATURA 2000 maintenance plan, its presentation management plan, highlighting the presentation of hive stones, we prepare it within the framework of the project.</t>
  </si>
  <si>
    <t>Q3943601</t>
  </si>
  <si>
    <t>Practical protective interventions for the conservation of in-situ Natura 2000 designation species at risk of extinction in the ANPI operational area</t>
  </si>
  <si>
    <t>The aid scheme planned by ANPI is intended to preserve in-situ bat species at risk of extinction located in the operational area. A significant proportion of bat species live in caves under natural conditions, but in Europe most of the species are excluded from these original natural accommodations due to the disturbance, exploitation and closure of these underground accommodations. The majority of herds, which are significantly depleted in numbers, now find shelters in buildings or artificial underground cavities (e.g. mine reservoirs). However, animals are exposed to specific and increased hazards (e.g. stability problems, gas accumulation, direct closure, overheating, disturbance, etc.) in the artificial environment. ANPIâ€™s area of operation has been very well-examined from the point of view of Batfaunistic and international hazards. According to the survey results, there are very large stocks, including the most important domestic populations of critical species (e.g. round hawk bats, long wing bats). For the most endangered species (e.g. large horseshoe bat) the planned project concerns 40-60Â % of domestic stocks! In the case of specially protected Natura 2000 marker horseshoe bats, the impact shall be at least 25Â % to 30Â % for the entire Carpathian Basin population. The planned interventions are intended to directly preserve the population of vulnerable bat species that are in a vulnerable situation. ANPI plans to achieve the agreed objectives by implementing the following 3 main intervention elements: 1: Improvements aimed at restoring degraded and dangerous accommodations of bat species that are at risk of extinction. The objectives of the project are the maintenance and development of high-profile bat accommodations that would be discontinued in a short period of time without intervention. These bat quarters are still home to high-value bat colonies, but based on their present condition, their survival is uncertain and dangerous for bats and humans. The disappearance of a given accommodation can easily result in the destruction of a significant bat population immediately. The aim is to maintain and develop a bat accommodation network that, based on decades of experience, is of crucial importance not only in maintaining ANPI but the entire Carpathian Basinâ€™s cave and building bat tree.  2: Bat protection education and awareness-raising, presenting bats with the involvement of local communities. The aim is to increase the visibility and acceptance of bats at regional and national levels and to broaden the social base that underpins effective protection by means of a permanent and mobile exhibition. Our complementary goal is to promote the general nature conservation and the Natura 2000 network and to develop the love of nature in general. We intend to achieve this by means of appropriate methods for the specific target groups. 3: Reducing light pollution in bat accommodations, helping to create a star-floor park in the ANP area.  Our main goal is to reduce the pressure on bat accommodations caused by artificial illumination, supported by research results; through this, the immediate protection and conservation of bat populations. Another important goal is to prepare the development of the Aggtelek Stars Shop Park, to reduce light pollution in the entire zone system of the Aggtelek Biosphere Reserve. Our stated aim is to reduce the environmental impact in general and to increase the environmental awareness of the local population.  Itâ€™s a total of br. A project with a budget of HUF 150,460,000 can be implemented by ANPI after a project development period of 6 months, during a 32-month implementation period.</t>
  </si>
  <si>
    <t>Q3943621</t>
  </si>
  <si>
    <t>Improving the efficiency of the territorial presence and nature conservation management by the complex development of the nature protection guard service of the Danube-Ipoly National Park Directorate</t>
  </si>
  <si>
    <t>Watchkeeping activities to be carried out: â€” Sightings and inspections along the Ipoly and Danube, BÃ¶rzsÃ¶ny, Pilis, Gerrecse, Blood and Eastern Bakony and the Fieldland. â€” Conservation of Natura 2000 and Ramsar Convention sites and their flag species. â€” For the conservation of species and habitats of species and their habitats, â€” Ecotourism and environmental education programmes, such as group leaders, tours, major events (World Water Day, Earth Day, Birds and Trees Day, European Birds Observation Days, Tatai VadlÃºd Sokadalom, etc.) for the conservation of species and their habitats. Devices to be procured in the tender Telescopes (hand-held telescopes and their accessories): An essential tool for watchkeeping (different activities, accurate observation of protected species) is a modern telescope that ensures excellent image quality even under unfavourable light conditions. Cameras and cameras: Take crime scene and evidence footage, create quality images for ecotourism appearances (website, publications, presentations) and monitor and document illegal activities that threaten protected natural values and state assets. Night vision appliances, thermal cameras: The use of equipment in this group is primarily necessary to ensure that habitats are monitored without disturbance, at night, and to detect possible illegal uses (unlicensed logging, poaching, nest robbery, unauthorised technical sports). The acquisition of these equipment is essential for the management of property and game, the protection of property, the control of nature conservation treatments (inspection of land use), the planning and implementation of night watch operations. Drones Watch tasks are significantly extended and facilitated (use of land, compliance with restrictions, area measurements), but also allows watchkeeping observations in hard-to-circuit areas, habitats that are difficult to reach. (e.g.: wild movement, control of hidden nest colonies). This tool allows quick, short-term disturbances to be made in natural areas.  Digital data recorders and their accessories, programs (smart phone, PDA, GPS, laser telemeter, laptop) are tools for field visits, accurate geospatial identification of various locations, field measurements and documentation, which help the co-authorities and researchers to provide data on environmental and nature protection. Live catching devices and their accessories, animal storage boxes (bird calling equipment, bird and bat nets, butterfly and grass nets, soil traps, searchlights, snake hooks) During animal rescues in various locations (hairy events, public announcements, poisoning), tools for finding, capturing and transporting animals to assist the Nature Conservation Guard Service in carrying out tasks related to environmental and nature protection. Spring frog rescues play an important role, as in addition to the direct rescue of protected animal species, important awareness-raising events are also important. Water quality measurement laboratory kit Helps to monitor the state of wetlands, but the nature conservation guard can determine whether there is any contamination that requires immediate notification and intervention of the authorities by carrying out a rapid inspection at locations during various public announcements and snowfall events.  Boats The boat is an essential tool for controlling wetlands in the area of operation of our Directorate. In many cases, the observation of protected or Natura 2000 species on large water bodies (Lake Venence, Danube, Ferenc-major) can only be achieved by boat. Breastboots The state of wetlands and the nestings of colonised bird species can be explored and protected, especially the access to, and control of, wetlands and willows that are not accessible by boats. During the snow events, it helps to intervene in the fast spots. In the area of operation of our Directorate of Bat Detector, the Nature Conservation Guard Service performs significant tasks in relation to the bats. For the opinion of nature conservation managers, it is necessary to find out the stocks hiding in forests, caves and buildings, and to determine their race and behavioural characteristics. In hundreds of cases, following reports from the general public, in addition to detecting them, their rescue needs to be solved. The acquisition of a bat detector would significantly help these tasks. Motor vehicles, trailers (terrain, motorcycles and accessories) Vehicles to be procured during the tender will be used in areas that are lost so far but more important from the point of view of nature conservation. They are necessary for the vast majority of the tasks of the Nature Conservation Guard.</t>
  </si>
  <si>
    <t>Q3943581</t>
  </si>
  <si>
    <t>Protecting and presenting our geological heritage in Bakony-Balaton Geopark</t>
  </si>
  <si>
    <t>In the present application, we plan interventions in a total of 22 locations: of these, 17 ex lege protected natural values or monuments (7 out of 16 caves are also a sinkhole, in addition to this 1 group of sources are included), and 5 protected areas are protected in view of their significant land-scientific values (4 nationally important and 1 local protected TT, the latter in Natura 2000 sites). Due to the large number and different nature of the investment sites, ex lege protected natural values, monuments (caves, sinkholes, springs) and nature reserves are mentioned in a separate group in the present tender documentation for the sake of clarity. In the case of caves covered by the tender, the lack of closures â€” or the inadequate condition of existing ones or their non-interoperability for bats â€” poses a risk to nature conservation and the protection of life. In many places, collapse-threatening sections (mostly close to the entrance) and unstable stone blocks threaten the integrity of the cave and the researchers. Previously installed ladders, often incorrectly sized, are in a highly corroded state, and in many places cave formations may be damaged during the visits of researchers due to the lack of ladders. In some places, significant amounts of washed sediment or deposits block the passages. In the case of land-scientific nature conservation areas (partly the basic geological sections), it is generally not possible to ensure the visibility and inspection of precisely the formations for which the protected status was declared at the time (plant cover, curvature of scorched debris, collapses, etc.). The protective roofs in place are either in a very bad condition or even completely destroyed. In some locations, steep surfaces, unstable rock surfaces and the risk of accidents are also a major problem (lack of protective barriers, etc.).   Formulation of the objectives of the project, substantiation of its justification and description of the planned results and impacts: The aim of the project is to ensure the long-term preservation of the various land-scientific natural assets located in the UNESCO Global Geopark of Bakony-Balaton, managed by BfNPI. One-off, project-like interventions primarily affect inanimate natural values, but we intend to have a positive impact on the communities and habitats of living beings in any way associated with it. With this activity, the project contributes to the conservation of caves, sinkholes, springs, nature reserves with land-scientific values, basic geological sections, species and habitats with outstanding value in nature conservation and community.  A brief summary of the activities planned under the project and thus of the results: In the case of the sites involved in the project, we plan the following types of interventions, as well as a brief description of the results to be achieved. Caves (including partly sinkholes): â€” safe closure of entrances carried out according to nature conservation criteria, technically properly dimensioned and executed: the protection of Earth science values and bat habitats (including the creation of the latter), prevention of accident hazards; â€” provision of passages and entrance sections (crop stone masonry, concrete rings, cement grit): prevention of collapse; â€” installation of stainless steel ladders, replacement of previously installed corroded artifacts: conservation of cave formations, safe movement of cave researchers; â€” sediment removal: freeing up caves (potential bat habitat, etc.); â€” installation of a filtration barrier for the entrance to the sinkhole: the entrance section is not clogged The source group of Lake Tapolca: â€” excavation of natural precipitates, dismantling of water retention structures: improvement of the state of the hydrogeological system with the Tapolca cave system, the source operation closer to the natural state of nature conservation areas of a geological nature (partly geologic sections): â€” basic geological sections, necessary cleaning of worthy rock surfaces (removal of vegetation and debris): creating visibility/examination; â€” reconstruction and reconstruction of protective roofs: protection of more vulnerable structures in the longer term; â€” installation of guard rails and repairs of previous ones: averting the risk of an accident; â€” stabilisation of submersible rock surfaces: protection of the formation, prevention of accident hazards; â€” collapse-threatening steep-copper stabilisation: conservation of geological formation, protection of neighbouring residential buildings, development of nature conservation demonstration infrastructure, targeted awareness-raising activity: â€” displaying information boards at point intervention sites, development of educational paths, publication of publications: dissemination of knowledge, communication of the importance of land-scientific natural values (promoting attitudes);</t>
  </si>
  <si>
    <t>Q3943626</t>
  </si>
  <si>
    <t>Improving the efficiency of the regional presence and nature conservation guarding by the complex development of the KiskunsÃ¡g National Park Directorate nature protection guard service</t>
  </si>
  <si>
    <t>The aim of the project is to strengthen the presence of a nature conservation guard in the Danube-Tisza area, and to improve the effectiveness of official controls in the operational area of KNPI. Increase the performance of habitat and species conservation tasks, facilitate the organised collection of data and information underlying nature conservation management, increase the efficiency of monitoring tasks, increase the effectiveness of participation in conservation asset management, improve participation in education, awareness-raising and presentation, and help coordinate the tasks of public workers.  During the preparation phase of the project, the preparation and licensing of the PÃ©teri-Tavi Schoolâ€™s heating plan, the planning and licensing of the storage site, the installation of automatic ground water level detection wells, the water-legal construction permit plan and the authorisation clearance, and the public procurement documentation related to the implementation will be completed.  The KNPI aims to maintain and improve the conservation status of species and habitats of common importance, protected and highly protected in the area of operation, and to establish the conditions for monitoring and monitoring, with the following improvements:  â€” The establishment of two nature protection guard offices as follows: O In the catchment area of IzsÃ¡k, the establishment of a regional centre involving three nature conservation areas, in which in addition to the Nature Conservation Guard Service of the KiskunsÃ¡g National Park Directorate, the Asset Management Department is also included. KNPI Nature Conservation Watch Office, rooms for the installation and storage of technical equipment and equipment for nature protection; in the vicinity of PÃ¡lmonostora-Opusztaszer, the establishment of a nature conservation guard office for the TiszavÃ¶lgy Nature Conservation Landscape, in which the Nature Conservation Watch Service of KNPI is located in the form of a nature conservation guard office, would strengthen the nature conservation education and presentation in the area, and also establish a storage space for the storage of the tools and tools of the public works programme. â€” Development of nature conservation watchkeeping and monitoring equipment â€” acquisition of technical equipment: GPS camera, telescope cover, heat camera, wild camera, IT devices, automatic ground water level detection well, soil moisture meter, portable electric fishing machine, fish radar, boat with electric motor; â€” Development of the equipment of the Nature Guard Service for field mobility, the acquisition of motor vehicles and terrain tyres to ensure continuous field presence and contact with local communities, coodification of public works programme The project KEHOP-4.2.0 of the Nature Conservation Guard Service of KNPI is fully compatible with the activity set out in the measure, and the content of the project has been defined taking into account the objectives of the Operational Programme. The development of the Nature Conservation Guard of KNPI helps to strengthen the presence of the authorities in order to protect the living world, the quantity and quality of the collection of monitoring data to protect the living environment, and the performance of field tasks.</t>
  </si>
  <si>
    <t>Q3948907</t>
  </si>
  <si>
    <t>Creation of a green city in PolishtÃ³ti</t>
  </si>
  <si>
    <t>The priority goal of the Municipality of the City of Poland is to nurture and expand its green areas and to develop them with a view to environmental awareness. The aim of the planned development is to develop the green areas owned by the local government, which are degraded and aesthetically degrading the image of the city and are unsuitable for its intended use, with special attention to family- and climate-friendly solutions, as well as the reintroduction and replacement of plant species native to the area. In order to keep the cityâ€™s population, it is of utmost importance to have and continuously innovate, and to decorate green areas, which are suitable for families with children, young and old alike, to spend their free time in these areas. The creation of these conditions is one of the priority objectives of development. In addition, in the case of a multifunctional event and market sales area in the public park next to the community house, an important objective is to renovate income-generating infrastructure to create an attractive selling environment with an incentive effect for local operators. The environment of the multifunctional, aesthetic and advanced infrastructure event space is expected to stimulate cooperation between the local government, civil society organisations and local economic actors. All interventions of the planned development will be carried out in the action area located in the inner part of the city, which is located in the area bordered by RÃ¡kÃ³czi Ferenc utca â€” GÃ¡bor Ãron utca â€” Csokonai utca â€” Szent ErzsÃ©bet tÃ©r, which will be designated in it when ITS is written. The areas classified as green areas in the action area are degraded, unusable in their intended function, and the inhabitants of the city rarely visit them on occasional occasions, which are thus underutilised and aesthetically worsens the townâ€™s image and its perception. The areas to be developed are not suitable for spending useful leisure time and for organising major events, in the absence of coherent solid coverings, their use is not suitable for sports or recreation, and their visitability is greatly influenced by weather conditions. The development of areas in a beautiful green environment in the frequented location of the city is essential for increasing the sustainability, conservation and attractiveness of the settlement, the creation of a more liveable environment and the conservation of native plant species.  The first location of the reconstruction of the green area is the public park next to the cultural house, where the plant stock of the park is protected, the planting of shrub groups of native shrub species, new terrain covering, the construction of the new floor structure of the existing open-air stage, the construction of a pebble or stone-covered auditorium, the placement of outdoor furniture and chairs, the establishment of a fixed indoor colour suitable for the creation of outlets, and the creation of mobile sales spaces, a multifunctional event and market sales area, for which a toilet, waste storage, drinking fountain and irrigation facilities will be built. On site 2 (intersection of Ferenc RÃ¡kÃ³czi â€” Csokonai VitÃ©z MihÃ¡ly street) a new paved pedestrian path will be constructed, the old pavement and borders will be dismantled, the surface rainwater drainage system will be reconstructed by protecting the existing green area values in the area. Street coverings are replaced, annual flower beds and shrub groups are installed, re-grained, and new hems and wear layers are built at the turn of the bus stop. The public garden and memorial site at the junction of St. Elizabeth Square and Csokonai Street (3Â rd location) will be renovated. Around the corpus, new square stone cladding is installed, new benches are installed for visitors, low Bush beds and hedges will be planted with domestic breeding, re-graining, connecting the memorial sites, more comfortable and aesthetic. Their more spectacular approach is to create a gravel-covered path and an outdoor LED light source recessed to the ground level. The minimum of 3 activities is: 1. The â€˜softâ€™ programmes complementing infrastructure interventions have been designed and the so-called â€œsoftâ€ interventions are essentially focused around four target areas: promoting environmental awareness, awareness-raising, crime prevention and labour market integration. 2.  Economic recovery activity: development of a market area (urban market) 3. Increasing plant surface area, habitats and biodiversity at three locations and on the road sections connecting them, reconstruction of green surface plant stock and related other developments. The physical, professional and financial maintenance of the project will be carried out by the Municipality of the City of Poland during the implementation and maintenance period, at the expense of its own budget. Ensuring this is a mandatory task for the Municipality of the City of Poland. The reservation will be organisationa...</t>
  </si>
  <si>
    <t>Q3943555</t>
  </si>
  <si>
    <t>Protecting caves in Gerecse, Pilis and VÃ©rtes, creating a thematic network of geological and cave demonstration sites</t>
  </si>
  <si>
    <t>The aim of the project is to preserve and restore 19 caves and 5 artificial cavities in the operating area of the Danube-Ipoly National Park, Gerecse, Pilis, VÃ©rtes, Visegrad Mountains and Bakony, and to create the necessary conditions for the long-term preservation of the living and non-viable natural values. Our aim is to maintain and improve the favourable conservation status and to restore damaged habitats. Ensuring the entrance to caves and artificial cavities, rediscovering, building and â€œbat-friendlyâ€ closure prevents unauthorised entry, which threatens the geological values of the cave, its shape and the potential risk of accident. In addition to the closures, ladders, step-bars and ropes are installed in many locations, which facilitate safe traffic and provide professionals with the possibility to regularly monitor the condition of caves and bat populations. In the area there are populations of bat species that are particularly valuable from the point of view of nature conservation. The main objective of the project is to preserve and ensure their living conditions, which also ensures the undisturbed nature of the current wintering and breeding sites of bats in caves.  The development also covers the construction of 1 educational path and the renovation of 1 educational path, which aims to disseminate knowledge and to educate nature conservation. An important part of the project is the presentation of caveological and geological values, the construction of cave games and the development of the necessary equipment system. As a result of the development, 3Â 000 people are actively reached through demonstration and awareness-raising activities. Keeping in mind the protection of natural assets is a priority for the implementation of the tender. Our aim is to minimise the interference caused by the works in the quality of the materials used, the size of the construction area and the interference caused by the works.</t>
  </si>
  <si>
    <t>Q3943570</t>
  </si>
  <si>
    <t>Conservation of endangered bird species and bat species with active nature conservation interventions in the operational area of the Balaton-FelvidÃ©ki National Park Directorate</t>
  </si>
  <si>
    <t>Improving the nesting conditions of the white stork nesting on the electrical grid, equipping with braiding old containers that are unprofessionally outsourced, replacing old/damaged nest holders, nest reliefs, dangerously close-up column switches and turning the column transformers into bird friendliness, thereby improving the nesting conditions of the storks, increasing the survival rate and increasing the stock We intend to carry out the following activities with significant improvements according to the requirements of the power supplier: new nest holders, replacement of old nest holders, easing of nests, installation of bases on empty nest holders, replacement of OK current bindings for BSZV, bird seat placement, bird friendliness of the KÃ–F-KIF OTR station and their combined procedures.In the case of stork nests (separate pillars, chimneys, buildings, etc.) located on the non-electric network, the Executive Board intends to carry out these works itself. We plan to improve the breeding conditions of protected and/or Natura 2000 species in the operational area of the Directorate by increasing the breeding conditions of bird species of protected and/or Community importance. The installations are planned in the entire operational area of the Executive Board, in the case of ear-skuvik and dubbed banka, mainly in the North Somogyi region. In the case of red blood, mainly in VeszprÃ©m County and Western Zala. In the case of Kuvik in the Marcal Basin and in the case of pearl owls in our entire operating area. In the case of RÃ¶rvÃ¶s FlykapÃ³, we plan to plant more importantly in our own forest area in Northern Bakony. As a result of planting, breeding populations of these species will increase and their nesting conditions will improve. Strengthening the populations of bat species of protected and/or Community interest in the area of operation of the Directorate, improving the conditions for sunbathing and reproduction by building bat houses. With the construction of bat houses, we can greatly help the living conditions of bat species, therefore the Directorate plans to build 8 bat houses mainly in forest areas linked to wetlands. The construction of bat houses is not subject to a building permit if their spine height does not exceed 5 metres. In forest areas, such structures may be housed with a forestry permit.   Contain invasive fish species, provide fish-eating birds with food for the management of special fishing waters. The emergence and multiplication of invasive fish species, as well as a large number of ecological risks, are directly unfavourable in terms of nutritional options through fishing-related fish plantings and their expansion. In a short period of time, the mass-emerging silver carp, busa, dwarf catfish species both grow in such a way that they â€œget out of the mouth of fish-consuming bird speciesâ€. As a result, the diet of these bird species affects the already reduced population due to the competition of invasive species, with a disproportionate increase in the predatory pressure towards cylindrical native species. The restoration of the original species composition is possible only with special procedures based on natural processes. As a result of the interventions, the population of large stews, small eags, red herds, bacons, spoons, small cormorants, dwarfs and buffaloes, which are presently present in the area of lakes and dead branches, will be stabilised, and it is expected to be breeding in new locations that it can successfully use as a feeding place.   To strengthen populations of protected and/or Community interest bird species nesting at ground level and reeds by hunting predator species that threaten them that can be hunted. The Directorate carries out hunting activities in three hunting units: Each unit has a special purpose, the purpose of which is the conservation interest. The method of exploiting hunting areas is a stock-control hunt that is subordinated to nature conservation interests. In each of the three hunting units, a significant number of highly protected birds, primarily a herd type, are breeding, whose solitary and colonised nests are threatened by wild boars, red foxes and gold sacals, which have increased significantly in recent years. It is possible to increase efficiency by using these tools, and we can raise the launch plan in this case. We want to increase the weight of night hunting in the area, partly due to increased efficiency and increasing tourist demand.  As a result of increased wildlife management interventions, the predation pressure on the population of my solitary dwarf) and buffalo flocks, as well as on the colony nesting baccalas, large trolleys, small malls, spoons and small cormorants is expected to decrease. It will also benefit many amphibians and reptiles in areas, especially the swamp turtle.</t>
  </si>
  <si>
    <t>Q3943624</t>
  </si>
  <si>
    <t>Improving the efficiency of the siteâ€™s presence and nature conservation by the complex development of the Nature Conservation Watch Service of the FertÅ‘-HansÃ¡g National Park Directorate</t>
  </si>
  <si>
    <t>The 13 staff of the Nature Conservation Guard Service of the FertÅ‘-HansÃ¡g National Park Directorate perform their duties in 11 guard districts including protected areas belonging to the national park and NATURA 2000 areas managed by the Directorate. The staff of the watch service performs their basic watch duties in a tense period of work with overtime. In order to ensure a more efficient operation of the Nature Conservation Watch Service and to enhance its presence in the field, it is necessary to implement a complex development that simultaneously enables the development of the watchkeeping office network, the modernisation of the vehicle fleet needed to enhance field mobility and the provision of efficient field monitoring, monitoring, data processing and transmission tools.  The indirect, long-term objective of the project is: â€œProtecting and improving the natural state of protected natural areas belonging to the FertÅ‘-HansÃ¡g National Park, NATURA 2000 sites and habitats and protected non-viable natural assets, as well as protecting the species of domestic protected and community importance and ensuring the survival of their habitat through the development of the Nature Conservation Watch System.â€ The following 3 project elements planned under the project can be identified with several direct, short-term objectives, the joint realisation of which serves to achieve the project objective.  1. The aim of the renovation of the nature protection watchkeeping bases is to improve the efficiency of the core watchkeeping tasks and to improve the infrastructure conditions of tasks beyond the core tasks (e.g. liaising with local communities) and to create the preconditions for cost-effective operation (e.g. improving thermal insulation), contributing to the long-term sustainability of the development results.  2. Purchase of 8 off-road vehicles and 2 trailers for the off-road mobility of the Nature Conservation Guard Service: the aim of replacing outdated and outdated vehicles is to reduce the harmful effects on the environment, to improve the running efficiency of the car, to avoid possible malfunctions, frequent repairs and other problems and to reduce the resulting loss of time, and to reduce the cost of servicing. The development of watch mobility can increase the presence of nature conservation guards in the field, which will also lead to an increase in the number of inspections and measures taken by nature conservation authorities, thereby reducing damage and unlawful activities. In those guard districts where there is currently no separate vehicle available (the Sopron guard district and the FertÅ‘-West guard district, as well as the Lower and Upper Danube guard districts), the development will result in a doubling of the field presence. The purchase of boat carriers and trailers is also aimed at improving the field mobility of the watchkeeping, thereby increasing field presence in areas where the presence of the Nature Conservation Watch Service has so far been negligible (e.g. the Natura 2000 sites of RÃ¡ba and RÃ©pce).  3. Ensure effective monitoring, monitoring, data processing and transmission tools: the aim of the field geospatial data collection tools (smart phones), hand-held telescopes, spacing and mobile workstations is to improve the effectiveness of basic watchkeeping tasks for natural state assessment (data collection) and monitoring (monitoring). The development of tools for field data collection and monitoring can increase the number of habitats and groups of organisms to be tested. By purchasing field geospatial data collection tools, the currently diverse data collection protocol can be standardised, reducing the time spent on data recording and minimising the risk of data fragmentation and data loss due to failure to save data. By increasing the efficiency of data collection and monitoring, a quantitative increase in the biotics data collected by the watchkeeping is expected (on average by 25Â %).  Expected results and impacts of planned developments: â€¢ number of renovated buildings: 4 pcs; â€¢ useful floor area of renovated buildings: 345Â mÂ²; â€¢ number of off-road vehicles purchased: 8 pcs; â€¢ number of trailers purchased: 2 (1 boat carrier, 1 trailer); â€¢ number of assets acquired: 21 (13 smart phones, 3 handheld telescopes, 3 spacing, 2 mobile workstations); â€¢ number of habitat types of Community importance affected by the improvement of monitoring: 90 â€¢ improvements in the availability of the target area over time: 30Â %; â€¢ number of protected and/or Community interest species affected by the development of monitoring: 49; â€¢ the areas targeted by the development of the monitoring infrastructure and the area controlled by the watchkeeping: 87Â 545.87Â ha; â€¢ reduction in the operating costs of the watch fleet: HUF 3 million/year.</t>
  </si>
  <si>
    <t>Q3943619</t>
  </si>
  <si>
    <t>Improving the efficiency of the territorial presence and nature conservation guarding by the complex development of the nature protection guard service of the National Park Directorate of the Guard</t>
  </si>
  <si>
    <t>With the help of the project, we intend to develop the nature conservation activities of the Nature Conservation Guard Service of the ÅrsÃ©g National Park Directorate, as well as the more efficient operation of its regional presence. There are currently a number of major problems hindering the performance of these activities in the class. It does not allow efficient work in the quantity and quality of the equipment park currently available to the Nature Conservation Watch Service. There are currently only 4 cars in the Nature Conservation Guard, two of which have more than 250Â 000Â km of mileage. Another problem is the increase in maintenance costs, which is due to the use of used vehicles. There are 10 people working in the Nature Conservation Guard Service, the 4 off-road vehicles that exist for them are not sufficient to carry out effective conservation guarding tasks. The need for the development is that there are only 4 vehicles per 12 guard districts in the asset management of the ÅrsÃ©g National Park Directorate, although the distances from the centre are significant. As regards monitoring tools, in several cases obsolete, end-of-life assets are available, and in several cases the acquisition of new, unused equipment is needed to increase efficiency. In the absence of some tools, safe work is also jeopardised, e.g. the use of industrial alpinist equipment when working at a height. All of these factors are a problem of the current initial situation, which could be solved by the implementation of the project. The primary objective of the project is to increase the effectiveness of the siteâ€™s presence and the efficiency of nature conservation by means of various infrastructure developments. The development focuses on 2 basic pillars, procurement of equipment and off-road vehicles.  In order to increase the territorial presence, we intend to implement the development of the fleet. The development of the fleet is justified by the number of cars and the number of nature conservation guards, as there are currently four vehicles for 10 nature conservation guards. In the course of the project, we also develop the mobility of watchkeeping, therefore one of the main objectives is to have all nature conservation guards own vehicles for their own use.  During the implementation of the project, our goal is to develop the tool system for field data collection and monitoring with the help of equipment purchases. Thanks to the investments, we will be able to carry out field data collection and monitoring activities from a larger area and more efficiently. As a result of the infrastructural developments, the Nature Conservation Guard Service of the ÅrsÃ©g National Park Directorate will be of all professional standards, which will support the efficient operation of the site presence and nature conservation for several years. Within the framework of the project, the ÅrsÃ©g National Park Directorate increases the efficiency of Nature Conservation by developing two areas. In order to modernise and improve the efficiency of everyday nature conservation guard activities, we implement the acquisition of tools, which will help us develop the guarding and monitoring activities of the Nature Conservation Guard. The second pillar of the development is the off-road procurement, by which we increase the territorial presence of the guard districts with regard to the purchase of equipment, we wish to acquire the necessary equipment during the day-to-day work. Among others, Mobile Mapper, Notebook, Digital Camera, Spacious, Microscope, Wild Surveillance Camera, Industrial Alpinist Technique Equipment, Quadrocopter, and Heat Camera are also planned. In connection with the acquisition of bird monitoring activities, we acquire a mobile monitoring station, which in practice means a towable caravan and the tools associated with the activity (birds les, microscope, telescope, stangli, bird-catcher net, ringing pliers, precision digital scales). In the case of acquisition of equipment, special fish monitoring equipment shall be mentioned separately. During the development we acquire fishing gear, motorboats and equipment necessary for the construction of a special RFID (RadioFrequencyIDentification) system. As a result of the development, we can monitor, among other things, the efficiency and operation of existing fish staircases. In the future, we will be able to provide ready data on the utilisation of the fish staircase with regard to requests from the authorities. With regard to off-road procurement, 5 trucks with flatbed design and 4 kistereps are purchased. As a result of the development, the area guarding tasks can improve significantly, all nature conservation guards will have an off-road vehicle. With this infrastructural development, the Nature Conservation Watch Serviceâ€™s vehicle fleet will be of all professional standards and can support conservation conservation activities for several years.</t>
  </si>
  <si>
    <t>Q3943583</t>
  </si>
  <si>
    <t>Restoration of loesspus grasslands in the KÃ¶rÃ¶s-Maros National Park by propagating and planting character/specialist plant species</t>
  </si>
  <si>
    <t>The KÃ¶rÃ¶s-Maros National Park was established on 16 January 1997 as the seventh national park of Hungary to preserve the natural and landscape values of Southern Tisza. The main area of the National Park is situated in BÃ©kÃ©s county and in the east of the county of CsongrÃ¡d, with a total area of about 51Â 125 hectares. The KÃ¶rÃ¶s-Maros National Park Directorate is responsible for preserving and presenting the values of the National Park in the long term.  The loess grasslands covered by the project are Eurasian habitats that reach the western border of their spread in Hungary. It is a habitat type of priority Community importance under the Habitats Directive, known as Pannonian loess grasslands in the plains.   According to the reconstructed image of Hungaryâ€™s natural vegetation cover, loessgrass was once the largest type of grassland in South Tisza, but thanks to their excellent soil characteristics, loessgrass have been ploughed almost entirely in the last few hundred years.  Their natural populations can be found in the KÃ¶rÃ¶s-Maros National Park in a very small area and only on roads and kun mounds, so Pannonian loesspus grassland in the plains is currently one of the most endangered Natura 2000 habitat types in the country.  As a result of decades of in-depth research in South Tisza, it can be said that almost all the loesspustagyepi species reported in the literature from earlier periods are still present in the landscape, but in extremely fragmented and endangered production sites.  The aim of the project is to increase the area of loessgrass, which is one of the most endangered plant associations at home, to develop loess grasslands with a rich species, natural pattern and structure in the four tribal areas of the KÃ¶rÃ¶s-Maros National Park (KnakÃ³si-puszta, Tompapuszta loessgyep, CsanÃ¡di Pusta, KardoskÃºti FehÃ©rtÃ³). The areas of intervention and impact of the project are areas previously arable land, currently under grassland, on which some loess grasslands are incapable of being re-established in the absence of a propagulum source. The reintroduction of loessgrass species is facilitated by planting seedlings and seedlings in the intervention areas of the project.   In the framework of the project, a total of 83 plant species are planned to be propagated, 50 species will only be planted with seedlings, 25 species will be planted both with seedlings and 8 species will only be planted with seeds. The planned number of seedlings is 24Â 870 and the number of seeds designed for seeding is 255Â 000. Area affected by seedlings planting and seeding: 160.78 acres.  The project is well prepared. The knowledge that underpins the activity is available through targeted research and surveys for more than two decades. The target and intervention areas have been delimited. The range of species to be propagated and planted is defined. Official authorisations are available for the start of the activity.</t>
  </si>
  <si>
    <t>Q3943625</t>
  </si>
  <si>
    <t>Improving the efficiency of the territorial presence and nature conservation management by the complex development of the nature protection guard service of the KÃ¶rÃ¶s-Maros National Park Directorate</t>
  </si>
  <si>
    <t>The KÃ¶rÃ¶s-Maros National Park was established on 16 January 1997 as the seventh national park of Hungary to preserve the natural and landscape values of Southern Tisza. The main area of the National Park is situated in BÃ©kÃ©s county and in the east of the county of CsongrÃ¡d, with a total area of about 51Â 125 hectares.  Task and powers in accordance with Article 71/2015 (III. 30) listed in Section 37 of the Government Decree. According to that provision, its core activities include the management and conservation of protected and highly protected natural assets, protected and specially protected natural areas, in particular the 51Â 125 hectares of KÃ¶rÃ¶s-Maros National Park, Natura 2000 sites and areas and values covered by the International Nature Conservation Convention, as well as the monitoring and maintenance of habitats, restoration and rehabilitation of damaged and damaged habitats.   A significant part of our protected natural areas and Natura 2000 areas require active nature conservation management. In addition to improving the infrastructural conditions of nature conservation management, it is crucial for the preservation of natural assets to strengthen the capacities of the Nature Conservation Watch Service.   Investments in infrastructure support this work by purchasing equipment for the field mobility of the Nature Conservation Guard Service, and by purchasing the necessary equipment for field work (data collection, monitoring) for watchkeeping and data collection staff.   In order to accurately assess the conservation status of species and habitats of Community importance in Hungary, representative basic data are required. The proper fulfilment of our reporting obligations requires an increase in the range of species and habitats examined and the number of sampling sites, which requires the development of the infrastructure of the Directorate for nature conservation monitoring.  The primary objective of the project is to develop watch mobility in order to prevent the most effective approach, access, control and damage to Natura 2000 sites and protected areas and values of national importance. It also aims at improving the tools for field data collection and monitoring in order to improve the quality and quantity of data collection related to continuous and well-documented monitoring of habitat types of Community importance and species of conservation and conservation status.  The project consists of the following elements: purchase of off-road vehicles (6 units); Purchase of PCs (4 pcs); purchase of notebooks (10 pieces); purchase of submeter GPS (2 pcs); Purchase of GPS (10 pcs); purchase of telephone equipment for field applications (23 pcs); acquisition of cameras for field documentation (8 pieces); acquisition of handheld telescopes (6 pieces); purchase of telescopes (3 pieces); purchase of night vision equipment (1 pcs); purchase of boats and trailers (1 pcs).  The project is well-founded, its objectives are clear and rethought. An assessment of the existing infrastructure has been carried out with regard to the development of Watchkeeping mobility and field data collection. The list of devices to be procured is available with the required technical parameters.</t>
  </si>
  <si>
    <t>Q3943559</t>
  </si>
  <si>
    <t>Improvement of the naturality of small watercourses, development of lateral interoperability: ensure the supply of water for the Bean Bean Bean beet with water outlets from the Rinya stream</t>
  </si>
  <si>
    <t>The main element of the project is to ensure the water supply of Bika beet at the border of BabÃ³csa by draining water from the Rinya stream, while improving the water balance of the marshland and hardwood forest habitats. With the construction of an artifact on the Rinya stream, we wish to bring water into an old, dehydrated branch, and this side branch will fill the swamp of the Bullâ€™s beet. In the case of the side branch, mechanical earthwork is planned on the filled and/or blocked sections. In order to prevent a northerly run-off and to adjust the optimal water level of the marshland, it is also necessary to set 3 smaller bottom thresholds at the designated points of the secondary branch.  As part of the project, afforestation will be planned in a 3.5Â ha area. On the western edge of the target area, the creation of 1 bird watch helps to show the natural values of the area and ecotourism. In addition to the bird-watch, it is appropriate to display one information board. For the presentation we wish to buy 1 piece of specifics with a stand.   The investment will help to withhold a significant part of the water flowing through the area, thereby increasing the groundwater level. This will bring the remaining marshes to a more favourable ecological status and increase the number of protected plant and animal species associated with this association, as well as the size of the bird population, nesting and feeding through the area.  As the investment component is realised, the area occupied by invasive woodlands and invasive woodlands will also be reduced. This releases significant pressure on the highly valuable grasslands and woody associations of the DDNPI area, allowing natural processes, and the species composition and coverage of grasslands and wetlands to move towards nature. The planned investment will significantly improve the ecological status of the area by increasing the size of the swamps and grasslands, it is expected that many botanical and zoological values can be increased and new species can be established.  Bird species and species may increase significantly, on the one hand, the population of nesting species in the area may increase and, on the other hand, the frequency and duration of the presence of the species transferred and/or feeding there will also increase. All these will also significantly increase the natural knowledge potential of the area.</t>
  </si>
  <si>
    <t>Q2022458</t>
  </si>
  <si>
    <t>MUNICIPALITY OF CARPINETO SINELLO</t>
  </si>
  <si>
    <t>IT</t>
  </si>
  <si>
    <t>INTEGRATED MEASURES FOR THE CONSERVATION OF HABITATS, CAVES, GEOSITES AND SPECIES OF COMMUNITY INTEREST AND FOR SUSTAINABLE TOURISM DEVELOPMENT AND THE RATIONALISATION OF CONSUMPTION, AIMED AT THE KNOWLEDGE OF SCI IT7140123, â€˜MONTE SORBIAN (MONTI FRENTANI)â€™.</t>
  </si>
  <si>
    <t>Q2022426</t>
  </si>
  <si>
    <t>NATIONAL FLEET OF ABRUZZO, LAZIO AND MOLISE â€” NATIONAL PARK INFRASTRUCTURE OF THE SANGRO RIVER BETWEEN PESCASSEROLI AND OPI</t>
  </si>
  <si>
    <t>HABITAT CONSERVATION MEASURES</t>
  </si>
  <si>
    <t>Q2022424</t>
  </si>
  <si>
    <t>GESSOPALENA MUNICIPALITY â€” CONSERVATION AND ENHANCEMENT OF LANDSCAPE HABITATS IN THE â€˜GESSOPALENAâ€™ SCI</t>
  </si>
  <si>
    <t>CONSERVATION AND ENHANCEMENT OF LANDSCAPE RELATED HABITATS IN THE SCI</t>
  </si>
  <si>
    <t>Q2150225</t>
  </si>
  <si>
    <t>LARGE SASSO AND MONTI DELLA LAGA NATIONAL PARK CENTRE â€” ACTIONS TO REDUCE FRAGMENTATION AND/OR INTEGARTI OF 7 SCIS AND 32 HABITATS</t>
  </si>
  <si>
    <t>CONSERVATION AND RESTORATION AND EXPLOITATION MEASURES FOR TOURISTS OF 7 SCIS AND 32 HABITATS BETWEEN THE SITES OF THE LARGE SASSO-LAGA NATIONAL PARK</t>
  </si>
  <si>
    <t>Q2150288</t>
  </si>
  <si>
    <t>MUNICIPALITY OF PALOMBAO â€” CONSERVATION ACTION FOR RIVER HABITATS AND SOURCES</t>
  </si>
  <si>
    <t>DEVELOPMENT OF PATHWAYS AND KNOWLEDGE DISSEMINATION ON SCIENTIFIC AND CULTURAL ASPECTS</t>
  </si>
  <si>
    <t>Q3057432</t>
  </si>
  <si>
    <t>Development of tourism, nature education and health infrastructure in the nature reserve â€œGreat Kangariâ€</t>
  </si>
  <si>
    <t>LV</t>
  </si>
  <si>
    <t>The Nature Reserve â€œLielie Kangariâ€ includes the largest ossier range in Latvia. Protected territory includes such nature values as specially protected habitats in Europe and Latvia, rare and protected species of plants, invertebrates and birds.  The restricted area is attractive for tourists, but the unorganised area for recreation can trauma the top layer of the soil and degrade the natural environment.  The aim of the project is to reduce the possible impact of anthropogenic loads, including tourism, eutrophication, erosion and environmental pollution on specially protected habitats and species, creating quality tourism, nature education and health infrastructure in the nature reserve â€œLielie Kangariâ€. In order to prevent the possible impact of anthropogenic loads, including tourism, eutrophication, erosion and environmental pollution on specially protected habitats and species, targeted environmental improvement is planned based on the Nature Conservation Plan. Within the framework of the project high-quality tourism, nature education and health infrastructure will be developed. Enclosures are to be installed to reduce soil erosion. In Eutrophus, a toilet and garbage bins are to be installed to reduce pollution. To optimise the flow of visitors, it is planned to create a walking trail, which will be supplemented with wooden footbridges and bridge for crossing the wettest place. Large informative stands, cathedral-type stands along the trail, as well as informative stands of the health route will be placed to inform and educate visitors. It is also intended to install direction indicators with distance indications to objects. For landscape observation it is planned to install a viewing platform and build a view tower. The total eligible costs of the project are EUR 300000,00 â€“ ERDF funding â€“ EUR 255000,00, co-financing by RopaÅ¾i municipality â€“ EUR 45000,00. The total ineligible costs of the project are EUR 237162,58, which are covered by RopaÅ¾i Municipality. The project will be implemented from 01.07.2017.-31.12.2018.</t>
  </si>
  <si>
    <t>Q3057426</t>
  </si>
  <si>
    <t>Construction and restoration of anthropogenic load-reducing infrastructure in nature park â€œLaukezersâ€</t>
  </si>
  <si>
    <t>The aim of the project shall be:  To reduce the anthropogenic load and its impact on specially protected habitats and species in the nature park â€œLaukezersâ€ by carrying out a steady levelling of load in the entire nature park territory, from 2017 to 2018 implementing the restoration of existing nature park infrastructure and construction of new infrastructure.In order to reduce the anthropogenic load created by visitors of the nature park and its potential impact on specially protected habitats and species within the project will be carried out activities aimed at a smooth distribution of this load for the entire nature parkâ€™s territory, restoration of active nature infrastructure and its potential impact on specially protected habitats and species within the framework of the project activities aimed at smooth distribution of this load for the entire nature park territory, restoration of active nature infrastructure, restoration of active nature infrastructure. In order to prevent possible impact of environmental pollution on specially protected habitats and species, construction of parking lot will be carried out, closure of natural forest trails for the flow of motorised vehicles and installation of waste containers in the territory of Ildzenieki summer cottages. Activities planned in the project:1.Project Management;2.Development of the Construction Project;3. Construction and renovation of infrastructure;4. Author supervision;5. Construction supervision;6.Publicity measuresThe total eligible costs of the project are EUR 188238,64, of which ERDF funding EUR 160002,84. The projectâ€™s implementation period is 17 months.</t>
  </si>
  <si>
    <t>Q3057423</t>
  </si>
  <si>
    <t>Construction of anthropogenic load-reducing infrastructure for nature reserve â€œLiepÄjas ezersâ€ on horse Island</t>
  </si>
  <si>
    <t>The aim of the project â€œConstruction of anthropogenic load-reducing infrastructure in the nature reserveâ€LiepÄjas ezersâ€œZirgu Islandâ€ is to reduce the anthropogenic loads, including the impact of tourism, eutrophication and environmental pollution on specially protected habitats and species in the nature reserve â€œLiepÄjas ezersâ€, by establishing a natural walk route with the elements of the health route in Liepaja Lake Zirgu Island. Horse island is one of the two islands belonging to Liepaja City Municipality in Lake Liepaja. The total area of the island is approximately 22.3 ha, in the framework of this project directly affected 3.07 ha. According to the project investment efficiency assessment developed by Nature Conservation Agency, the impact of the project on the outcome indicator or the area of the favorably affected area is 824.45 ha. Currently, the Zirgu Island of the nature reserve â€œLiepÄjas Ezersâ€ is considered to be a landscape-degraded territory that requires improvement. The main target groups of the project are Liepaja City Municipality and residents and guests of the city.The planned activities include the territory improvement works, the arrangement of the landscape environment and the creation of a nature walk trail with the elements of the health route. In the territory it is intended to accommodate different elements of improvement: Garbage bins, benches, resting places with benches and tables, fireplaces, signposts and informative stands, as well as a human counting device. In order to protect the territory from unauthorised entry by means of vehicles, to prevent the territory from exodus and arbitrary dumping of waste, it is envisaged to install bars behind the parking lot built in the territory. The planned activities of the project will be implemented by autumn 2018. The total cost of the project is EUR 315095,01. The project will not generate revenue.</t>
  </si>
  <si>
    <t>Q3056263</t>
  </si>
  <si>
    <t>Invest in Chadwick Lakes for Tourism Purposes</t>
  </si>
  <si>
    <t>MT</t>
  </si>
  <si>
    <t>The Chadwick Lakes project aims to conserve and promote the Wied il-Qlejjgha (Chadwick Lakes) for tourism purposes. It will invest in the natural and cultural resources of the site. The primary objective will be that of regenerating and valorizing the valley, creating an innovative venue for natural heritage tourism, whilst generating sensitivity toward biodiversity. In principle, therefore it is fully aligned with the scope of Priority Axis 5 of Operational Programme I. Natural heritage tourism remains untapped in Malta and hence this will be an innovative experience seeking to exploit a niche market. The project will transform this location, from its present derelict state, into a natural park, restoring valley biodiversity and the original valley profile to enhance water storage. Being close to Mdina and Rabat, the site has high potential to integrate with the surrounding heritage sites and nonetheless with the forthcoming Water Conservation Awareness Centre at Rabat.</t>
  </si>
  <si>
    <t>Q105787</t>
  </si>
  <si>
    <t>Revitalisation of the Peopleâ€™s Park in Lublin located in the area of the Integrated Communication Centre for LOF</t>
  </si>
  <si>
    <t>PL</t>
  </si>
  <si>
    <t>The project consists of revitalisation of the Peopleâ€™s Park in Lublin. The planned objectives of the project are biodiversity conservation, restoration of natural resources, ordering and construction of inf. recreational and educational inf. and rationalisation of space for LOF residents. The activities of the project will serve to effectively protect the ecosystems present in the Peopleâ€™s Park, to prevent further degradation of green in the urban area and to shape environmental attitudes in society. The project envisages carrying out a full range of green care work of the Peopleâ€™s Park, providing suitable conditions for plant vegetation and the life of animals occurring there. In addition, a reconstruction of the park is planned to include: natural education (e.g. construction of teaching paths, setting up information boards), recreation and tourism â€“ construction of infrastructure for the development of active forms of tourism (e.g. construction of a canoe stop, playgrounds with rope equipment), social policy and security (e.g. adaptation to the needs of the underprivileged, construction of sanitary facilities, lighting and monitoring). Equipping the Peopleâ€™s Park with educational â€“ leisure and recreational infrastructure will increase its attractiveness and translate into achieving a key indicator of the result â€“ the increase in the expected number of visits. The projectâ€™s products will be: one built tourist/recreation facility, two facilities tailored to the needs of people with disabilities, one conducted information and education campaign, 6 infokiosks providing servicing in min. 2 foreign languages, 1 km of infrastructure for bicycles. The tasks of the project are: development of project documentation, works related to greenery, construction works, project promotion, including inf. â€” educational. The projectâ€™s addressees are LOF residents, including: families with children, seniors, young people, people with disabilities, tourists and people waiting for connections to the future CCC.</t>
  </si>
  <si>
    <t>Q132532</t>
  </si>
  <si>
    <t>Mazury Centre for Biodiversity and Natural Education in UrvitaÂ³ta</t>
  </si>
  <si>
    <t>The project assumes activities with active nature conservation, including restoration of protected habitats, improvement of protected species and improvement of water relations through the construction of 9 piling devices, 1 beard and 3 water meshes.As part of the action, the infrastructure of the District Station in UrvitaÂ³cie will be modernised in order to make available the infrastructure of the so-called ecological education infrastructure. The educational infrastructure will consist of 2 buildings: The project fits into the assumptions set out in the SZOOP WiM Thematic objective 6: â€œPreserving and protecting the natural environment and resource efficiencyâ€ and the specific objective â€œBetter mechanisms for protecting biodiversity in the regionâ€. Siedl. and enhanced protection of 11 species of animals protected within the framework of Dyr. Siedl. And Dyr. The main components of this project remain the active nature conservation, including the provision of water and meliorative infrastructure, which will not only provide protection for habitats, but will also influence the direction of tourism in Warmia and Mazury.The activities consisting of the creation of the Mazury Centre will help to shape the right attitudes towards the environment. In kind: â€”development of SW â€“ preparation of technical documentation â€“ obtaining the necessary opinions, programmes, research, etc. â€”construction works â€“ costs of substitute investor -equipment -promotion of the project. â€”project management -Renovation of habitats â€“ design and equipment of exposures Under ineligible costs: project costs, equipment, roads, fire, costs of the opening event and 4 visualisations The project implemented by the University of Warsaw is undertaken in a non-competition mode.</t>
  </si>
  <si>
    <t>Q105788</t>
  </si>
  <si>
    <t>â€œGreen LOFâ€</t>
  </si>
  <si>
    <t>The project is a project of LOF partner municipalities constituting an agreement in the framework of joint implementation, which aims to improve the quality of green areas.LOF and strengthen mechanisms for protecting biodiversity and landscape in the region, as well as counteracting factors causing a decline in the area of valuable natural areas. The following are:G.M.LubartÃ³w:revitation of the Municipal Park with the addition of infrastructure that raises the attractiveness of tourists.City and arrangement of space for org. outdoor events promoting the protection of biodiversity and conservation of the environment, the usual eco-friendly paths along with a small tourist infrastructure. (ground heated, Altans, bicycle stands), creation of Item.Inf.Tourist. G.M.Åšwidnik: conservation and wider availability of the natural resources of green areas (2 habitats/vegetable communities and 1 objects related to the ochr. nature), G.Germany: lime care in the historic Lipowa Avenue and for the tourist and tech infrastructure and adaptation of the building to the â€œGreen Schoolâ€, G.Spiczyn: the inventory of natural resources and the programme of ochr and habitats. Landscape Park, G.WÃ³lka:rewit. and access to the natural resources of NATURA 2000 â€œBystrzyca Jakubowickaâ€. Implementation of the tasks will increase the attractiveness of green areas for residents, tourists and investors who are the target group. The project will also contribute to the attractiveness and competitiveness of the LOF by improving the aesthetics of natural valuable areas and supporting development potential. The project results foresee a significant increase in L. visits in places supported by cultural and natural heritage and which constitute tourist attractions-8500os/year (Lubarts-1000,Åšwidnik-5 000,Gmina WÃ³lka-2000). Total area of restored land-3,2 ha (Åšwidnik). The area of habitats supported to obtain a better conservation status-2,0 ha(Spike).</t>
  </si>
  <si>
    <t>Q105773</t>
  </si>
  <si>
    <t>Construction of facilities for animals at risk of extinction in the area of the Zoological Garden in ZamoÅ›Ä‡, which serves as a border quarantine and detention centre for illegally imported animals into the Schengen area â€“ continuation of projects carried out in the years 2009-2015, co-financed by the European Union and the Norwegian Financial Mechanism</t>
  </si>
  <si>
    <t>The main objective of the project is to preserve and protect ex-size animals at risk of extinction, which will be achieved by increasing the possibility of the ZamoÅ›Ä‡ Zoological Garden in the field of animal husbandry and suspending the attractiveness of ZamoÅ›Ä‡ zoos. The achievement of the target will be measured by the following result indicators: 1) Increase the expected number of visits in supported sites belonging to cultural and natural heritage and tourist attractions by 30. People, 2) an increase in employment in supported entities (other than companies) by 5 FTEs â€“ newly created jobs immediately after completion of the project. The main target groups are residents of the city and tourists, who will receive attractive holiday destinations in the city. These will be mainly natural tourism practitioners. This type of tourism involves actively discovering the charms of native and exotic flora and fauna. The base of this type of tourism is: itâ€™s a zoo. An important group of recipients will be children from kindergartens as well as pupils and teachers who treat the visit to the zoo as a specific study of zoology and biology. Among the target groups are also representatives of the media, police, customs, veterinary services and entrepreneurs active in the tourism and indirect services of tourists. The implementation of the project will contribute to increasing the possibility of gaining profits by residents of ZamoÅ›Ä‡ from activities related to the operation of tourist traffic and generating revenues on this basis. The tasks to be carried out include the construction of facilities related to nature conservation at the ZOO in ZamoÅ›Ä‡, especially buildings with runways and willowers for animals threatened with extinction. In addition, the project includes an information and promotion campaign on the promotion of biodiversity. It assumes attention to the state and danger of local amphibian species and the problem of the disappearance of their natural habitats.</t>
  </si>
  <si>
    <t>Q98487</t>
  </si>
  <si>
    <t>Ecological education and biodiversity protection in the Kujawsko-Pomorskie Voivodship Ecological Education Centres</t>
  </si>
  <si>
    <t>The project will cover a set of tasks related to the conservation and strengthening of biodiversity and the broadly understood ecological education. Within the framework of the project activities, two Environmental Education Centres will be modernised, located in Przysiek and GÃ³rna, which will focus on supporting biodiversity and educating the ecological community of Kujawsko-Pomorskie voivodship. As part of the project, the applicant plans to perform repair works of steam locomotives for transporting children, young people and teaching staff. This will be complementary to the other tasks in the project related to the modernisation of the abovementioned project. Environmental Education Centres. The aim of the project is to increase the natural potential of the region through activities directly related to the conservation of habitats and species, in particular in the Gorzno-Lidzbar Landscape Park. It is the Special Area for the Protection of Habitats Natura 2000 â€œLidzbarska Residenceâ€. The project also aims at developing infrastructure related to the proper direction of tourism in valuable natural areas (in protected areas under the Nature Conservation Act, Art. 6 of the Nature Conservation Act of 16 April 2004 (Dz. U. of 2018, item. 142 with late.). Carrying out information and education activities, raising the awareness of residents about appropriate social behaviour in relation to the natural heritage of the region, implemented in a complementary and complementary way to national campaigns, as an obligatory element of the project. The project was planned from 1 May 2018 (project documentation) to 31 December 2021. The above elements are necessary for the full realisation of the intended objectives and objectives of the project.</t>
  </si>
  <si>
    <t>Q124395</t>
  </si>
  <si>
    <t>ZagÅ‚Ä™bie Park Linearny â€“ revitalisation of the functional area of the Przemsza and Brynica river valley through the development of green areas: 1. Construction of the Center for Environmental Education â€“ Exotarium, 2. Land development at ul. BaczyÅ„ski</t>
  </si>
  <si>
    <t>The aim of the project is to strengthen mechanisms for the protection of biodiversity in the region by: â€”construction and retrofitting of the Center for Ecological Education in Sosnowiec, performing educational functions, focused on native nature, while preserving the historical heritage and existing collections of the original exotarium â€“ creation in the area of the so-called. The Millennium Park of a forest park with native fauna and flora, including the creation of an interesting natural educational path and elements of small architecture encouraging visitors to the park. The investment, through the methods used to protect nature (protection in situ/ex situ), will affect the preservation and development of native biodiversity. The project will also contribute to reducing anthropopression and raising public awareness of the protection of biodiversity in the region. The scope of the projectâ€™s impact, given the objectives and the expected results, has a trans-regional dimension.</t>
  </si>
  <si>
    <t>Q124401</t>
  </si>
  <si>
    <t>Establishment of the Centre for Ecological Education with the development of the Czechowicki River</t>
  </si>
  <si>
    <t>The aim of the project is to strengthen the protection of biodiversity by increasing protected areas and using natural resources and reducing pressure on the environment by properly targeting tourism in valuable natural areas. These objectives will be achieved by: 1. Implementation of construction works related to the conservation of natural habitats along the Czechowice River in order to halt the spread of invasive species and restore the original status of these habitats. 2. The creation of an Ecological Education Centre together with an educational and information campaign aimed at building the ecological awareness of the inhabitants of the region and tourists. 3. The construction of an educational path with a small architecture (battles, baskets) to reduce the anthropopression of natural valuable areas located along the Czechowice River.</t>
  </si>
  <si>
    <t>Q124403</t>
  </si>
  <si>
    <t>Development of the areas adjacent to the Å½ilice stream together with the construction of the educational path in Buczkowice Municipality stage I.</t>
  </si>
  <si>
    <t>The aim of the project is to protect biodiversity in Buczkowice commune in the valley of the Å½ilice stream, which is an important ecological corridor in the region. The project includes the protection of the most valuable species and natural habitats in order to restore them to a proper state while increasing the efficiency of the use of the Southern Subregionâ€™s natural and cultural resources. The objective of the project will be achieved after the planned environmental actions to improve and restore the status of natural habitats and species populations, in particular by combating alien invasive species, protecting nature by reducing pressure on tourism by building public use infrastructures, including the teaching path, and establishing and retrofitting an eco-education centre. The project is socially acceptable and responds to numerous requests from local residents and tourists.</t>
  </si>
  <si>
    <t>Q4427940</t>
  </si>
  <si>
    <t>Conservation of the natural resources of the municipality of Stawiguda</t>
  </si>
  <si>
    <t>The subject of the project is the comprehensive development of the space in order to protect nature in the municipality of Stawiguda: construction of walking and cycling tracks with lighting in BartÄ…g, DorotÃ³w, Jarotach and Stawiguda, bicycle routes connecting GryÅºlina with Zielonowo, Tomaszkowo and DorotÃ³w, construction of walking and didactic routes in Majdy and Honey, creation of biodiversity conservation sites in Stawiguda, BartÄ…g, BartÄ…Å¼ek, Rusia and Wymoj. The construction of the infrastructure is connected with elements of environmental education and includes the installation of teaching boards and breeding booths. The project will be implemented by Stawiguda Municipality. Stages of implementation: procurement procedures, execution of construction works and supervision services, project promotion, purchase of intangible assets. The project is part of the objectives of the SZOOP ROP WiM 2014-2020, Priority axis 5 Environment, Measure 5.3 Protection of biodiversity, Thematic objective 6 â€” Conservation and protection of the environment and promotion of resource efficiency, Investment Priority 6d â€” â€œProtection and restoration of biodiversity, soil conservation and restoration and support for ecosystem services, including through the Natura 2000 programme and green infrastructureâ€. Specific objective: Better mechanisms to protect biodiversity in the region. Efforts to improve and create conditions for protected species will also create a better mechanism for the protection of biodiversity in the municipality of Stawiguda. As a result, the project will increase the area of habitats with a better conservation status and the area of â€œgreenâ€ infrastructure. The project aims to improve the status of natural habitats and species, as well as to nurture and create biodiversity conservation sites. It also wants to educate the public about protected species of flora and fauna and the need to protect nature.</t>
  </si>
  <si>
    <t>Q2713425</t>
  </si>
  <si>
    <t>Revitalisation of urban coastal systems with the establishment of the Centre for Environmental Education in Bielsko-BiaÅ‚a â€“ stage I</t>
  </si>
  <si>
    <t>The aim of the project is to actively protect species and natural habitats, reduce anthropopression in protected areas through the construction, reconstruction, renovation of educational pedestrian paths, the creation of a species-green coastal space for recreational, educational and natural purposes, the renewal and functional development of the park space combining recreational, natural and cultural functions, the creation of a Centre for Environmental Education, the visibility of the material cultural heritage and hydrotechnical arts, the implementation of an information and educational campaign.</t>
  </si>
  <si>
    <t>Q122620</t>
  </si>
  <si>
    <t>Preserving the natural and landscape values of the ecological corridor of the Wierzyca Valley by protecting biodiversity and targeting the use of this area</t>
  </si>
  <si>
    <t>The project assumes the creation of a natural trail in the ecological corridor of the Wierzyca river. The product of the planned investment will be a new, coherent tourist trail with a length of 7.00 km in the area of Starogard GdaÅ„ski commune and the Municipality of Starogard GdaÅ„ski, starting in KrÄ…g, leading along an empty railway line to Starogard GdaÅ„ski, then the Wierzycy Valley towards the city centre, through the City Park area, to the eastern borders of the city and the area on Lake Kochanka. The project will also implement activities in the field of ecological education. The main objective of the project is to maintain existing forms of nature conservation, improve the spatial continuity of the system of protected areas and ecological links, while ensuring the stability of natural processes by reducing anthropopression. The area of habitats supported to achieve a better conservation status will amount to 350 ha.</t>
  </si>
  <si>
    <t>Q2713426</t>
  </si>
  <si>
    <t>Revitalisation of urban coastal systems with the establishment of the Centre for Environmental Education in the city of Bielsko-BiaÅ‚a â€“ stage II</t>
  </si>
  <si>
    <t>The aim of the project is to strengthen the protection of biodiversity through the growth of protected areas and the use of natural resources and to reduce pressure on the environment by properly targeting tourism in areas of natural value in the city of Bielsko-BiaÅ‚a. These objectives will be achieved by: 1. Construction works related to the conservation of valuable natural habitats in order to halt the spread of invasive species and restore the original status of these habitats. 2. Creation of seasonal Centres for Environmental Education together with an educational and information campaign aimed at building environmental awareness of the regionâ€™s inhabitants and tourists. 3. The creation of tourist corridors to reduce the anthropopression of valuable nature areas. The entire investment will contribute to the conservation of biodiversity, in particular the restoration of natural habitats and flora and fauna species.</t>
  </si>
  <si>
    <t>Q122594</t>
  </si>
  <si>
    <t>Protection, revalorisation and conservation of valuable natural areas in the voivodship. Pomorskie through the construction of tourism-oriented infrastructure and the development and improvement of biodiversity in the areas of natural value in Ustka and Sopot</t>
  </si>
  <si>
    <t>The project concerns protection, revalorisation and protection of above-average values of nature and landscape. Ustka and Sopot through the development and protection of the above-mentioned areas (90.07 ha) against excessive penetration of inhabitants and tourists visiting the above-mentioned city and increasing the biodiversity and enabling contact with nature (also to improve health). The project covers some of the most naturally valuable areas of legal protection, including: â€¢ in Sopot: ecological use â€œGarden Gorgesâ€ (access) along with the area located near the parking lot, Skarpa Sopocka (including parts of 1 pieces), Las Karlikowski and Sopot membrane, in the area of planned environmental use.4pcs; 2.33 ha. Proj.realiz. in the area of uk.urbanist.- landscape.Sopotu, spa protection zone, protection forests in the immediate vicinity of the landscape park.And archaeological-nature reserve.There are plans to create tourist trails.-0.95 km,parking on 47 places,repair of Sopot slopes- 970 m,small archit,lighting, planting trees and shrubs,table. â€¢ in the mouth: water reservoir in the area of ul.KoÅ›cielniaka called for legal protection in the form of ecological use (1 pieces; 0,10 ha), forest park at the junction of streets:Wilcza and KoÅ›cielniak, forest area by the eastern beach (by the cliff), forest area in the eastern beach area by the Solidarity Treaty, forest areas in the area of streets: Fishing and holiday areas and the area near the dunes of the western beach.Project.realiz.in the areas of the protection zone of spas.,protective forests, ecological corridor. of supra-region.â€“South Baltic Sea â€“ which is the European wandering corridor of waterfowl between North-East Europe and western Europe; in the immediate vicinity of the protected landscape area, a natural-landscape complex, Natura 2000 areas.There are plans to build tourist trails, including edukac-6.52 km, small archit, light, planting of trees and shrubs, tabl.</t>
  </si>
  <si>
    <t>Q117144</t>
  </si>
  <si>
    <t>Protection of the Belarusian Biodiversity with Our Heritage</t>
  </si>
  <si>
    <t>The subject of the project Mon. Protection of NadbuÅ¼aÅ„ska Biodiversity Our Heritageâ€œis the creation of a walking-bike educational path with the infrastructure accompanying the area of Protected Landscape, Bug Valleyâ€ and Natura 2000: Dolny Bugu Valley PLB140001 and Ostoja NadbuÅ¼aÅ„ska PLH14001. The project provides for the restoration and conservation of valuable habitat species and endangered and rare plant and animal species found in the Bug Valley. The project also aims to increase knowledge and environmental awareness of the target group of the project and to reduce anthropopression. The main objective of the project is to preserve and improve the ecological status of valuable natural areas within the Natura 2000 Areas of the Lower Bug Valley and the NadbuÅ¼aÅ„ska Ostoy and to raise the publicâ€™s ecological awareness of the valuable natural resources of the Bug Valley and the need to protect them. The project envisages carrying out three tasks, including two investment tasks: Task 1 Preparing the project and supervising the implementation of the investment Task 2 Modernisation and retrofitting of the Centre for Ecological Education in Drohiczyn Task 3 Creation of a walking-bike path The following product and result indicators were covered by the project: Product Indicators 1. Number of supported forms of nature conservation â€“ 3 pcs. 2. Length of trails created â€“ 7.66 km 3. Length of refurbished hiking trails â€“ 6.22 km 4. Number of centres operating in the field of environmental education supported â€“ 1 units. 5. Number of facilities adapted to the needs of people with disabilities â€“ 1 pcs. Result indicator 1. Employment growth in supported enterprises (CI 8) [EPC] â€“ 1 The project target group will be: local community, school pupils from communes and neighboring districts, inhabitants of Podlasie region, tourists from Poland and abroad.</t>
  </si>
  <si>
    <t>Q100439</t>
  </si>
  <si>
    <t>Providing natural resources and recreational areas in Zielona GÃ³ra.</t>
  </si>
  <si>
    <t>The subject of the project is an investment in the infrastructure of green areas in the area of M. Zielona GÃ³ra covering the following areas: â€¢ P. SowiÅ„skiego, â€¢ P at ul. Guerrillas, â€¢ Recreation areas at ul. Salomei, LechitÃ³w and Nowa, â€¢ P in Ochla at Å»agaÅ„ska Street, â€¢ P in Kielpin. The main objective of the project is to protect biodiversity in the area of M. Zielona GÃ³ra. The activities covered by the project are aimed at preserving habitats and species and restoring them where they have been degraded. The main objective will be achieved through the achievement of the direct objective: making green areas available and ensuring adequate protection of habitats and species. The direct objective will be (at product level) to rebuild tourist and recreational facilities. The essence of the project is the renewal of green areas performing health and recreational functions for residents of MOF. According to the assumptions of the green, the city will be a resting place for residents and will meet the aesthetic f. The aesthetic role of greenery affects the perception of this space by people and translates into the quality of life. In the long term, the project will contribute to halting the loss of biodiversity and strengthening the potential of the development of gosp. and society. Results of the project: â€¢ an increase in the number of visits in cultural and natural sites and states. tourist attractions; â€¢ growth of areas covered by the project, where activities to support natural capital/biological differentials were carried out; Target groups: â€¢ Blend. MOF Zielona GÃ³ra; â€¢ NGO including organic; â€¢ Underm. gospod; â€¢ The authorities of the City of Zielona GÃ³ra; â€¢ Tourists. The project is in line with the IMF strategy and will contribute to the achievement of its objectives â€“ Priority Objective 2. Sustainable development and conservation of natural and cultural resources. It will improve the condition of local resources and introduce recreational functions into these areas in a way that ensures better protection of the areaâ€™s value</t>
  </si>
  <si>
    <t>Q114934</t>
  </si>
  <si>
    <t>Protection of biodiversity in the municipality of Lewin Brzeski and the municipality of Branice</t>
  </si>
  <si>
    <t>Partnership project of the Municipality of Lewin Brzeski and the Specialist Hospital of Ks. Bishop Jozef Nathan in Branice will be realised in the park in Skorogosz, in Mikolina and Golczowice in the Natura 2000 area (GÄ…dy OdrzaÅ„ski) and at the same time within the limits of Stobrawska Landscape Park, and in the park near the hospital in Branice. The aim of the project is to protect biodiversity within the Municipalities: Lewin Brzeski and Branice through the implementation of a wide range of work to protect endangered animal and plant species along with increasing ecological awareness. The palace park in Skorogoszczy is a monument (no decision on entry into the register of monuments of the Opolskie voivodship: 190/88 of 10.11.1988). Scope of the project in Branice Municipality: 1.Protection of habitats in the area of the municipality of Branice 2.Ecological education for the protection of biodiversity in the area of the municipality of Branice 3.Organisation and adaptation of transport lines to protect biodiversity in the area of Branice 4.Introduction of park lighting for the protection of biodiversity in the municipality of Branice 5.Development of technical documentation 6.Promotion of the project 7.Investorâ€™s supervision Scope of works in the Lewin Brzeski Municipality: 1.Capitalisation of traffic in the area of the park in Skorogoszczy 2.Protection in situ of endangered species and natural monuments in the area of the park in Skorogoszczy 3.Creation of conditions for social education in the area of biodiversity protection in the commune of Lewin Brzeski 4.Technical documentation. 5.Promotion. 6.Construction supervision. 7.Natural supervision. More broadly in SWI: points A.1 and D.3 The projectâ€™s products plan to adapt 2 facilities to the needs of people with disabilities, to support 4 habitats/plant communities, 3 forms of nature protection, 1 centre for eco-education activities and setting up a 1 centre for eco-education. More broadly in SWI: points A.1, B.1 and Section IV of the proposal.</t>
  </si>
  <si>
    <t>Q100436</t>
  </si>
  <si>
    <t>Development of green areas in Krosno OdrzaÅ„ski with accompanying infrastructure</t>
  </si>
  <si>
    <t>The subject of the project is an investment in the infrastructure of green areas in the City of Krosno OdrzaÅ„ski including: The Millennium Park (Upper Park) â€“ 6.21 hectares, the eastern slope â€“ enclaves of wild animals â€“ 3.36 hectares. The main objective of the project (at the result level) is to provide natural resources and recreational areas in Krosno OdrzaÅ„ski by increasing the share of green areas in the overall area of the city, providing residents with recreational and rest zones, exploiting the natural potential of the municipality of Krosno OdrzaÅ„ski, restoring native species and halting the spread of invasive species, reducing the incidence of inhabitants. The main objective will be achieved by achieving the direct objective of making green areas available and indirectly by ensuring the protection of habitats and species from anthroporism. In the longer term, the implementation of the project will contribute to halting biodiversity loss and strengthening the potential for economic and social development. The project is planned to be implemented for the period 2016-2020. [...]</t>
  </si>
  <si>
    <t>Q2711266</t>
  </si>
  <si>
    <t>Promoting the protection of the biodiversity and nature of southern Podlasie</t>
  </si>
  <si>
    <t>The main objective of the project is to preserve the regionâ€™s valuable natural resources (according to the detailed description of the Priority Axis ROPWP 2014-2020). In view of the countryâ€™s unique natural assets from the point of view of tourism and leisure, it is necessary to take action to protect valuable natural resources. The material scope includes: 1. Protection of biodiversity in Ciechanowiec Commune 2. Protection of biodiversity in the municipality of Perlevo 3. Protecting biodiversity in the municipality of Lapa 4. Investor supervision Promotion of the project will be carried out outside the project from own resources (ineligible cost). Planned output indicators: â€” Number of forms of nature protection supported â€“ 4 â€” Length of tourist trails created â€“ 1.87 km â€“ Length of refurbished hiking trails â€“ 4.75 km â€“ Number of facilities adapted to the needs of persons with disabilities â€“ 1 piece and result: â€” Employment growth in supported enterprises â€“ 1 FTE The target groups are: residents of the areas covered by the project: The municipalities of Ciechanowiec, Perlevo and Åapy and visitors (tourists) visiting the protected areas covered by the project in the southern part of Podlaskie Voivodeship. This project is an infrastructure project supporting, among other things, a cross-border tourist product, the Bug River (which is a tributary of Narwi, flowing through western Ukraine, eastern Poland and western Belarus), as the project plans, among other things, to develop small architecture elements on the Narew River (the Bug river is considered as the left tributary of Narew). The total length of marked teaching paths created/reconstructed in accordance with the PTTK Tourist Trail Marking Guide within the project is 6.62 ha. The total area of holiday areas is 12,9505 ha.</t>
  </si>
  <si>
    <t>Q98538</t>
  </si>
  <si>
    <t>Revalorisation of the Wincenty Witos Peopleâ€™s Park in Bydgoszcz â€“ first stage</t>
  </si>
  <si>
    <t>The subject of the project is to carry out revalorisation works in the area of the Wincenty Witos Peopleâ€™s Park in the city of Bydgoszcz. The aim of the revalorisation project is to strengthen the protection of biodiversity in the region and develop the recreational function of the city. The main problem identified is, above all, the progressive degradation of the Park, inefficient use of its assets and natural potential. The project assumes activities within the framework of green infrastructure, as a carrier of ecosystem services (plant planting, care and protection treatments for existing vegetation, equipment with elements of small architecture, lighting of the park, construction of new pavements), creation of an educational path. The material scope and the timetable for the investment are as follows: â€¢ Project work â€“ IV quarter 2017 to II quarter 2018,â€¢ Construction works â€“ green â€“ I quarter 2018 to II quarter 2019,â€¢ Construction works â€“ infrastructure â€“ II quarter 2018 to IV quarter 2018,â€¢ Supervisory â€“ II quarter 2018 to II quarter 2019.â€¢ Project promotion â€“ IV quarter 2017 to the second quarter of 2019. Area supported by urban green areas â€“ 4, 08 haLength of newly created educational paths â€“ 0.45 km Number of supported forms of nature conservation â€“ 2 pieces The planned results of the project will be: Area of areas where ecosystems are restored or protected â€“ 4.08 ha</t>
  </si>
  <si>
    <t>Q100434</t>
  </si>
  <si>
    <t>Support for the regionâ€™s natural capital by making natural resources available in the Nowa SÃ³l Municipality</t>
  </si>
  <si>
    <t>The project concerns the development of natural habitats (YodÅ‚Ã³w), former parks (LubieszÃ³w, Nowe Å»abno) and grassland (LubiÄ™cin) with the highest respect for local natural resources, including native species. The main problem of the project is the insufficient protection of biodiversity and the lack of exploitation of natural potential in the Nowa SÃ³l Municipality. The main objective of the project is to increase the protection of biodiversity and increase the use of the natural potential of the municipality of Nowa SÃ³l through the development of natural habitats. Specific objectives closely linked to the main objective include: 1.Improving the infrastructure of â€œCypla JodÅ‚owskiâ€, the area on the LubiÄ™ciÅ„ski Lake, the farm and palace park in LubieszÃ³w and the Park â€œBehind the Churchâ€ in Nowy Å»abno, limiting anthropopression to species valuable natural resources, including through proper design of the Parkâ€™s communication system. 2. Increasing the efficiency of activities in the field of care and maintenance of natural resources within the â€œYodÅ‚owski Cyplaâ€, the area on the LubiÄ™ciÅ„ski Lake, the farm and palace park in LubieszÃ³w and the Park â€œBeside the Churchâ€ in Nowy Å»abno, which prevents the degradation and destruction of valuable natural species, through sanitary and nursing management of stands and natural resources. 3.Using the natural qualities of â€œCypla JodÅ‚owskiâ€, the area on the LubiÄ™ciÅ„ski Lake, the farm and palace park in LubieszÃ³w and the Park â€œBehind the Churchâ€ in Nowy Å»abno to develop the economic and social potential of the Nowa SÃ³l commune by creating local and regional natural, cultural and tourist attractions. Target groups: Residents of the Municipality Nowa SÃ³l Disabled persons Tourists Municipality authorities Nowa SÃ³l The period of implementation of the project covers the years 02.01.2017-30.11.2018.</t>
  </si>
  <si>
    <t>Q109348</t>
  </si>
  <si>
    <t>Conservation of natural species and habitats through the creation of a forest complex â€œVkra Valley in PomiechÃ³wekâ€</t>
  </si>
  <si>
    <t>The project includes actions to improve the quality of the natural environment, its protection, including the protection of in-situ and extensive natural education activities, the modernisation of the necessary infrastructure for the protection and restoration of natural habitats and species, and the reduction of the negative impact of tourism. The aim of the project is to strengthen the protection of biodiversity in the Pomeranian forests, including the Wkra river valley. The main objective will be achieved through specific CELEs, i.e. a) restoration of natural habitats, b) conservation of endangered species of their habitats including in-situ protection, c) reducing the negative impact of tourism flows, d) education on natural resources protected in the project and promotion of local natural resources. The design of the terrain assumes the preservation of 100 % of the biologically active area and the drainage of tourist traffic through the designated communication system will beneficially affect the state of the environment and prevent uncontrolled trampling of plant communities. The project will be implemented in the following stages: preparatory work (documents, studies, permits), construction work, purchase of equipment, carrying out information and education activities, completion and final settlement of the project. The information and education campaign will continue throughout the duration of the project.</t>
  </si>
  <si>
    <t>Q2717383</t>
  </si>
  <si>
    <t>Protection of biodiversity in the municipality of Stawiguda.</t>
  </si>
  <si>
    <t>The object of the project is the comprehensive development of the area for the conservation of nature in the municipality of Stawiguda: construction of walking-bike tracks with lighting in BartÄ…g and Stawigud, connecting BartÄ…g with BartÄ…Å¼ek, WymÃ³j with Stawiguda, construction of teaching tracks in Rus and Majdy with lighting, creation of biodiversity protection sites in Stawiguda, BartÄ…g and BartÄ…Å¼ek, construction of a mini field in Majdy and a place of rest for cyclists along the bicycle trail in TomaszkÃ³w, along with elements of small architecture and video surveillance (Majda). The construction of the infrastructure is linked to elements of environmental education and includes the installation of breeding booths, insect hotels, teaching boards. The project will be implemented by Stawiguda Municipality. Implementation phases: procurement procedures, land purchase, execution of works and supervision services, project promotion, acquisition of intangible assets. The project is part of the SZOOP ROP WiM 2014-2020, objective 5.3 to protect biodiversity. Thematic Objective 6 Conservation and protection of the environment and promotion of resource efficiency, investment priority 6d â€“ protection and restoration of biodiversity, protection and restoration of soil and support of ecosystem services, including through Natura 2000 and green infrastructure. Specific objective: Better mechanisms to protect biodiversity in the region. By working towards improving and creating living conditions for protected species, the implementation of the project will create a better mechanism for protecting biodiversity in Stawiguda municipality.</t>
  </si>
  <si>
    <t>Q124407</t>
  </si>
  <si>
    <t>ZagÅ‚Ä™bie Park Linearny â€“ revitalisation of the functional area of the Przemszy and Brynica river valley â€“ City of BÄ™dzin</t>
  </si>
  <si>
    <t>The project covers the following areas in BÄ™dzin: â€” RozkÃ³wka â€“ Brzozowica and MaÅ‚pi Gaj â€“ Black Przemszy â€“ Park Krakowska. Due to their values and their role in the ecosystem, the project envisages comprehensive actions that protect valuable species, eliminate invasive species, reduce human pressure on the environment and pursue ecological education goals. It is planned to: â€” improving the state of the general ecosystem for increasing biodiversity and improving natural functions â€“ implementation of a small architecture that drains tourist traffic â€“ creation of habitat conditions referring to the old river basin and riverside areas from the list of habitats requiring protection in Poland â€“ reduction of flora of invasive species â€“ implementation of observation posts â€“ construction of small architecture facilities for birds and insects â€“ creation of teaching paths with markings and educational boards â€“ carrying out a wide-ranging campaign of ecological education.</t>
  </si>
  <si>
    <t>Q98489</t>
  </si>
  <si>
    <t>Creation in ToruÅ„ of the educational path and Ecological Club â€œAtmosphereâ€ and implementation of information and education activities raising the environmental awareness of young people</t>
  </si>
  <si>
    <t>The planned project assumes the implementation of a set of tasks related to the conservation and strengthening of biodiversity and the broadly understood ecological education. Within the framework of the project activities, an eco-education centre, located in the centre of ToruÅ„, will focus on supporting biodiversity and educating the ecological community of Kujawsko-Pomorskie voivodship. The main project activities are:- construction and equipment of a centre conducting activities in the field of biodiversity and ecological education,- protection and strengthening of biodiversity through the creation of natural habitats for 2 species;- creation of an educational path;- organisation of 2 ecological festivities;- ecological education of the Kujawsko-Pomorskie voivodship community in the Ecological Club, schools and educational centres Leader,- information activities concerning the project. Will Castle 12A and St. Jakuba in ToruÅ„ will consist of several elements (main building of the educational centre, didactic path, audiovisual hall, land development). There will be 2 natural habitats on the site. In the building there will be a space serving as a place of ecological education and meetings addressed to communities from the entire area of Kujawsko-Pomorskie voivodship (with the preference of children and young people, including with disabilities).The educational path will focus on topics related to the established educational centre and nature conservation centres. Classes in ecological education will be conducted both in the established Ecological Club as well as in the schools of the region, as well as in the Leader centres, i.e. in Wilda and in the distance. This will ensure a comprehensive approach.</t>
  </si>
  <si>
    <t>Q112859</t>
  </si>
  <si>
    <t>Maintaining the biodiversity of meadows and mountain pastures through shepherding</t>
  </si>
  <si>
    <t>The project consists of stopping the phenomenon of secondary succession in the precious natural areas of MaÅ‚opolska Carpathians by grazing sheep into ca. 3 thousand ha. The reference area for the project is the Popradzki PK area where a detailed inventory of the entire area was carried out and 9 grazing sub-areas were selected (combined area. 350 ha). They were then selected. 15000 ha of meadows in 9 regions of MaÅ‚opolska (i.e. without areas located in the PPK) natural valuable areas. In this area, an inventory will be carried out, which will eventually indicate approx. 2650 ha of the most valuable habitats. In this way, the project will cover approx. 3, hectares (in 80 locations), where an in-depth inventory of nature will be carried out, which is the basis for issuing recommendations for bac and allowing monitoring of the effectiveness of activities over time. The most important element of the project will be three-year controlled and controlled grazing of sheep on selected 3, hectares, which will allow for species conservation of 5 protected habitats, 13 species of flora, 12 species of fauna and one species of mushrooms. From the point of view of tourism development and awareness-raising ecologist. MaÅ‚opolany and tourists are planning to build 3 educacs, where you will be able to get acquainted with the idea of active habitat conservation, protected species, culture and pastoral tradition. In other locations, there will be a number of informac tables describing habitats and valuable species present on them. The project will complete habitat monitoring, which will verify the effectiveness and sustainability of the activities undertaken in relation to endangered habitats (which will examine their change from the pre-project period), which will allow for the creation of so-called good grazing practices and replication of activities into larger areas. Itâ€™s MaÅ‚opolska. The project will be complemented by the purchase by ZPKWM of necessary equipment for monitoring habitats during and after the project, as well as training of bac, opening and closing conferences, as well as project public.</t>
  </si>
  <si>
    <t>Q132507</t>
  </si>
  <si>
    <t>Protecting and effectively exploiting the potential of the IÅ‚awka River. Development of the area around the river. IÅ‚awki â€“ stage III</t>
  </si>
  <si>
    <t>Like any river, IÅ‚awka is a natural ecological corridor, and due to its high value, it was protected by OCHK Lower DrwÄ™ca Valley. The aim of the project is to reduce the pressure on the ecologist identified in the corridor. IÅ‚awki in IÅ‚awa, species and habitats, including, among others, by restricting access to the habitats of selected species and proper direction of tourist traffic. The delineation of trails on existing foregrounds and green works subordinated to the increase of biodiversity will allow for the continuity of the corridor and the protection of the natural environment within it. The task consists of stages: work to prepare., robots build. (construction of educational paths, bicycle paths, footbridges through the IÅ‚awka district, removal of waste from the investment area, baskets along the trails, construction of water-channel connections and container toilets, small architecture, inform.-pam. boards, teaching tabs, breeding booths, streets, tree cutting and grubbing up shrubs, removal of the range of foreign habitats and invasive areas, implementation of the planting area, complete lighting. The project is part of the SzOOP RPO WiM 2014-2020 division.5.3 Protecting biodiversity, investment priority6d: Protection and restoration of biodiversity, soil conservation and rehabilitation and support for ecosystem services, including through the Natura 2000 programme, green infrastructure and specific objective: Better mechanisms for protecting biodiversity in the region. The scope of the project and the technological solutions used will allow to halt the progressive degradation resulting from the influx of pollution and the unorganised disposal of waste and the uncontrolled movement of people in the area. Removing invasive gats from the area, enriching it with native taxa and ecologist education will strengthen the natural value of the area. Strings on the trails of the prey will direct traffic and reduce pressure on the species and habitats present here.</t>
  </si>
  <si>
    <t>Q124412</t>
  </si>
  <si>
    <t>ZagÅ‚Ä™bie Park Linearny â€“ revitalisation of the functional area of the Przemszy and Brynica river valley â€“ City of SÅ‚awkÃ³w</t>
  </si>
  <si>
    <t>The project includes the rehabilitation of valuable, attractive natural areas in the White Przemsza valley, the visibility of protected, valuable natural areas in SÅ‚awkÃ³w, improvement of the environment, conservation and restoration of biodiversity in riverside areas, designation of an ecological corridor improving the functioning of ecosystems, settlement and migration of animals, preservation of valuable specimens of fauna, adaptation of the attic of the building for the needs of educational, educational and anathetical education. Scope: structuring and developing natural spaces, adapting green spaces to an educational and social park, enabling the observation of river and meadow habitats, linking these areas along the educational and environmental path. The implementation of the project will enable the care of old trees. The planned activities are intended to highlight the natural and landscape values of these areas.</t>
  </si>
  <si>
    <t>Q114956</t>
  </si>
  <si>
    <t>Partnership for the protection of biodiversity of KÄ™dzierzyn-KoÅºle commune, Ujazd commune and KÄ™dzierzyn Forestry â€“ Phase II.</t>
  </si>
  <si>
    <t>The project will be implemented in partnership between the KÄ™dzierzyn-KoÅºle Municipality and the Municipality of Ujazd and the Forestry of KÄ™dzierzyn. The following tasks are foreseen: K-KoÅºle Municipality: â€” elaboration of technical documentation together with reconstruction and construction of foot-bike lines at the Municipal Plants in KoÅºl (also referred to as the KoÅºl Park documentation), â€“ Design of greenery and natural inventory including ornithological; â€” Manufacturing plantings at the Municipal Plants in KoÅºl; â€” elaboration and publication of a publication on the biodiversity of the historical park in KoÅºl; B) Municipality of the Ujazd: â€” State and natural inventory; â€” sanitary section and necessary care work of the park stand in the vicinity of the ruins of the WrocÅ‚aw Bishopsâ€™ Castle in Ujazd; C) Forestry of Currency: â€” Educational and information activities. The project also provides for joint actions, i.e.: â€” education and information campaign with the creation of an interactive educational path and promotion. As a result of the implementation of the project in 2020, the following will be implemented: 1 facility tailored to the needs of people with disabilities, 3 entities will use info-com technologies., 2 habitats/plant communities will be covered by the project, 2 info-edu campaigns related to edu. edu., 3 planning documents in the field of nature conservation, 1 reconstructed tourist and recreational facility, 4.5 km of refurbished tourist routes, 2 centres conducting activities in the field of education. eco. supported, 2 forms of nature protection, 2 created biodiversity protection centres.</t>
  </si>
  <si>
    <t>Q95917</t>
  </si>
  <si>
    <t>Conserving biodiversity and making natural resources available through the expansion and retrofitting of the Regional Environmental Education Centre (Roee-LGOM) in the Virgin Islands</t>
  </si>
  <si>
    <t>The subject of the project is to protect biodiversity and make available the natural resources of the protected area NATURA 2000 â€œOzrzaÅ„skiâ€ by expanding and retrofitting the Regional Environmental Education Centre in Virgin (Åšcinawa Municipality), including the purchase of a passenger ship to implement alternative forms of environmental education process Roee and strengthen mechanisms for protecting biodiversity and reducing pressure on natural valuable areas through the sewerisation of tourism traffic in the NATURA 2000 area. The project will contribute indirectly to the channelling of tourism in the valuable natural area and the use and availability of natural resources, located in the area supported by the Local Action Group â€œThe Land of ÅÄ™gÃ³w OdrzaÅ„skiâ€ for the purposes of ecological education. As part of the project, an additional one-storey teaching hall will be created in Roee, Dziewina, adapted to conduct stationary activities for organised groups, including people with disabilities. In addition, bicycles and passenger ships will be purchased, enabling alternative forms of eco-education in a protected area, so as to identify the biodiversity of the river Oder and adjacent areas located in the NATURA 2000 area. A complementary element will be the introduction to the project of forms of ecological education in the form of conferences, lectures and materials in electronic form, using modern methods of information transmission and improving access to facilities and natural resources. The project is comprehensive and combines 3 activities with nature conservation: protection of habitats and the sewerage of tourism, as well as activities related to ecological education taking into account the specificities of the region (environmental losses caused by copper extraction and necessary compensatory measures) and education for renewable energy sources (demonstrative RES in the Virgin).</t>
  </si>
  <si>
    <t>Q124386</t>
  </si>
  <si>
    <t>Green Lung of Cities â€“ Valley Brynica. Natural valorisation of the old river basin in Grabek Park, along with the shape of the landscape and the natural zone and accompanying infrastructure</t>
  </si>
  <si>
    <t>The area covered by the project covers an area of approximately 22.5 ha. The main part of the development is Grabek Park, along with the mulberry garden, as well as a bowl after a non-existent water reservoir. The project provides for comprehensive actions that protect valuable species, eliminate invasive species, reduce human pressure on the environment and pursue the goals of ecological education. It is planned to: â€” Restoration of the canopy and improvement of the overall ecosystem for increasing biodiversity and improving ecosystem services. â€” Creation of a natural habitat with biotic and abiotic characteristics referring to the old river basin from the list of habitats requiring protection in Natura 2000 sites in Poland. â€” Elimination of Invasive Species. â€” Construction of footbridges for the maintenance of aeration system, â€“ Construction of a wooden bridge for maintaining vegetation in the floodplain, â€“ Creation of educational path stations, â€“ Conducting an educational campaign.</t>
  </si>
  <si>
    <t>Q4427965</t>
  </si>
  <si>
    <t>REDUCING PRESSURE ON SPECIES AND HABITATS BY PROPERLY TARGETING TOURIST TRAFFIC IN THE MUNICIPALITY OF PIECKI AND MRÄ„GOWO</t>
  </si>
  <si>
    <t>The main objective of the project is to protect biodiversity and preserve the natural habitats of species exposed to anthropopression in the area of Piecki and MrÄ…gowo Commune by limiting access to the refuges of selected species and proper targeting of tourist traffic. The implementation of the project will allow users to reduce pressure on natural valuable areas, including Natura 2000 â€œPuszcza Piskaâ€ (PLB280008) and â€œOstoja Piskaâ€ (PLH280048), the Masurian Landscape Park, the Protected Landscape Area of Otulina Mazury Landscape Park â€” West. The project will be implemented in the area of Piecki and MrÄ…gowo communes. The project will cover 3 474,566 hectares of various natural habitats. The project will be implemented by the Applicant and the Partner. As a result of the implementation of this project, a pedestrian-bike path with a length of approx. 20 km and a medium width of 2.5 m. The construction of small architecture and marking of the trail was also envisaged. The implementation of the task will ensure the targeting of tourist traffic, the protection of biodiversity and the preservation of natural habitats of species of flora and fauna. The project is part of Thematic Objective 6 Conservation and protection of the natural environment and promotion of resource efficiency, investment priority 6d â€œProtection and restoration of biodiversity, soil protection and restoration and support for ecosystem services, including through the Natura 2000 programme and green infrastructureâ€ of the SzOOP ROP WiM OJ 5.3 Protection of biodiversity.</t>
  </si>
  <si>
    <t>Q124406</t>
  </si>
  <si>
    <t>Construction of an educational and environmental complex in WisÅ‚a Municipality</t>
  </si>
  <si>
    <t>The aim of the project is to strengthen the protection of biodiversity by increasing protected areas and using natural resources and reducing pressure on the environment by properly targeting tourism in valuable natural areas. These objectives will be achieved by: 1.Realisation of works related to the creation of protected habitat valuable natural-reconstruction meadows. 2.Renaturalisation of habitats and planting of new plant species (tile sword and coastal September) and hanging booths for common plush, swifts and bats, 3.Construction of the Centre for Ecological Education together with an educational and information campaign aimed at building the ecological awareness of inhabitants of the region and tourists. 4.Developing an existing ecological path along the river bank with small architecture to reduce the anthropopression of natural valuable areas located in the municipality of WisÅ‚a.</t>
  </si>
  <si>
    <t>Q102077</t>
  </si>
  <si>
    <t>Regional Centre for Horticulture Biodiversity as a centre integrating the protection of ex situ biodiversity of the ÅÃ³dÅº voivodship</t>
  </si>
  <si>
    <t>The idea is to build (according to the concept of universal design) the Regional Centre for Horticulture Biodiversity with a seed bank, in order to collect and preserve ex situ (outside the place of origin) the biodiversity of horticultural plants and plants accompanying crops, including rare and endangered species. The seeds collected and stored in the Centre will not only create a permanent genetic reserve, but will be used to recreate and increase the number of declining (at risk of extinction) populations. The implementation of the project will allow for free of charge making available materials available for scientific and breeding purposes. The building will house a seed bank of active horticultural plants collection, technological rooms for cleaning and drying seeds for storage, packing and distribution room, seed germination laboratory and general laboratory, server room with database archiving system, fiber optic connection, electronic building management system and office and social premises for employees. The facility will also serve as an educational function. The project also includes the purchase of laboratory equipment and special equipment, purchase of equipment â€“ furniture, purchase of a server from UPS and computer equipment with printers. The direct objective of the project is to reduce the degradation of the natural and cultural environment of the ÅÃ³dÅº Voivodeship by collecting, preserving and restoring the biodiversity of gene resources (genotypes) â€“ approx. 30 genotypes, which will effectively safeguard the regional natural heritage and make it available to interested users. The project includes technical documentation, investor supervision, promotion, project management. Stakeholders of the project are research and research units, public administration, farmers and consumers from the ÅÃ³dÅº region. The number of stakeholders (including users) is estimated at 11000 people</t>
  </si>
  <si>
    <t>Q2699883</t>
  </si>
  <si>
    <t>Revitalisation of the Spring and Copernicus parks in GorzÃ³w Wlkp.</t>
  </si>
  <si>
    <t>The project includes the renovation of the Peopleâ€™s Spring and Copernicus Parks in GorzÃ³w Wlkp. (urban area). The parks are part of the valuable natural and tourist areas. The project is aimed at the follicles.Gorzowa Wlkp., persons visiting from the Lubuskie Region and tourists. The project is in line with the main objective of the ROP, OP4:Poprawa the state of nature and addressing the threats posed by climate change and protecting the heritage of cults. The main objective of the project is to preserve areas of valuable nature and to halt the loss of biodiversity in the city. â€”increase in visits to Parks â€“ places belonging to the natural heritage and constituting tourist attractions. â€”improving access of residents to areas enabling active recreation in contact with nature; â€”improving air condition contributing to the improvement of the natural condition. The project meets the evaluation criteria, including selected specific criteria: â€”Providing sites of valuable nature: more than 10000 people using Copernicus Park and Spring of Peoples in 2016. Area of implementation of the project: degraded Parks â€“ Construction or modern.infrastructures associated with the protection of the proper state of habitats and species:32 pieces (artificial nests, booths, house for insects, drinkers) -Ogr.negative influence of tourist movement.:construction of paths, viewing terraces, causing tourist traffic diversion, reducing anthropopression to the most valuable areas. Subject-matter of protection: 2 Parki.Szerzej in SW point II.3.7 The project implements result and output indicators: â€”L. rebuilt tourist and recreational facilities 2 pcs. â€”Pow.Habitats supported in order to achieve a better conservation status of 15.12 ha -Increase of the expected visits in the supported places for the heritage of cult and natural 2000 persons. W.horizontal- l.objects access to the needs of people with disabilities 1pcs. W. programme-specific areas covered by the project 15,12 ha. The technical and economic description of the products is included in SW point.</t>
  </si>
  <si>
    <t>Q132528</t>
  </si>
  <si>
    <t>Increasing the biodiversity of the fauna and flora of the Lega river basin in Olecko</t>
  </si>
  <si>
    <t>The project will be carried out in the area of Olecko Municipality plot: 427, 435/11, 435/35, 455, 472/41, 646/1, 682, 758/2, 718/21, 3260, 727/11, 713, 727/13, 727/15. Property is regulated. Project area: 12.2 ha. 15 protected species were selected in the river basin of the Lega River and in the green area. The areas are partly situated in protected areas: Ecological use â€œLong Bridgeâ€ (OCHK JO). Scope of investment: 1)Construction works: construction of a phase-free staircase with new walking lines with infrastructure (toilets â€“ 31 pcs, signposts â€“ 16 pcs, bicycle stands â€“ 20 pcs, boards â€“ 5 pieces): the path along the river Lega took 1.83 km. Construction of a water reservoir (water catchment), path over the floodplain, repair of footbridges on the river Lega, fishing bridges, suspension over the river, recreational playgrounds (10 pieces), solar lamps 132 pcs, monitoring- cameras- 4 pcs, green areas (graves â€“ 0.75 ha, shrubs â€“ 244 pcs, protection of trees â€“ 110 pcs.), communication lines in the area of plot 727/15: paths, terraces with boards, recreation area, city deck chairs â€“ 3 pcs and hammocks â€“ 4 pcs; square with sensory elements, board with cymbals, drawing board, drums; health path, park benches â€“ 12 pcs, city sunbeds â€“ 7 pcs, garbage baskets â€“ 8 pieces, baskets on dog faeces â€“ 14 pcs, bicycle sheds â€“ 2 pieces of 6 stands, information boards- 10 pieces, hotels for insects â€“ 36 pieces, 5 types of nesting booths â€“ 21 pieces, a half-opened booth â€“ 1 pcs. light poles type LED â€“ 10 pcs, outdoor lighting â€“ 49 kpl. Educational activities.The whole range is available for people with disabilities. The project fits in with the SzOOP RPO WiM by reducing pressure on species and habitats in the Legia basin by targeting tourism traffic and increasing the diversity of fauna and flora.</t>
  </si>
  <si>
    <t>Q122595</t>
  </si>
  <si>
    <t>Development of projects for the protection of landscape parks forming part of the PZPK</t>
  </si>
  <si>
    <t>The subject matter is the development of draft protection plans for the 7 KPK forming the PZPK, which are the basic instrument of nature and landscape protection in parks, taking into account public participation through public consultations. The project envisages the creation of a digital natural and spatial database in the form of an online access portal. The overarching objective is to protect the state of the environment and to preserve biodiversity, and the main objective is to safeguard natural and landscape resources and assets. The objectives, results and scope set out are in line with Axis 11's objectives, results and directions and respond to the challenges of reducing anthropopression to the environment, improving environmental living conditions, increasing the regionâ€™s resilience to climate change and protecting biodiversity. Indicators: â€”number of planning studies in the field of nature conservation-7 -above habitats supported... â€“144000 ha -area areas covered by the conservation plan-165212 ha</t>
  </si>
  <si>
    <t>Q114936</t>
  </si>
  <si>
    <t>Natural inventories are the key to ecological education and biodiversity protection in Opolskie voivodship.</t>
  </si>
  <si>
    <t>The project envisages actions to improve the state and protection of biodiversity by: inventory of dragonflies of Opole voivodship, with particular emphasis on: species protected by national and international law, entered in the Polish Red Book of Animals and listed on the Red List of Weights of Poland, rare species on the national and regional scale, umbrellas and indicator sites, as well as protected areas (reservations, Natura 2000 sites, landscape parks, ecological areas, natural and landscape teams, etc.); inventory of roadside woodlands for protected, rare and endangered animal species and their habitats (oak smell, oak goat, cuckold deer and birds and bats); improving the habitat status of protected species, rare and endangered by complementary plantings, care work on the most valuable tree specimens and reconstruction of existing woodlands; modernisation and retrofitting of the science laboratory of the Nature Department of the SME with photographic equipment and a professional stereoscopic microscope with camera, software and television; reconstruction of the Regional Centre for Education and Biodiversity Research in Åadzy; modernisation of the natural and educational path in order to raise its standard and to equip it with new markings, plaques, etc., and the construction of a new path along with the development of the area around it with elements of small architecture â€“ the task will enable you to familiarise yourself with the most interesting landscape and natural landscape fragments in the landscape park and conducting ecological education directly in the field, i.e. on educational trails; educational and promotion activities aimed at familiarising with the richness of life forms occurring in the Opole region and problems caused by the loss of biodiversity and the consequences that this loss may have on their daily lives</t>
  </si>
  <si>
    <t>Q137958</t>
  </si>
  <si>
    <t>â€œThe Sirens of the Pondsâ€ â€“ the centre for biodiversity protection in the forest park Arkonski Forest</t>
  </si>
  <si>
    <t>The project consists of strengthening the mechanisms of nature conservation, conservation and environmental protection of the forest park Arkonski Forest and the creation of â€œmermaid pondsâ€ â€“ a centre for biodiversity conservation to protect endangered species and protect the in-situ of native species. The recipients of the project will be residents of Szczecin and Zachodniopomorskie. As part of the project, work will be carried out related to enrichment of biodiversity and nature conservation, channelling traffic through the modernisation of park avenues and the implementation of a natural and educational trail. The project will be implemented in the following stages: carrying out the inventory of the forest together with the management of the tree stand; carrying out care treatments in the existing greenery together with the implementation of the trail gauge; planting trees and shrubs of native species; carrying out active protection operations involving the removal of invasive species of foreign origin; modernisation of alleys and forest roads in the form of a natural and educational trail; the execution of gravel thematic trails, displaying selected valuable natural sites together with the description of animals and plants â€“ thematic trails will be linked to the main natural and educational trail; the construction of natural stations together with the execution of natural and educational boards, displaying valuable specimens of trees and shrubs and protected animals, located along the natural and educational trail; implementation of the natural education centre together with a team of educational worlds â€œGreen Schoolâ€ and a playground equipped with field educational games and forestry facilities; culvert and two bridges designed to view mud and water vegetation; renovation of FaÅ‚ata Street on a section located on the site of the investment. Immediately after completion of the project, it will be possible to use the full functionality of the created infrastructure with protection for the occurring</t>
  </si>
  <si>
    <t>Q114917</t>
  </si>
  <si>
    <t>In the footsteps of biodiversity in the heart of the Opole region â€“ the natural richness of the Municipalities of Strzeleczki, Krapkowice and Krapkowice County</t>
  </si>
  <si>
    <t>The subject of the project is the creation of a Biodiversity Protection Centre on the premises of the castle-park complex in Moszna and carrying out information, promotion and educational activities in the field of biodiversity protection of the Opole region based on species of fungi, plants, animals and plant communities found in the Park and Castle Foundation in Moszna. The project will be implemented with the participation of 3 partners: The municipality of Strzeleczki, the Municipality of Krapkowice and Powiat Krapkowicki, who will be responsible for preparing and carrying out information, promotion and educational activities, the aim of which will be to popularise among the inhabitants of Opole (children, young people, adults) knowledge about the need to protect endangered species as an important element of the biosystem. In addition, the Municipality of Strzeleczki will develop a natural inventory of the area of the commune and will perform the educational and natural path within the park in Dobrej. Apart from the investment activities related to the modernisation of the former pumping station building (building entered in the register of monuments of the Opolskie voivodship under number 2251/90 of 6.03.1991) and the creation of COB, land development and Kalusznik pond, the project leader will also carry out inf-promoting and educational activities. The objectives set to be achieved under the project are linked to the achievement of certain output indicators: Number of facilities tailored to the needs of people with disabilities â€“ 1 pieces, Number of reconstructed tourist and recreational facilities â€“ 1 pieces, Number of planned planning documents in the field of nature protection â€“ 1 pieces, Number of created centres for biodiversity protection â€“ 1 pieces, Increase of expected number of visits in supported sites belonging to cultural and natural heritage and tourist attractions â€“ 10 thousand persons/year Other indicators are worth 0.</t>
  </si>
  <si>
    <t>Q114958</t>
  </si>
  <si>
    <t>Protection of biodiversity in the Southern subregion, within the municipalities of Nysa and Prudnik</t>
  </si>
  <si>
    <t>This project will be implemented in partnership between Nysa Municipality and Prudnik Municipality and Prudnik Forestry. The following in-kind tasks are foreseen: the Municipality of Nysa: Conservation of biodiversity â€“ Municipal Park in Nysa with promotional activities; Conservation of biodiversity â€“ Dry moat in Nysa with promotional activities. b) Prudnik Municipality: Construction of a walking â€“ bike path by the existing water reservoir at ul. Poniatowski in Prudnik. c) Prudnik Forestry: Itâ€™s a natural promotion. In addition to the above-mentioned task carried out by the Municipality of Nysa, investor and natural supervision will be carried out for the entire scope of the project implemented by the Municipality of Nysa, information and promotional activities of the project itself and the cost of the project documentation developed for the scope of the so-called. A dry moat. In turn, the task carried out by Prudnik Municipality additionally includes carrying out investor supervision and information and promotion activities of the project itself. The degree of achievement of project results will be verified on the basis of product indicators: â€¢ Number of habitats/plant communities covered by the project: 5,00 pieces, â€¢ Number of supported forms of nature conservation: 110 pieces, â€¢ Total area of reclaimed land: 19,3728 ha, â€¢ Number of species to be reintroduced: 1 pcs The scope of the project in the part assigned to the implementation of the Nysa Municipality will take place in the city park in Nysa, which 3.01.1995 was entered in the register of monuments under No 298/95. The Municipal Park in Nysa and the RadoszyÅ„ski mines are also located in the Municipal Register of Historical Monuments on the basis of Order No. 74/2015 of the Mayor of Nysa of 3.02.2015. These decisions, together with the annexes, and the relevant description are attached in a separate Annex. Moreover, in a separate Annex, the list also includes information on the types of animal and plant species protected, inter alia, of endangered habitats.</t>
  </si>
  <si>
    <t>Q114938</t>
  </si>
  <si>
    <t>Protection of biodiversity in the Southern Subregion</t>
  </si>
  <si>
    <t>The project is comprehensive: it includes the protection of the biodiversity of the Southern Subregion, as well as the promotion and education of biodiversity conservation. The scope of the project will cover the development of the park at ul. 3 km long-distance in the area of the former military field in Nysa (activities for the regeneration of the identified habitats, among others the creation of breeding Polish horse, as well as the purchase of educational infrastructure â€“ m. the recreational path of the park with multimedia hall, the observation towers), the establishment of the Centre for Biological Diversity in Otovowa. 1 facility adapted to the needs of people with disabilities will be built and rational improvements will be financed as part of the project.</t>
  </si>
  <si>
    <t>Q114950</t>
  </si>
  <si>
    <t>Reconstruction and extension of an existing greenhouse to protect endangered species ex-situ with land use</t>
  </si>
  <si>
    <t>The main objective of the project is to protect 13 animal and plant species ex situ: Kraski, heat-heater, battalion, ball, helmets, ohara, bernikli white, leech, Greek turtle, Mauritania turtle, giant cube, water cat, floating salviny. Therefore, it is envisaged to rebuild and expand the existing greenhouse in order to adapt it to both the needs of ex-situ protection and the need to prepare for the future reintroduction of these species. At present, the Opole zoological garden has a building, which, however, needs to be adapted accordingly. As part of the project, technical documentation will be drawn up and construction works will be carried out.After appropriate modernisation and adaptation to the requirements of species, the facility has been equipped with laboratory, computer, greenhouse equipment, aquarium equipment, etc. this building would be ideal for ex situ protection of endangered animals and plants. After the reconstruction, it is planned to be settled with specimens of endangered plant species and animals obtained by nature after obtaining appropriate permits as well as from other zoos. This task will be carried out with the participation of partners with representatives of endangered species in their resources. In order to strengthen the conservation effectiveness of the species concerned, actions will be implemented to promote knowledge about endangered plants and animals. These will be non-infrastructural activities: promotional events, meetings, publications, etc. Actions will also be carried out to inform about the project, its purpose and the fact of EU funding. The project is not a monument, but is located in the area of the Municipal Park, Bolko Island. This area is entered in the register of monuments under the number 291/93 of 02.03.1993. Consequently, the site is protected by conservation due to its location.</t>
  </si>
  <si>
    <t>Q98492</t>
  </si>
  <si>
    <t>Modernisation of the rural farm in Dusocina for the needs of an ecological education centre in the Landscape Park â€œMoose Mountainsâ€ together with active nature conservation in the Natura 2000 site.</t>
  </si>
  <si>
    <t>The subject of the project is the modernisation of the rural farm in Dusocina for the needs of an ecological education centre in the area of the Landscape Park â€œMoose Mountainsâ€ together with active nature conservation in the Natura 2000 site. The project budget shall include the following tasks: â€”industrial contribution â€“ land real estate No 75/9, preparatory work, construction of a cesspool and home sewage treatment plant, modernisation of the residential building, ordering and land use (e.g. execution of fences with forest netting, establishment of collections of old varieties of fruit trees and others), purchase of equipment of educational base (projectors, screens, teaching aids and two book publications, photographic apparatus, body and other equipment), purchase of the equipment of the educational base (designers, screens, teaching aids and two book publications, photographic apparatus, body and lens), The investment is part of the types of projects envisaged for co-financing under Measure 4.5 Nature conservation. The project responds to identified needs and problems, including the main: insufficient mechanism to protect biodiversity in the Loose Mountains Landscape Park. The actions taken by the Applicant and the project will contribute to, among others, the increase in conservation and promotion of natural valuable areas in the region, the creation of an infrastructure to coordinate the active protection of the PK Loose Mountains area through inventory of habitats and breeding areas of lowland kumaka, especially in the interwale and at the bottom of the Vistula valley, to determine the habitat status of the so-called collective habitat quality index and to include active protection of the coumaca and saloon.</t>
  </si>
  <si>
    <t>Q114943</t>
  </si>
  <si>
    <t>Protection of biodiversity in the Southern subregion in the districts of Åubczyce, Nysa and Prudnicki</t>
  </si>
  <si>
    <t>The project is implemented in partnership with the following partners, i.e. GÅ‚ubczycki county, Prudnicki County, PaczkÃ³w Municipality, OtmuchÃ³w Municipality; The leader of the project is Nysa Municipality. This project covers the protection and education of the Southern Subregionâ€™s biodiversity. The draft envisages: in the municipality of Nysa: â€” protection of biodiversity in the Municipal Park in Nysa, â€“ protection of valuable tree specimens â€“ nature monuments in the Municipal Park in Nysa; in the stupid county: â€” elaboration of the natural inventory of Lipowa Avenue in GÅ‚ubczyce, â€“ protection, care and conservation of the natural monument Lipowa Avenue in GÅ‚ubczyce, â€“ special supervision over the conservation of species found in the Natural Monument Lipowa Avenue in GÅ‚ubczyce; in the Prussian county: â€” establishing a biodiversity conservation centre in Prudnik, â€“ protecting valuable tree specimens in the park at Prudnikâ€™s biodiversity conservation centre, by establishing them as natural monuments; in the municipality of PaczkÃ³w: â€” protection of biodiversity in urban plantations in PaczkÃ³w; in the Otmuch Village: â€” protection of the biodiversity of OtmuchÃ³w commune in the Otmukhov â€“ Nysk Protected Landscape Area. The project covers 3 habitats/plant communities. In addition, 4 facilities will be adapted to the needs of people with disabilities, ensuring that the project results are accessible to all stakeholders. Support for 2 forms of nature conservation will also be a very important product of the project. The investment involves the development of 1 planning document in the field of nature conservation and the creation of 1 centre for biodiversity protection. In addition, 2 species will be reintroduced.</t>
  </si>
  <si>
    <t>Q124397</t>
  </si>
  <si>
    <t>Development of areas adjacent to the Å½ilia stream with the construction of the didactic path in Buczkowice Municipality stage II</t>
  </si>
  <si>
    <t>The aim of the project is to protect biodiversity in Buczkowice commune in the valley of the Å½ilica creek, the project is closely linked to the scope of works currently carried out under the project â€œDevelopment of areas adjacent to the Å½ilia stream with construction of the didactic path in Buczkowice Municipality stage I.â€ The scope of works covered by the project includes the protection of the most valuable species and natural habitats found along the Å½ilica creek. The objective of the project will be achieved after the planned environmental action to improve and restore the status of natural habitats and species populations in the trough and on the slopes of the stream in particular through; â€¢ Fighting alien invasive species and ordering the trough and slope of the stream on the section from the border with Szczyrk to Rybarzowice, â€¢ protection of nature by reducing the pressure of tourist traffic through the construction of the educational path, â€¢ building and launching an eco-education centre.</t>
  </si>
  <si>
    <t>Q137955</t>
  </si>
  <si>
    <t>Open Gates â€“ tourist trail in GoleniÃ³w â€“ Stage II</t>
  </si>
  <si>
    <t>The scope of the project includes activities leading to: 1. to set up a Biodiversity Protection Centre (Corb) in the area of the th anniversary park in GoleniÃ³w, where: â€” active protection of endangered species will be implemented; â€” ex-situ protection (plant settlements) and in situ (vegetables); â€” research and broadly understood environmental education (according to the agreement with ZUT), including: the university conducts educational-information activities, natural observation, research and organisation by Gm. GoleniÃ³w of meetings, lectures, lectures and presentations of educational offer with the participation of children and young people as part of student practice. 2. promotion of the regionâ€™s natural assets based on native species, as well as native species protected in urban parks, including: â€” care for the existing state of trees and shrubs; â€” purchase of plantings; â€” reconstruction and modernisation of park alleys; â€” replacement of the permeable surface.</t>
  </si>
  <si>
    <t>Q112847</t>
  </si>
  <si>
    <t>â€œHolenderka â€“ Protection of rare plant species ex situ through renovation of greenhouses "Holenderka" and reconstruction of natural education paths in the Botanical Garden of the Jagiellonian University.</t>
  </si>
  <si>
    <t>The project concerns plant species protection in accordance with the Ordinance of the Minister of the Environment of 9 October 2014 on plant species protection. In the immediate vicinity of the renovated facilities: 24 strict protection and 14 partial protection. As part of the project, renovation and modernisation works will be carried out at the Botanical Garden of the Jagiellonian University in the field of â€œHolenderkaâ€ greenhouse, where orchids are grown, parts of the most damaged fence from ul. I'm Al. The Warsaw Uprising, garden paths, fountains and pond at the alpinarium. The project also provides for educational and promotional activities, which will include: â€” the identification of appropriate signs of sightseeing trails, maps, educational boards adapted for people with disabilities (large letters, contrast) placed on the most valuable and most important protected species in the garden; made with modern available printing techniques. â€” costs of developing and printing leaflets promoting the garden and educational folders/maps containing information about the structure of the garden and its most valuable plants together with the visit plan â€“ making the website attractive (multimedialny garden).</t>
  </si>
  <si>
    <t>Q114949</t>
  </si>
  <si>
    <t>Protection of biodiversity through the creation of a centre for sustainable development in Peace, the creation of a plan and programme for the integrity and cohesion of the regional Natura 2000 system and the improvement of the ecological competences of the inhabitants of Opole.</t>
  </si>
  <si>
    <t>The project will be implemented in the Opolskie Voivodeship. Actions will improve the state and protection of biodiversity by: 1 â€“ construction and equipment of the â€œCentre for Sustainable Developmentâ€ in Peace in the site of the former conservatory (the area not listed in the register of monuments, but adjacent to the historic park foundation, therefore the function and form of the building was agreed with the OWKZ â€“ permission of the conservator. licence No 751/N/2016 shall cover: cutting, planting, construction of communication lines, lighting). Its role will be to support and advise farmers and residents of Opolskie voivodship in agricultural and horticultural works â€“ ecological rules of cultivation, cultivation of native trees and plants. Students will be able to observe the development of these crops. Natural education and sustainability. 2 â€“ founding of a collection of old varieties of fruit trees: purchased and planted on the municipal plot will be 40 cuttings of old varieties of common antonne. Herbicides will not be used, but care will be necessary. The native species of honey plants will be planted. The seeds will be handed over to farmers who commit to their cultivation (44 from the Opole Voivodeship). 3 â€“ preparation of a plan and programme for the spatial protection of habitats and species integrity in the Opolskie voivodship Natura 2000 system: all areas within the Opole voivodship of importance for the coherence and integrity of the network will be identified, and a programme for the protection of these areas will be defined. 4 â€“ educational and information activities and promotional events: 2 publications, scientific seminar on spatial connectivity of Natura 2000 sites, workshops for secondary school youth, educational package for professional advisors, thematic meetings with farmers, villagers and employees of city and municipal offices, the administrations, organisation of ecological picnics, competitions, etc., Fb of the project. L. supported forms of protection. 124. L. habitats/vegetable communities covered by project 480; L. create various security centers. biologist. 1.</t>
  </si>
  <si>
    <t>Q2709522</t>
  </si>
  <si>
    <t>Biodiversity with the wealth of GÅ‚uchoÅ‚aza Municipality, Nysa Municipality, Prudnik Municipality, Prudnicki District</t>
  </si>
  <si>
    <t>The project is implemented in partnership with the Municipality of GÅ‚uchoÅ‚azy and the Municipality of Prudnik and the District of Prudnicki; The leader of the project is the Municipality of Nysa. This project covers the protection of the biodiversity of the Southern Sub-region, as well as the promotion and education of biodiversity protection. The project foresees: in the municipality of Nysa: â€”development of biodiversity protection programmes, -protection of biodiversity in the second part of the Nysa City Park and in the park in BiaÅ‚a Nyska, -creation of local sites for environmental education before the Municipal Office in Nysa and in the park in BiaÅ‚a Nyska; in the Commune of GÅ‚uchoÅ‚azy: â€”protection of biodiversity in the Communal Forest in GÅ‚uchoÅ‚azy; in the Commune of Prudnik: â€”development of natural inventory, -protection of biodiversity in the Municipal Park and Municipal Cemetery in Prudnik; in the Prudnicki War: â€”development of ornithological inventory; â€”protection of the biodiversity of the park at the District Hospital in Prudnik and the park at the School Complex in GÅ‚ogÃ³wek, -the protection of valuable specimens of trees in the park at the District Hospital in Prudnik and at the GÅ‚ogÃ³wek School Complex, by establishing them with natural monuments. The project covers 4 habitats/plant communities. In addition, 5 facilities will be adapted to the needs of people with disabilities, ensuring accessibility to the project results for all stakeholders. Tourist trails in the Communal Forest in GÅ‚uchoÅ‚azy will be renovated. Support for 5 forms of nature conservation will also be a very important product of the project. The investment involves the development of 6 planning documents in the field of nature conservation. The project provides for activities in the field of microretention. Its implementation will contribute to the protection of animal species covered by the Habitats and Birds Directives.</t>
  </si>
  <si>
    <t>Q124394</t>
  </si>
  <si>
    <t>Centre for Ecological Education ARKA</t>
  </si>
  <si>
    <t>The project is a response to the need to counteract the degradation of coastal areas and environmental pollution in the Zywiec county. The main idea of the project is ecology, nature conservation, improvement of biodiversity and sustainable use of natural assets in the area of the county. As part of the projectâ€™s implementation, the following will be carried out: â€” Natural activities and reclamation, â€“ Construction of the Centre for Ecological Education ARKA (including educational paths and seasonal ecological education centre) â€“ Education and information campaign and project promotion, â€“ Documentation and supervision. The task will be carried out between 2018 and 2020. It is a partnership project. The applicant is Zywiecki County, partners: Beskid Society of Environmental Production and Tourism BEST PROEKO YeleÅ›nia, Beskid Association for Rural Development and Population Training RychwaÅ‚d.</t>
  </si>
  <si>
    <t>Q114967</t>
  </si>
  <si>
    <t>Protection in situ in the historic park assumption and carrying out dendrological inventory in the area of Peace commune and information and education activities.</t>
  </si>
  <si>
    <t>The project concerns conservation and so on. biodiversity in Stobrawska Landscape Park, partly in the area of the historic park foundation in the Room entered in the register of immovable monuments of the Opolskie Voivodeship, which contains habitats from the Habitats Directive and protected species (PCKZ, PCKR). The project will be implemented in partnership with the District of Kluczbork and the municipality of Lasowice Wielkie. Due to the high biodiversity of the park, the observed displacement of native species by invasive g., lack of proper care and maintenance, old trees, habitat loss, human habitat destruction, and a project that is comprehensive in its assumptions. It consists of the management of the stands -85pieces.care treatments, sanitary cuts due to the numerous drying, use of specialised bonds (105 pieces); legal protection of -11 pcs of trees, revalorisation of green areas in the area of 2.85 ha, improvement of habitat conditions for vegetation, insects and amphibians by planting vegetation which increases the diversity of planting of trees and shrubs including reintroduction of 6 species: Siberian mosaic, dye, lime w., rake pos., yarrow, the May valley, the carrying out of dendrological inventory throughout the village of Peace, creation of natural and educational paths long. Itâ€™s 2,20 miles. Additionally, the public awareness building will be implemented through the implementation of educational activities and promotional events. Prod. reali. zad.:l. objects tailored to the needs of people with less than half.:1;L. subject. technology inf.-kom.:1;l. work of tourist and recreational facilities:1;l of habitats/vegetable communities covered by project:1;L. supported forms of ch.p.:12; Length of trails round:2,2km;Å. pow. Zrek. gr:2,85ha;L. opr. plan. in the field of och. nature:1;l. rep. campaign rekl. prom. value tur.:2;l. re-educated campaign with ecological education:2;Number of species included in the reintroduction of pc.6</t>
  </si>
  <si>
    <t>Q4427948</t>
  </si>
  <si>
    <t>Construction of a bicycle path along the former railway line No. 260 Nowe Miasto Lubawskie â€” ZajÄ…czkowo Lubawskie on the PacÃ³Å‚towo â€” Tyliczki section (community border) in order to reduce pressure on species and habitats in areas of natural value</t>
  </si>
  <si>
    <t>The subject of the project is the construction of a bicycle path along the former railway line No. 260 Nowe Miasto Lubawskie-Ziemzkowo Lubawskie on the section PacÃ³Å‚towo-Tyliczki (community border) with a length of 5.235 km, together with the necessary infrastructure and acreage. grasssides, construction of culverts; demulsion, cleaning of existing grass ditches; exchange of culverts and wells; parking spaces for cyclists equipped with a bench, a bicycle rack, a basket and a shed, parking spaces for cars; construction of conventions; the road from aggregate; signage, bicycle display; cutting of trees and shrubs, replacement plantings; as part of the district road plot, make a new asphalt pavement; equipment for nature protection, educational board. Scope of the project: 1Prepared work: 1.1.Dear. 1.2Experienced Nature. 2Studium Wyk./business plan 3Rob. bud. 4 Supervision in the project. 4.1About investment. 4.2 Over Nature. 5Other costs 5.1Devices for nature conservation 5.2Tab. eduk. 5.3Expert. nature. ex post 6Promo. project. The project will be implemented on the basis of the existing organisational structures of the Municipal Office of NML. It is part of Measure 5.3 and its specific objective: Better mechanisms to protect biodiversity in the region and thematic objective 6 under priority axis 5. The scope of the project is in line with the Priority Action Framework for the Natura 2000 network. The project will be implemented in the Natura 2000 Dolina DrwÄ™cy area and the OChK Valley of the Wel River. The implementation of the project will provide better mechanisms for the protection of biodiversity in the municipality of NML. The investment will contribute to reducing pressures on species and habitats by properly targeting tourist traffic in naturally valuable areas.</t>
  </si>
  <si>
    <t>Q2713423</t>
  </si>
  <si>
    <t>Revitalisation of the coastal area of BiaÅ‚ka stream in Bystra</t>
  </si>
  <si>
    <t>The project concerns the comprehensive protection of biodiversity in Wilkowice Municipality through 6 interlinked tasks: 1. â€œMunicipal Centre for Environmental Educationâ€ demolition, relocation and installation of a â€œhungry houseâ€, 2. â€œMunicipal Centre for Environmental Educationâ€ and the seasonal center of environmental education arrangement and furnishings of the interior and land development 3. Ecological surfaces in the project â€“ road works. 4.Information and promotion campaign, educational. 5. Nature activities in the project. 6. Preparation of project documentation. The aim of the project is to strengthen biodiversity protection mechanisms in Wilkowice Municipality and to raise the environmental awareness of society by creating sustainable use of natural assets and developing infrastructure related to the proper targeting of tourism in accordance with nature. The applicant is the Municipality of Wilkowice. The project will be implemented in 2018-2020.</t>
  </si>
  <si>
    <t>Q132506</t>
  </si>
  <si>
    <t>â€˜Protecting biodiversity by targeting tourism on the Ash Peninsula to protect endangered species and natural habitats â€“ stage Iâ€™</t>
  </si>
  <si>
    <t>Project on the conservation of natural biodiversity in the Ashielnia Peninsula. The project will be implemented on plots with no.: 44/1,43/2,51/2,50/1,1/10,4/3,10/2,11/3,20/2,21,31/2,40,48,47,54,46,3,6, 1, â‡, â‡ â‡, â‡ â‡, â‡, â‡, â‡/ãƒ¼, â‡/â‡, â‡, â‡, â‡, â‡, â‡ â‡, â‡, â‡, â‡/â‡/â‡/â‡, â‡/SA,SAYS,SAUR,SAYS,SA,IS,IS,SA,IS,SA,SA,IS,SA,SA,ISA,ISA,ISA,ISA,ISA,SA,ISA,ISA,SA,SA,SA,IS,ISA,ISA,ISA,SA,IS,SA,IS,ISA,IS,ISA,ISA,SA,IS,IS,IS,IS,IS,ISA,SA,SA,ISA,SA,ALUA,ISA,SA,ISA,SA,SA,SA,ISA,SA,ALU,IS,SA,SA,IS,ALU,IS,SA,SA,ISA,SA,IS,ALUA,IS,ALUA,IS,SA,IS,SA,IS,IS,IS,IT,IS,IS,IS,IS,IS,IS,IS,IS,IS,IS,IS,IS,IS,IS,IS,IS,IS,IS,IS,IS,IS,IS,IS,IS,IS,IS,IS,IS,IS,IS,IS,IS,IS,IS,IS,IS,IS,IS,IS,IS,IS,IT,IT,IT,IS,IS,IS,IS,ALU,IS,IS,IS,IS,IS,ALUA,IS,IS,IS,IS,IS,IS,IS,AL,IS,IS,IS,IS,IS,IS,IS,IS,IS,ALUA,IS,ALU,IS,ALU,AL,AL,AL,AL,ALU,AL,AL,AL,AL,AL,AL,AL,AL,AL, Scope of the project: 1.Project work and contribution to St. â€“ IV quarter.18 â€“ I quarter 19 2.Building works at the Research Station and the Experimental Forest for: fences: adm. building, homestead with gates, forest, roads: technical and for tourists, paths, footbridges for tourists, shrubbery, protection world, homestead equipment, information boards and educational boards, water eyes, drainage works, paving, insulation green, bells and tables, tourist trails, tubular passages, wildlife passes, entrance gates â€“ III sq. 19 â€“ IV quarter.20r. 3.Investor supervision â€“ III quarter.19 â€“ IV quarter 20 4.Project project â€“ tables: information and souvenirs â€“ III sq. 19 â€“ IV quarter.20r. 5.Traffic monitoring devices for tourists. â€” III â€“ IV quarter 20 6.Graphic design of tables inform. and eduk. â€” I â€“ IV quarter 20 Phases of implementation of the project: submission of application for DOF., signing of contract on DOF., selection of contractors, conclusion of contracts, execution of works, completion of the project and signing of the final protocol, final settlement of project. How to implement the material scope: contract signing, implementation of works, final reception and signing of protocols. This section will improve the availability of a unique natural resource, also facilitating research. The project fits in. V Axis priority. RPO War. Wim 14-20, because it is consistent with the objective of Action 5.3, i.e. â€œPreserving and protecting the natural environment and promoting resource efficiencyâ€. The project will contribute to the protection of farmed animals and animals and plants in the wild. PopielniaÅ„ski will also raise the ecological awareness among tourists thanks to the information contained on the new boards.</t>
  </si>
  <si>
    <t>Q98495</t>
  </si>
  <si>
    <t>Kujawsko â€“ Pomeranian Centre for Environmental Education and Biodiversity Protection Eko â€“ Czar in Black BryÅ„sk</t>
  </si>
  <si>
    <t>The object of the project is the construction, modernisation and equipment of a centre in which activities in the field of biodiversity and ecological education will be carried out. In addition, the project will pursue objectives related to the conservation of species and natural habitats of GÃ³rzno-Lidzbarski Landscape Park. A complementary element of the investment will be broadly understood information â€“ educational activities, raising awareness of inhabitants of Kujawsko-Pomeranian Voivodeship in the area of appropriate social behaviour in relation to the natural heritage of the region, implemented in a complementary and complementary way to national campaigns. Implementation of the project was planned from January 2017 (project documentation) until October 2020. The project documentation will consist of particular of a construction project and a feasibility study. The eligible costs also include:- Construction manager and investor supervision;- construction and modernisation of environmental education centre;- purchase of equipment;- purchase of external equipment;- car hire;- organisation of workshops for children and young people;- purchase of information and education materials and organisation of 2 festivities;- activities related to the conservation of habitats and species (contributing the natural awareness of the meadow, purchase of nesting booths);- project management;- project promotion.The above elements of the project are necessary to create a new environmental education centre and Ezarko. First of all, the mechanism for protecting biodiversity in the Kujawsko-Pomorskie region will be strengthened. The planned tasks therefore serve the objectives of the project and consequently achieve the objectives of the action. The material scope set out in Annex 5 Extract from the technical documentation (construction projects) shall be consistent with the scope included in the application for funding.</t>
  </si>
  <si>
    <t>Q2709523</t>
  </si>
  <si>
    <t>The voice is fish. Protection of cultural heritage and biodiversity in water environments in the Museum of the Opolska Village and in Opole Silesia</t>
  </si>
  <si>
    <t>The project responds to the problems and challenges posed by the Opolskie Regional Operational Programme 2014-2020. In the Opolskie province undergoing the development of agriculture, sediment networks and industrial structures, and as a result of the gradual degradation of the natural environment, valuable natural-landscape assets have been preserved to a significant extent. The protection of almost 1/3 of the voivodship area did not stop the decline in biodiversity indicators and species abundance. The project involves the launch of a wide educational and information campaign in the Opole voivodship and a number of activities at the Museum of the Opole Village in order to promote knowledge on biodiversity protection, protection of native species, protection of local natural resources, creation of educational infrastructure. Modern infrastructure will translate into the quality of educational services provided, a catalogue of educational services and educational materials tailored to the cognitive abilities of individual groups will be created. The creation of a publicly accessible educational infrastructure will increase the number of potential recipients of the campaign, thereby increasing the educational population. The implementation of the project will translate into the level of knowledge, awareness and responsibility of society towards the surrounding nature. Produkty:Liczba facilities adapted to the needs of persons with disabilities: 1; Number of information and education campaigns related to environmental education carried out: 1</t>
  </si>
  <si>
    <t>Q122608</t>
  </si>
  <si>
    <t>Water conservation and restoration of biodiversity in the Malbork-Sztum area.</t>
  </si>
  <si>
    <t>The project focuses on the following activities in the Malbork-Sztum Municipal Functional Area (MOFMalbork-Sztum): construction and reconstruction of the infrastructure targeting tourist traffic, equipment and development of the area around Lake Sztum in order to reduce surface water flow and anthropopression, modernise biologically active areas in the North Park in Malbork and J. Sztumski in Sztum. Within the framework of the action area there will be a foot-bike line with educational trails with a total length. 6.6 km (equipped with resting places, small architecture, bicycle parking, lighting, games and educational boards) protecting 61.87 hectares of land from uncontrolled tourist traffic. Actions will also be implemented to increase biodiversity by protecting species (installation of booths for: pollinating insects, bats, birds, chat rooms, floating islands, breeding platform for white stork â€“ a total of 41 places) and eliminating invasive species. A total of 3,937 plantings will be planted in plants, trees and shrubs. Environmental education and awareness-raising activities will be implemented (2 publications with a total circulation of 1,100 pieces and educational activities for 100 pupils from schools in Malbork and Sztum). The main objective of the project, i.e. high protection of biodiversity in the two largest urban centres of the IMF Malbork-Sztum, will be achieved through the following specific objectives: reducing urbanisation, ordering vegetation, improving the status of valuable species and natural habitats by planting vegetation, improving the living conditions of animals, eliminating invasive species, improving the quality of surface water by reducing flows from agricultural areas, ordering the site and giving it new functions through appropriate management and equipping of infrastructure and small architecture elements.</t>
  </si>
  <si>
    <t>Q114965</t>
  </si>
  <si>
    <t>Preserving the biodiversity of the protected areas of the Opole region through the protection of endangered species, habitats, care and the creation of new forms of protection on the site of the historic park foundation in Room Stage II.</t>
  </si>
  <si>
    <t>The project concerns conservation and so on. biodiversity in Stobrawski Landscape Park, in the area of 6,40 hectares of historical park foundation in the Room, which contains habitats from the Habitats Directive and protected gat (PCKZ, PCKR). Due to the high biodiversity of the park, observed displacement of native species by g. invasive, lack of proper care and maintenance of the old tree, protrusion. fungi pathogens, habitat death, lack of appropriate water conditions, human habitat destruction, a project that is comprehensive in its assumptions. It consists of the economy of wood stands -708 pcs of trees legally protected by -39 trees, agricultural works on the area. 6.40 ha, planting plants to increase biodiversity, reintroduction of 4 native species, the project also includes the task of creating the conditions for amphibians and the development of superwater vegetation and improving microretance through the renature of 2 water reservoirs and drainage system, the creation of a natural path of 1.47 km and an educational field with small architecture. Key:Products: Number of facilities adapted to the needs of people with disabilities:1;Length of tourist routes:1,47km;Number of habitats/plant communities covered by project:1; Number of reconstructed tourist and recreational facilities:1;Number of supported forms of nature conservation:2;Total area of restored land:6,4ha; Point it in. Itâ€™s a specif. Number of species reintroduced:4.</t>
  </si>
  <si>
    <t>Q114957</t>
  </si>
  <si>
    <t>Partnership for the Protection of Biological Diversity of KÄ™dzierzyn-KoÅºle, Municipality Ujazd and Forestry KÄ™dzierzyn</t>
  </si>
  <si>
    <t>The project will be implemented in partnership between the KÄ™dzierzyn-KoÅºle Municipality and the Municipality of Ujazd and the Forestry of KÄ™dzierzyn. The following tasks are foreseen: K-KoÅºle Municipality: Establishment of a centre for the protection of biodiversity in the inactive wasp rink. The nitrates; Carrying out a natural inventory and developing a protection plan for the creation of the â€œOld Oderâ€ ecological use. b) Municipality of Ujazd: Reconstruction of the degraded rural pond in the Old Ujazd; Urban park development in Ujazd. c) Municipality of KKoÅºle and Municipality of Ujazd: Joint educational and information campaign. d) Forestry of KÄ™dzierzyn:Construction, expansion, modernisation and retrofitting of existing facilities and infrastructure of the forest educational centre Stampnica. In addition, information and promotion activities, investor supervision, copyright supervision, execution of SWI and PFU will be implemented. Output indicators: Number of facilities adapted to the needs of people with disabilities: 2 pcs Number of projects which financed the costs of rational improvement for people with disabilities: 1 pcs Number of forms of nature conservation supported: 1 pcs Number of Nature Conservation Planning Documents drawn up: 1 pcs Number of educational information campaigns carried out related to environmental education: 1 pcs Number of habitats/plant communities covered by the project: 3 pcs Number of centres carrying out environmental education activities supported: 1 pcs Number of Biodiversity Protection Centres established: 1 pcs Number of species reintroduced: 10 pcs Total area of land reclaimed: 0.85 ha.</t>
  </si>
  <si>
    <t>Q117148</t>
  </si>
  <si>
    <t>Protection of Natura 2000 sites and the KnyszyÅ„ska Forest Landscape Park against excessive pressure of tourists through the construction of infrastructure for active recreation in the vicinity of the watershed CzapielÃ³wka in Black Bialystok.</t>
  </si>
  <si>
    <t>The subject of the project is: promotion of the protection of biodiversity and the reduction of threats to protected objects located within NATURA 2000 â€“ KnyszyÅ„ska Forest PLB 200003, Ostoja KnyszyÅ„ska PLH200006 and the Knyszynski Forest Landscape Park resulting from excessive and uncontrolled penetration of the protected area through the implementation of infrastructures for the protection of biodiversity and natural diversity: â€¢ paths on foot â€“ bicycle â€“ length approx. 1.73 km, area approx. 5027 mÂ². â€¢ paved surfaces under parking spaces-approx. 1568 mÂ² (gravel surfaces), and squares with an area of approx. 1160 mÂ² (made of natural aggregates). â€¢ tramways â€“ length approx. 0.66 km, with total area approx. 3225 mÂ². â€¢ wooden observation tower, covered â€“ height to the ridge up to -10 m, level of the observation platform 6-7 m above the ground, with lightning protection. â€¢ walking bridge and 3 fishing bridges (the commune has separate design documentation and current building permit). â€¢ metal barriers-pieces.6. â€¢ Places with recreational sites and educational boards promoting the protection of biodiversity and nature-pieces4. â€¢ Rests and observation points with small architecture and educational boards promoting the protection of biodiversity and nature-pieces. 6. â€¢ furnished spaces for fire pcs. 3. â€¢ educational boards: 9 pieces of double-sided boards (18 pcs. boards or sets of boards), hotel for insects. â€¢ wooden footbridges pc. 3, â€¢ container toilets 2 pieces: for people with disabilities and men and women, the necessary construction of a waterproof tank for sewage with a capacity of up to 10 mÂ³, â€¢ portable toilets. 6 (including 2 for people with disabilities), 2 existing waterproof tanks. â€¢ and will be purchased to maintain the land around the floodplain and built infrastructure.</t>
  </si>
  <si>
    <t>Q114952</t>
  </si>
  <si>
    <t>Protection of the bumblebee and habitats associated with it and the promotion of social attitudes conducive to the protection of biodiversity in the Opolskie Voivodeship.</t>
  </si>
  <si>
    <t>In order to improve the health and protection of biodiversity, including raising the ecological awareness of residents and promoting environmental behaviour.The project assumes the creation of a basis for ecological education through the modernisation and revitalisation of historical objects in the area of the MWO entered in the "Register of monuments under the number Ks.A.t. The above-mentioned ecological education will be enriched with activities addressed to all inhabitants of the voivodship: 1) competition entitled. â€œOpolskie blossomingâ€ in Biordiversary, Aprilâ€™s development of rural and urban areas together with an exhibition of participantsâ€™ works, 2) an intergenerational urban game called â€œBumbleflightâ€ promoting knowledge about the protection of the bumblebee and habitats associated with it and endangered insects.In addition, the building of the Kochanowski Theatre will be adapted to the needs of disabled people participating in the project.</t>
  </si>
  <si>
    <t>Q95924</t>
  </si>
  <si>
    <t>Conservation and availability of natural resources and ecological education through reconstruction and adaptation of existing catwalks for breeding and exposure of critically endangered snow panthers and fog panthers in order to strengthen the mechanism of biodiversity protection in ZOO WrocÅ‚aw Sp. z o.o.</t>
  </si>
  <si>
    <t>The project assumes the reconstruction and adaptation of existing catwalks for breeding and expositions which are extremely threatened with extermination of snow and fog panthers in order to strengthen the mechanism of biodiversity protection in ZOO WrocÅ‚aw Sp. z o.o.. As a result, it will be possible to carry out tasks related to the conservation and availability of natural resources and ecological education in the protection of both the species presented and the environments which they inhabited and the biodiversity of the regions that they live in. The project will be implemented by ZOO WrocÅ‚aw, whose mission is to preserve biodiversity in order to ensure the full development of future generations. There are currently over 14, individuals in breeding and the number of species is 1146. It is 4 in the number of species of wild animals in Europe and 10 in the world. The WrocÅ‚aw Zoo is committed to conservation of nature from breeding â€œex situâ€ of endangered species through scientific research, promotion of ecological ideas, to protection of â€œin situâ€ and reintroduction of reproduced specimens to their natural environment. As a result of the project, educational activities, e.g. educational workshops, trainings, lectures and competitions will be conducted. The zoo seeks to provide its subjects with farming conditions similar to natural ones. These efforts are manifested by the constant changes in the garden infrastructure and the modernisation of runways. This project is a manifestation of such actions. Thanks to him, two species of panthers: the snow panther and the fog panther will gain new runways. For this purpose, a comprehensive reconstruction of existing animal catwalks is planned. It should be noted that both species of animals are among the most endangered on a global scale and are carried out under the European Programme for the Breeding of Endangered Species (EEP) of the European Association of Zoological Gardens (EAZA) special breeding programmes.</t>
  </si>
  <si>
    <t>Q117150</t>
  </si>
  <si>
    <t>Supraski Biodiversity Trail</t>
  </si>
  <si>
    <t>The project will be implemented in the municipality of Suprasl and assumes the sustainable use of natural resources by promoting the protection of biodiversity and natural diversity. The aim of the project is to reduce the anthropopression currently occurring in the Suprasla area and to promote the protection of biodiversity and natural diversity. The project consists of establishing a new route within the framework of the Supraski Skalk Biodiversity, creating small architecture objects that are an integral part of the above-mentioned route and setting up information boards on biodiversity. The project will be implemented from September 2019 to 31.12.2022. Total value of the project 4 554 818,30 PLN. Value of eligible costs 4 554 818,30 PLN. The applicant shall secure funds for the implementation of the project.</t>
  </si>
  <si>
    <t>Q2709516</t>
  </si>
  <si>
    <t>Protection and promotion of biodiversity of the protected landscape area in Domaszowice Municipality, NamysÅ‚ Forest District and park and water areas on the example of OLO in Woskowice MaÅ‚e</t>
  </si>
  <si>
    <t>â€œProtection and promotion of biodiversity of the protected landscape area in Domaszowice Municipality, NamysÅ‚Ã³w Forest District and park and water areas on the example of OLO in Woskowice MaÅ‚eâ€ is a project partner in which 3 entities will be involved: Centre for Rehab Treatment in Woskowice Small (OLO), Domaszowice Municipality, State Forestry Forests District of the State Treasury (PGL). The project assumes, among others: revitalisation of the park area located in the OWKZ register No 58/81 at OLO and its adaptation to the needs of ecological edu., protection and promotion of OCHK Stobrawsko-Turawskie Forest located in Domaszowice by delineating the nature-edu path along with the necessary accompanying infra, extension, modernisation and retrofitting of edu objects. The Mills located in the natural areas of the Forest District. Thoughts â€“ use of eco. MÅ‚yÅ„skie ponds, in order to conduct the edu. eco., the creation of the cycle route â€œTropem Bat Gacka and Klara Heronâ€ by OCHK, protected habitats, Natura 2000 area Barucickie Forests PLH160009. In the project, actions will be carried out to protect the diverse, valuable nature of the areas, through the preparation of the appropriate infra. (works of construction, purchase of equipment, plants, inf. and promo., supervision, documentation) enabling access to these areas, knowledge of their fauna and flora without harming them. These sites are a habitat for many rare, protected plants and animals. Prepared, modernised as part of infra project, it will allow you to run an ecological edu. for various social groups (children, youth, adults). The project is linked to the achievement of specific output indicators: Number of facilities adapted to the needs of persons with disabilities â€“ 2 units, Number of Biodiversity Centres set up â€“ 4 Number of eco education centres supported â€“ 4</t>
  </si>
  <si>
    <t>Q98485</t>
  </si>
  <si>
    <t>Nature conservation and tourism in areas of valuable natural interest in the Regional Directorate of State Forests in ToruÅ„.</t>
  </si>
  <si>
    <t>The object of the project. â€œThe conservation of nature and the direction of tourism in the valuable natural areas in the Regional Directorate of State Forests in ToruÅ„â€ is the improvement and maintenance of natural values in selected valuable areas located in the RDLP area in ToruÅ„, which includes kuj-pom voivodship. The achievement of this objective will be achieved, inter alia, through the implementation of conservation measures included in the Protective Tasks Plans established for Natura 2000 sites and conservation plans established for nature reserves. The project also focuses on the attractiveness of areas with tourist potential lying on the natural valuable areas of kuj-pom voivodship. Implementation of the project will contribute to improving the quality of environmental education infrastructure, promoting the idea of sustainable development among children and young people, increasing access to the natural and educational base, supporting mobility and improving the quality of walking paths. As a result of the measures taken, care will be taken to preserve and improve the environment for future generations, which in turn will improve the condition of the natural environment and sustainable development in kuj-pom voivodship. The investment target group shall be: residents of kuj-pom voivodship and tourists as well as RDLP in ToruÅ„ and covered by the project nadl. (institutional target group). The developed scope of investment results from diagnosed problems, identified objectives and a demand analysis. The scope of the project includes nursing and protection activities (leading to increase the level of protection of habitats and species, control of invasive species and restoration of native species), construction works and purchase of retrofitting (used for tourist traffic drainage, increasing the attractiveness of the educational offer and the degree of natural safety), inf-promo activities, as well as development of application documentation and specialist supervision.</t>
  </si>
  <si>
    <t>Q114915</t>
  </si>
  <si>
    <t>Biodiversity of Opole is a treasure of natural heritage.</t>
  </si>
  <si>
    <t>Project Mon. â€œThe Diversity of the Opole Region â€“ a treasure of natural heritageâ€ is a multi-directional project and will cover three main groups of activities, which ultimately constitute a coherent concept of rural development, taking into account natural values. The project will be implemented with two partners: The commune of PrÃ³szkÃ³w and the Opole Agricultural Advisory Centre in ÅosiÃ³w. The planned task will consist of carrying out investments in Stawa NowokuÅºnicki and conducting educational activities in the field of conservation of the natural biodiversity of the region. The most important actions will be the planned educational and information projects, the main objective of which will be to make urban and urban-rural residents aware of the need to protect endangered species as an important element of the biosystem. There are plans to organise training courses on environmental issues, workshops thanks to which local leaders will receive information about native species of trees and shrubs present in the voivodship, competitions related to the recognition and conservation of the biodiversity of the Opole region and foreign workshops. As part of the educational part, it is also planned to protect and preserve native species by carrying out demonstration plantings in the green area around the buildings on the street. Hallera 9 and the headquarters of the Moose OODR. As part of the investment part, it is intended to carry out a comprehensive renovation of the educational path leading along the eastern part of the NovookuÅºnicki Pond â€“ a nature reserve with an area of 28.91 ha, which is located in the Protected Landscape Area â€œNiemodliÅ„skieâ€ by the project in the form of the Voivodeship Board of Melioration and Water Equipment in Opole. There is a water walnut caterpillar on this reserve. Posts will be established to observe the endangered species of water walnut kitten and the species of water and mud birds present there.</t>
  </si>
  <si>
    <t>Q114930</t>
  </si>
  <si>
    <t>Conducting educational and information activities n. â€œDiversity of the Opole region in water, i.e. H2O for BIOâ€ and strengthening the ecological education infrastructure</t>
  </si>
  <si>
    <t>The subject of the project will be mainly the implementation of information and education campaigns â€“ type 7. use of local natural resources, conducting educational campaigns, complementary and complementary to the ESA project, as well as nationwide campaigns, which will include a number of related information-educated tasks on the protection of biodiversity with particular attention to the protection of biodiversity in the water aspect. These campaigns and activities will be closely linked to type 3. construction, expansion, modernisation and retrofitting of facilities and associated infrastructure necessary for the implementation of tasks in the field of biodiversity protection and environmental education activities, within which the construction of the water square is planned, combined with renovation of the bypass of the Niwki Training Centre and modernisation of the interior of the OS Niwka building for the purpose of carrying out activities in the area of biodiversity protection and environmental education. 3 information-educated campaigns are planned. : 1. â€œThe Diversity of the Water World of Opoleâ€, 2. â€œWhat can we do for the environment to protect biodiversity?â€ The role and tasks of the school in the area of ecology, 3 â€œSustainable development in the protection of biodiversityâ€. The activities undertaken during the educational and information campaigns will include workshops for pupils and teachers, green schools/hemicycles connected with educational activities, festivals, conferences, meetings with residents, many educational activities related to the protection of biodiversity and ecology. The key products of the project will be carrying out 3 information-education campaigns related to environmental education and one supported centre operating in the field of ecological education, building a facility tailored to the needs of people with disabilities and one project, which financed the costs of rational improvement for people with disabilities.</t>
  </si>
  <si>
    <t>Q2709521</t>
  </si>
  <si>
    <t>Partnership for the Protection of Biodiversity of Opolskie Voivodship â€“ Phase IV</t>
  </si>
  <si>
    <t>The project is implemented in partnership of KÄ™dzierzyn-KoÅºle Commune with the Intermunicipal Association â€œClean Regionâ€ and the Municipal Public Library in K-KoÅºle. The following tasks are foreseen: 1. Commune of K-KoÅºle: â€” Preparation of documentation â€“ green project and geodetic and natural inventory, â€“ Protection of biodiversity in the Park of the Order of Smile in K-KoÅºle, including: â€” tree protection and care treatments, â€“ creation of paths from wood chips, â€“ construction of plantings with preparation of the site, â€“ purchase and installation of breeding booths, â€“ Production of boards along the educational path along the substantive description. 2. Clean Region Intermunicipal Union: â€” Education and information campaign, including, but not limited to: purchase of containers, educational field games, eco-calls to raise awareness of the need to crush packaging waste, composters with an educational board for kindergartens, battery containers with an educational sticker on the impact of this waste on biodiversity, eco-gifts, creation of a â€œMeeting Zone with Biodiversityâ€, development of scenarios for lessons of nature/biodiversity, emission of animation â€œWhere to throw away?â€, development of a brochure on composting and the impact of composting on biodiversity. Publications in the press, internet, radio and the production of a family film showing the environmental impact of waste. 3. City Library: â€” Education and information campaign, including: â€” family readings, art competitions, exhibitions, including outdoor exhibitions â€“ classes with workshops or meetings with authors of books on biodiversity, â€“ meetings on local biodiversity and pro-ecological attitudes. As a result of the project in 2021: 3 habitats/plant communities will be covered by the project, 2 info-edu campaigns related to edu. ecological will be carried out, 1 form of nature protection will be supported, 1 tourist and recreational facilities are rebuilt and 1 biodiversity protection centre will be established.</t>
  </si>
  <si>
    <t>Q112850</t>
  </si>
  <si>
    <t>YES landscape parks â€“ ecological education and biodiversity protection in the landscape parks of MaÅ‚opolska</t>
  </si>
  <si>
    <t>The landscape parks in MaÅ‚opolska are distinguished by extraordinary natural, cultural and landscape values. There are valuable and varied natural habitats. Both they and the protected species that live there deserve special protection. Among the protected GATUNKS and habitats in the project area to be protected, the following shall be indicated: ANIMALS: rodents: peanuts, ashes; amphibians and reptiles: lowland kumak, toad stripe, tree river, green toad, moor frog, crest newt, gray toad, frogs: water, lake, laughter, grass, common newt and mountain newt, grassland; PLANTS: swarms, orchids; MUSHROOMS: an intermediate link; NATURAL HABITATS: habitats of xerothermic grasslands with existing orchid sites and hot-field grasslands, limestone rock walls. The actions undertaken in the project are intended to improve biodiversity and protect it and to halt the decline in animal and plant populations and habitats threatened by permanent disappearance in the areas identified as areas of implementation of the project. In a particular way, actions will focus on closely protected species and habitats of priority importance for the community. At the same time, the emphasis will be on showing to the public the value of landscape parks present in their areas of valuable (including protected and endangered) habitats and species. It will have the task of making the public aware of the need for human contact with nature and at the same time protecting it, and will show good examples of protective action. This will be possible by building in a number of locations infrastructure for the development of tourism: â€”marked and secured tourist routes in the project area; â€”determination of places to increase comfort</t>
  </si>
  <si>
    <t>Q132519</t>
  </si>
  <si>
    <t>Phase II of the revaloration of the historic park in Jeglawki, taking into account the protection of biodiversity sites</t>
  </si>
  <si>
    <t>Place of implementation: historic park in JegÅ‚awki (15,02 ha), plots no. 11/47, 11/48, 11/49,11/50, area 05 JegÅ‚awki, Gm. Srokowo. The aim of the project is the second phase of the regeneration of the park including the local pond, the construction of a fence and enrichment of habitats and plant species found in the park. Planned works: 1. Works â€“ biodiversity â€¢ Existing plant garment â€“ weeds and self-seeding, land cleaning (12200 mÂ²) â€¢ THERE AND GLEBY PROTECTION (12200 mÂ²) â€¢ Implementation of new NASADEN ROSION: Leaf trees (10 pcs); Coniferous trees and shrubs (10 pieces); Leaf shrubs (950 pcs); IGLASTE bushes (110 pieces); Vines (1500 pieces); Perennials and ferns (660 pieces); Herbaceous plants â€“ (1200 mÂ²) â€“ Show collection of plants habitat sub â€“ 3168pcs of plants; 10 000 units. perennials and ferns (5000 mÂ²) â€¢ Set of bark (6000 mÂ²) â€¢ Automatic irrigation kit â€¢ Implementation of joints associated with the restoration of the pond with the removal of waste and planting of water plants (260 pieces) 2. Revaluation of the pond with pegs and posts (375.40 m), Stone bed (639 mÂ²), Bentomat (167.7 mÂ²), Bruck on grading 363.35 mÂ², pavement of the weed (271.6 mÂ²), underwater overhead (2 pieces), Wooden fence (168 mÂ²); Surfaces with solid reinforced concrete plates (300 mÂ²) and other 3. Infrastructure of the park â€¢ Front fences, concrete wheels, stone covers for pedestals (100.26 m), columns (56 pieces), metre fence. 137.32 m, gate (2 kpl) and others â€¢ Park fence â€“ grid fence (1731 mb), gateway with gates (3 kpl.) and others â€¢ Monitoring system (camera 8pc.) Full list of works in Studium (point 2.2). Stages of Project Implementation: â€”preparatory- tech. and competition document â€“ selection of the investment contractor â€“ competitiveness â€“ implementation of investments â€“ execution and receipt of works â€“ final project settlement. The project fits into the assumptions of the Shoop RPO through the specific objective: Better mechanisms for protecting biodiversity in the region â€“ preserving, safeguarding and increasing biodiversity.</t>
  </si>
  <si>
    <t>Q124389</t>
  </si>
  <si>
    <t>Protection of biodiversity through revitalisation of PszczyÅ„ski Park in Pszczyna.</t>
  </si>
  <si>
    <t>The project aims to protect the in-situ and ex-situ of endangered species and natural habitats in the area of Zwierzyniec Park, which is one of the parts of the landscape system of PszczyÅ„ski Park. As a result of the investment, the total area of the degraded meadows covered by the project will amount to 16 ha. The project envisages the implementation of information and education campaigns related to ecological education and the purchase of the necessary equipment (9 pieces) to maintain biodiversity. The challenge will be to protect the regionâ€™s biodiversity, restore natural habitats and species, including through the development of appropriate infrastructure and information and education campaigns.</t>
  </si>
  <si>
    <t>Q132524</t>
  </si>
  <si>
    <t>Revalorisation of the historic park in Jeglawki with regard to the protection of biodiversity sites</t>
  </si>
  <si>
    <t>Place of implementation: the area of the historic park in JegÅ‚awki plot of land no. 11/47, 11/48, 11/49,11/50, area 05 JegÅ‚awki, Srokowo Municipality. The area covered by the Project is 15.02 ha. The park is located in the Natura 2000 site of Ostoja WarmiÅ„ska. The aim of the project is to re-evaluate the historic park, protect the habitat of the subcontinental grit (nature 2000 settlement, code 9170-2), preserve and enrich plant and animal species present in the park, and make the park available to stakeholders. Planned works: Land preparation and soil cultivation; The management of the existing plant robe, including: basic and specialised care treatments for standing (169 pieces and 63pcs) and on shrubs (1 pieces), sanitary and nursing section. Itâ€™s a grubbing-up. All the other jobs. Manual spreading of litter bark (4000 mÂ²). Production of new plantings: trees, bushes, ornamental plants, including: making ornamental grasslands with planting of herbaceous plants (3696 pieces); Replenishment of the park rune (8000 pieces.bylin); Planting herbaceous plants (2400 mÂ²) â€“ Show collection of plants habitat subcontinental â€“ 6336pcs. of plants; Planting of deciduous trees and shrubs (13 pieces +Â 220 pieces +Â 930 pcs); Planting coniferous shrubs (88 pieces); Planting of vines (136 pieces); Planting of onion perennials (150 pieces). Itâ€™s a flower meadow. Restoration of hist. communication system in the Park: (long roads and paths 3911mb). Demolition works of small architecture elements (1kpl.). Park infrastructure: wood fishing.17pcs., garbage baskets 7pcs. Monitoring Bezp. (1kpl.). Full list of works in Studyek. (paragraph 2.2). Stages of Project Implementation: â€” preparatory stage- document. tech. and competition, â€“ the stage of the selection of the contractor of the investment- in accordance with the competitiveness, â€“ implementation of the investment- execution and receipt of works, â€“ final settlement of the project. The project fits into the assumptions of the Shoop RPO through the specific objective: Better mechanisms for protecting biodiversity in the region â€“ preserving, safeguarding and increasing the biodiversity of the park</t>
  </si>
  <si>
    <t>Q100432</t>
  </si>
  <si>
    <t>Revalorisation of the city park in SÅ‚awa</t>
  </si>
  <si>
    <t>The subject of this project is a project based on the use of local natural resources, in the form of the Municipal Park in SÅ‚awa, providing, on the one hand, better protection of natural capital and at the same time contributing to the tourist attractiveness of the region. The trees sprouted spontaneously and almost completely wiped out the original plan. The city park in SÅ‚awa was more like a forest. Self-sowing grew in too much focus, damaging the size of neighboring trees, taking away the light from them. Under these conditions, trees lose the characteristic characteristics of species. For these reasons, the restoration of the park began in 2016. In the first stage, self-sowing and damaged copies were removed. Further work is planned for this project, which will include: â€¢exchange of park surfaces from ground to gravel, â€¢repair of bridge over watercourse, â€¢repair of footbridges, â€¢ planting and maintenance of greenery together with the construction of infrastructure related to the conservation of natural habitats â€¢execution of entrance gate to the park, â€¢ installation of information boards of dendrological character and improvement of natural resources in the park is the aim of the main purpose of the parkâ€™s conservation of the park â€¢ the aim of the parkâ€™s development â€¢ the development of the parkâ€™s natural resources in the park. The main problem of the project is insufficient protection of biodiversity and lack of exploitation of the natural potential of the Municipal Park in SÅ‚awa. Target groups: Residents of the Municipality of SÅ‚awa and Lubuskie Voivodship Disabled Persons Tourists Municipality Authorities of SÅ‚awa The period of implementation of the project covers the years 25.01.2017-30.12.2020</t>
  </si>
  <si>
    <t>Q4427950</t>
  </si>
  <si>
    <t>Sewerage of tourist traffic in protected and natural areas in the municipality of Ruciane Nida</t>
  </si>
  <si>
    <t>The project involves revalorisation of the public green areas of the pub. in Gm.R-N. The planned investment concerns the sewerage of tourist movements in the area of Gm.R-N in order to limit the uncontrolled interference of tourist movements in protected areas and valuable raids. The designated cycling path runs through the area of the Masurian Landscape Park, Piska Forest and Ostoi Piska. In this area there is a particularly valuable habitat for low and mountain fresh meadows used extensively. The largest patches of the habitat are located between Ukta and WÃ³lka, as well as between Warnow and KaÅ‚kÃ³w. The tourist route covers a total of 15 km. However, investment works as part of the investment will be carried out on the section 6.052 km. Ukta; 154/3, 154/2, 86, 2307/2, 424, 2307/1, 316, 280,112/1,112/2,112/3 Åšwignajno:11,24,52,50,49,30,271,289Won; 72,76,126 Isnot; 2222,2223 Wolka;108/2,131/4,131/3,66/1,45Crosses;3117/4O bruise 32,141,116,119/4,119/5 Wojnowo 194, 192, 52, 195, 53/1 Castle; 29, 27, 40/2, 45 KaÅ‚kowo; 157/2, 56 As part of the project, 13 worlds of cyclists will be built, 3 towers view. There will be an area around the resulting infrastructure. The whole will be carried out in such a way as to limit the possibility of uncontrolled human interference with the protected measure. In designated places there will be set racks for bicycles, benches and trash bins.The elements of small architecture have been designed in a traditional way. The project is in line with the assumptions of SZOOP ROP WiM 2014-2020, Priority Axis 5 Natural Environment, Journal of Laws of 2017. 5.3 Biodiversity conservation, Objective 6 â€” Conservation and conservation and promotion of resource efficiency, Investment Priority 6d-Protection and restoration of different bios, soil conservation and restoration and support for eco-services, including through the â€˜Nat 2000â€™ programme and green infrastructure.</t>
  </si>
  <si>
    <t>Q95898</t>
  </si>
  <si>
    <t>â€œAfter adventure in natureâ€ â€“ development of the ecological education centre at ul. Forest Mountain 1a in PrzemkÃ³wâ€</t>
  </si>
  <si>
    <t>The subject of the project is to expand the centre of ecological education â€“ Childrenâ€™s Holiday Home (hereinafter DWDz) in PrzemkÃ³w, ul. Forest Mountain 1a through the addition of a two-storey building acting as a food block (table and kitchen with ground floor facilities) and accommodation function (11 beds in 6 guest rooms on the first floor). It is designed to connect the new building with an existing one-storey communication link leading to the main building. The projectâ€™s material scope includes: 1) Construction works â€“ the addition of a food block together with the modernisation of the existing building; 2) Equipment for Childrenâ€™s Holidays; 3) Execution of the feasibility study and application application; 4) Copyright supervision and investor supervision; 5) Information and promotion of the project. The project will be implemented in PrzemkÃ³w commune in Polkowicki County and will contribute to making numerous protected areas available for tourist purposes, among others. Przemkowski Landscape Park (PPK), Natura 2000 sites "Bory DolnoÅ›lÄ…skie, Torfowisko BorÃ³wka reserve, "Przemkowskie Bagno" ecological lands and others. The PPK area is unique in terms of the diversity of plant environments and the animal world. The project combines various nature conservation activities: ecological education, protection of protected species, including bumblebees and bats through animal-friendly gardens. The project was carried out in a single stage within the period I quarter 2017 to IV quarter.2018. The Applicant will be responsible for the implementation of the project. The project will be implemented by the governorâ€™s management team for the implementation of the project consisting of qualified employees of the Starostwo and DWDz. The project operator will be DWDz in PrzemkÃ³w as an organizational unit of the county. The project will not be implemented in partnership, there will be no other actors on behalf of the Applicant. The project is prepared for implementation, has a set of technical documentation and a construction permit decision.</t>
  </si>
  <si>
    <t>Q2717377</t>
  </si>
  <si>
    <t>Protection of biodiversity at the Åyna river in Lidzbark Warminski â€“ stage II</t>
  </si>
  <si>
    <t>The aim of the project is to protect natural resources and reduce pressure on species and habitats of the Åyna valley in Lidzbark Warminski through traffic sewerage and ecological education. Åyna is a natural ecological corridor of national importance covered by the OChK of Lower Åyna Valley. The task includes the removal of waste from the surface of the site, the execution of pathways for traffic, small architecture, LED lighting, felling of trees and shrubs including invasive species, improvement of habitats through planting, the construction of small water reservoirs raising the importance of the area for amphibians, the placement of bird booths and shelters for bats, feeder, leaving dead trees and educational elements (tabl. didactic, inform.-prom.. teleneta) and small infrastructure. The project is part of the SzOOP ROP WiM 2014-2020 section.5.3 Protection of biodiversity, priority investment.6d: The protection and restoration of biodiversity, the protection and rehabilitation of soil and the promotion of ecosystem services, including through the Natura 2000 programme and green infrastructure and the specific objective: Better mechanisms to protect biodiversity in the region. The scope of the project and the technological solutions used will allow to halt the progressive degradation of the northern banks of Åyna in the area of strong pressure of tourism Lidzbarka W. Cleansing the site mainly of alien and invasive species, supplementing habitats with typical taxa will preserve the continuity and proper functioning of the corridor and prevent further undesirable transformation. The most valuable habitats including protected species will be preserved. Paths will be guided as far as possible by preepts, removed from the banks of the river and from sites of valuable nature, reducing pressure on species and habitats by targeting tourism flows and limiting access to the most valuable hinterlands. Leaving dead tree trunks will create the conditions for new habitats and an increase in the biodiversity of the site.</t>
  </si>
  <si>
    <t>Q127854</t>
  </si>
  <si>
    <t>Development of the Municipal Park in Starachowice</t>
  </si>
  <si>
    <t>The subject of the project is the economy of the plant community (1 pieces) i.e. Municipal Park with area of 8 ha im. Å»eromski in the central part of the city. The park was built in 1958-61 on the use of the existing tree stand, preserving its forest character. The area is characterised by a wide variety of trees and shrubs and natural monuments â€“ magnificent oaks (0.02 ha). The park stretches on the slope of the valley of the Kamienna River, a character. It is a varied sculpture of the terrain with a significant difference in levels. There are both rock outcrops and water streams powered by water from natural sources. The valley is wet and due to its shape it is suitable for the economy by building water mesh. This shape makes these slopes difficult to access and also constitute a significant communication barrier. Pedestrian paths with field staircases are mostly inaccessible for both the disabled and strollers for children. Their technical condition is bad. The aim of the project is to strengthen and protect biodiversity by highlighting native species growing in the Park, natural monuments and new species, aiming at increasing the attractiveness of the site and increasing the number of visits of the bellows. Material scope: the use of rich stands and varied terrain, reconstruction of the communication system. for pedestrian and cycling movement, restoration of alleys with lighting and installation of monitoring, reconstruction of water meshes, introducing a new, varied plant robe by planting vegetation, creating a rain garden and green wall and introducing small architecture and building 2 pieces of objects, not adapted to needs. 1 pcs of public toilet and 1 pcs slipway for part-time. There will be campaigns. infor. â€” an educator. Itâ€™s a farm. The park will help increase the possibilities of contact with the inhabitants. with nature, improve the image of the region, which is associated primarily with industry, it is possible to lead. educating activities. (natural. and environmentalist.)</t>
  </si>
  <si>
    <t>Q137948</t>
  </si>
  <si>
    <t>Restoration, maintenance and improvement of accessibility to the fourteenth century of the Gothic Parish Church The Blessed Virgin Mary in BiaÅ‚ogard.</t>
  </si>
  <si>
    <t>Type of project 1. Conservation works, restoration works on immovable monuments, historical building teams, leading to the adaptation of these buildings for utility purposes, together with the promotion of these buildings.The subject of the project is the renovation and maintenance of the XIV century Gothic church. The Blessed Virgin Mary in BiaÅ‚ogard. Scope of necessary work (indicated in Zachâ€™s decisions and recommendations). Itâ€™s a war. The Conservator of Historical Monuments in Szczecin Del. in Koszalin as a priority) for the church includes: conservation works on the foundations of the facade around the nave of the church, the western facade, the tower, the sacristy on the north side and the brisk from the south; conservation works on the ceramic floor in the presbytery of the church; conservation works on the main nave vaults, naves and northern briquettes; conservation works on the walls of the main nave, naves and briquettes; conservation work on the organ prospectus; conservation works on wooden pulls in the main nave; carrying out conservation studies and documentation; development of the area around the church as well as renovation, maintenance, repairs and restaurants stained glass in the main nave and church tower, together with the exchange of soda glass with a catalogue glass stained glass. The project provides for the purchase of sound equipment in order to broaden the cultural offer and to manufacture and assemble information boards in three languages (Polish, English, German) and in Braill language in characteristic points of the temple. Once the project is completed, it will be possible to use the full infrastructure created by the project for cultural activities and there will be no need to carry out additional activities to make full use of it. The applicant shall have the knowledge and technical resources to ensure the operation of the infrastructure after completion of the project. The human resources available are sufficient for the proper functioning of the facility.</t>
  </si>
  <si>
    <t>Q4426189</t>
  </si>
  <si>
    <t>Provision of natural resources and recreational areas in Zielona GÃ³ra â€” Las NadodrzaÅ„ski</t>
  </si>
  <si>
    <t>Subject of the project: provision of natural resources and recreational areas in Zielona GÃ³ra-Las NadodrzaÅ„ski. The project includes the execution of: walking-bike trail, parking spaces for passenger cars, information boards, towers/platforms for observation, marking of didactic paths and installation of benches and trash bins, installation of bird booths/boxes, as well as land development and restoration of the memorial site of Otto MÃ¼lsch, the former entrance to the NadodrzaÅ„ski Forest and the area at the marina. The main objective of the project is to protect the biodiversity of the natural resources of Zielona GÃ³ra. Direct objectives: protection of natural habitats and species of natural value, ensuring accessibility and high quality places of recreation, recreation and natural education for residents, using the natural potential of the city to protect the health of residents, revitalising the tourist city. Products: number of rebuilt tourist and recreational facilities-0 pcs., area of habitats supported for better conservation status (CI 23)-27.5 ha, number of tourist and recreational facilities built-1 pc., number of habitats/plant communities covered by project-3, number of supported forms of nature protection-2 pcs, number of projects financed for reasonable accommodation for persons with disabilities-1 pcs. Results: area of the areas covered by the project where natural capital/biodiversity conservation activities were carried out-0.9975 ha, number of people using natural capital resources supported by the implementation of the project-2000 persons/year. Target groups: residents of Zielona GÃ³ra and municipalities forming MOF ZG, tourists. Design and build the project in accordance with the concept of universal design. The project is in line with the ZIT MOF ZG Strategy. Fulfils Priority Objective 2, Action 2. Investment priority 6d ROP-L2020.[...]</t>
  </si>
  <si>
    <t>Q127910</t>
  </si>
  <si>
    <t>Use of local natural resources through land use by water reservoirs â€“ ZagnaÅ„sk</t>
  </si>
  <si>
    <t>The main objective of the project is to protect the valuable natural areas located in ZagnaÅ„sk commune and the use of natural resources in the socio-economic development of the municipality. The project envisages the development of the area around 3 reservoirs, among others: the construction of pedestrian paths along which information â€“ educational boards will be placed, the construction of parking lots, small architecture, and scanning of the area will be arranged. The reservoirs are located in the villages of KaniÃ³w, Umer, and ZacheÅ‚m. The project aims to improve and protect natural valuable areas and thus preserve all elements of biodiversity in places of their natural occurrence and endangered species.The area around the reservoirs will be accessible to residents of ZagnaÅ„sk commune and neighbouring municipalities belonging to the Kielce Functional Area. The task is carried out in accordance with the Strategy of Integrated Territorial Investments of Kielce Functional Area. Indicators: Number of reconstructed or modernised tourist and recreational facilities â€“ 3 pcs, Number of supported forms of nature conservation -2 pcs, Increase of the expected number of visits in supported cultural and natural heritage sites and tourist attractions â€“ 10,000 people. The project is consistent with the strategic objectives and priorities of the ZIT KOF Strategy. It is complementary to the projects planned for implementation in the KOF area. The project will affect more than locally the whole Kielce Functional Area in the area of conservation and use of valuable natural areas.</t>
  </si>
  <si>
    <t>Q127857</t>
  </si>
  <si>
    <t>Identification of conditions and active protection in Natura 2000 sites and nature reserves in ÅšwiÄ™tokrzyskie voivodship</t>
  </si>
  <si>
    <t>The project will consist of active conservation activities on protected natural habitats â€“ xerothermic and salt-grown grasslands, as well as the implementation of studies in the field of nature conservation (expertises and inventories). The main objective of the project is to improve the status of two natural habitats and to raise awareness of protected values in at least 7 Natura 2000 sites and 24 nature reserves. The specific objectives of the project are: â€” achieving or maintaining adequate protection; â€” increasing knowledge of the distribution of geological values and appropriate actions; â€” increasing knowledge of the distribution of protected habitats and species and threats, objectives to be achieved and conservation actions; â€” updating the provisions in the plans for conservation tasks for Natura 2000 sites, â€“ increasing public knowledge of geological values protected in nature reserves. The indirect effect of the project will be to broaden knowledge of the necessary activities in protected areas. Project tasks: Conducting active protection operations, carrying out natural expertise in nature reserves, carrying out inventories resulting from the plans of conservation tasks for Natura 2000 sites and information and promotion activities and creating a position responsible for the implementation of the project. Product indicator: Number of planning documents in the field of nature protection â€“ 9 pcs. (updates existing) Number of habitats/plant communities covered by the project â€“ 2 pcs. Number of supported forms of nature conservation â€“ 35 pcs. Result indicator: Area of habitats supported for a better conservation status â€“ 50 ha Surface of supported forms of nature protection â€“ 62290.00 ha</t>
  </si>
  <si>
    <t>Q124398</t>
  </si>
  <si>
    <t>Ordering the area around the Vistula River â€“ restoration and communication of natural resources â€“ stage I</t>
  </si>
  <si>
    <t>The subject of the project Mon. â€œOrganisation of the area near the river Vistula â€“ restoration and communication of natural resourcesâ€ is the renovation of existing pedestrian and cycle routes, the construction of recreational squares, the construction of a footbridge over the watercourses and the execution of culverts over rivers â€“ tributaries of the Vistula river â€“ in the place of existing footbridges as well as the implementation of educational paths along with educational boards, installation of nesting booths for birds and bats, implementation of vegetation flakes for vegetation. The aim of the project is to organise the area around the Vistula River in terms of conservation of greenery and biodiversity with restoration of existing natural resources, natural and educational trails along the Vistula river, and systematisation of pedestrians and cyclists in the area of existing hiking trails. Total value of the project: 5 704 050.41 PLN gross.</t>
  </si>
  <si>
    <t>Q114953</t>
  </si>
  <si>
    <t>Protection of biodiversity through the creation of a centre for the protection of biodiversity in Peace, drawing up the natural inventory of ecological corridors and carrying out activities in the field of ecological education and promotion in the Opolskie Voivodeship.</t>
  </si>
  <si>
    <t>Project. realisation will be on. Stobrawski PK and market. park establishment in Room. The residence in Peace was founded in half. XVIII century by Fr. C. Ch. I'm Erdmann. From his inspiration, the small settlement was transformed into a game first, and then into a palace-park establishment in 1747. A wooden and then brick hunting palace was built here, to which the garden gradually expanded. Currently, the assumption of p. consists of three parts: Ogr.Francus., English park with complete ponds and spa park from XIX century. Many ele. archit. of that time have survived to this day. It is located in Stobr. PK Park has an area of 173 hectares including water of approx. 79 hectares. Proj. wears a tt. Corb based on gat.rodz.through the construction of pavilions. garden. and dopos. Observ. including infra. accompanying, necessary for real. zad. in the scope of ochr. various biol. and prow. department in the field of education ekol. based on gat. gen. In addition, reali. will be devoted to building witnesses of the community through the implementation of activities of eduka.- inform. and events promoc. RÃ³Å¼n.biol.region,proj. assumes inventory of nature.structures of the ecologist. voivodship. Opol. for the purposes of optimising the principles of ochr. various. biol. migratory gat.The reintroduction of 1 gat will be carried out. Itâ€™s a cis. There will be a reclamation. Oh, no, no. 1.5 ha to ensure proper protection of the ecosystem. 8pcs of trees will remain observing monumental christmas. The complexity of these departments and their base on the Wednesday will help to change peopleâ€™s attitudes towards more eclectic and natural. Prod. real. zad.: L. dc. prow. department in the field of education. ekol. Vol. support:1; Land reclamation area:1,5ha; L. ob. access to the needs of a person with a disability:1; L. leap. Kamp. inf-edu. z edu. ekol.:2; L. f.ochr. nature:13;l. I mean, the school. /advisor on the corner of the computer. Cif/kob./mÅ¼.:0; L. project, in which sfin. k. racj.uspr. for persons with incomplete.:1;l seven/f. plant. Project:30; L.opr. dok. pl. z ochr. nar.:1;l. gat.obj.reintr.:1; L. c. ochr. rose. biol.:1.</t>
  </si>
  <si>
    <t>Q119001</t>
  </si>
  <si>
    <t>Restoration, conservation and construction works in the monastery complex, which includes the Church and Monastery of the Order of the Minor Capuchin Brothers in Krosno and its surroundings</t>
  </si>
  <si>
    <t>The subject of the project is the execution of restoration, conservation and construction works in the monastery complex, which includes the Church and Monastery of the Order of the Minor Capuchin Brothers in Krosno, as well as the maintenance and restoration of historic equipment. The main objective of the project is to restore and ensure the protection and availability of unique historical resources as a cultural attraction of the Podkarpacie region. 1) restoration of the monument and providing protection against further destruction, 2) increasing the historical and artistic value of the building after the project, 3) adaptation of the facility for disabled people, 4) increasing the number of tourists visiting after the project, 5) developing local entrepreneurship and improving the structure of employment in the vicinity of the monument by increasing the tourist attractiveness of the region.Products of the project: 1) Number of real-estate monuments supported â€“ 1 pieces, 2) Number of movable monuments supported â€“ 7 pieces, 3) Number of objects tailored to the needs of people with disabilities â€“ 1 pieces, 4) Number of projects which financed the costs of rational improvements for people with disabilities â€“ 1 units.The projectâ€™s material scope includes: 1) Maintenance of the fence of the church courtyard; 2) Repair and maintenance work: by the faÃ§ade of the church, next to the wall with stations of the Cross Road, in the interior of the church and at the gate and in the monastery corridor running along the church, 3) Making electrical and low current installations and performing carpentry works, 4) Making a sound system (with improvement for disabled people), 5) Making a folding ramp for disabled people 6) Making information/remembrance boards in the field of project promotion.</t>
  </si>
  <si>
    <t>Q2716359</t>
  </si>
  <si>
    <t>Development of the water reservoir â€œAndrzejÃ³wkaâ€ together with the surrounding area in order to protect and promote biodiversity</t>
  </si>
  <si>
    <t>The aim of the project is to restore the degraded area where the reservoir â€œAndrzejÃ³wkaâ€ has a function promoting nature and biodiversity among residents and tourists. The implementation of the project will increase the efficiency of the use and knowledge of natural resources. The development of the area around the reservoir will allow the local community to build a proper attitude towards nature and its conservation, with particular attention to rare species. A place for environmental education for the young generation will be created. On the basis of the prepared natural inventory around the reservoir, an educational path will be created with educational and audiovisual tables informing about the species of plants and animals present there, which will help to increase the recognition of the condition and changes and threats of various biol. In order to improve knowledge of different biol., new plant species are expected to be planted. Investment activities will be aimed at protecting nature and various biol. while making it available to residents and familiarising them with elements of native nature (educational elements of small architecture, floating bridges).The real task will be to equip the area with water supply, sewerage, internal roads parking lot, lighting, sanitary building. WskaÅºniki:1.Liczba of rebuilt or modernised tourist and recreational facilities â€“ 1pcs, 2.The increase in the expected number of visits to supported cultural and natural heritage sites and tourist attractions (visits/year) â€“ 500 persons. The project is included in the ZIT Strategy KOF 2014-2020, is in line with the â€œEnvironmental Programme for ÅšwiÄ™tokrzyskie Voivodeship 2015-2020 from persp. to 2025â€, takes into account climate change issues in the process. Directive 2007/60/EC Europ. and Council of 23.10.2007 on flood risk assessment and management.</t>
  </si>
  <si>
    <t>Q2699383</t>
  </si>
  <si>
    <t>Establishment of the Centre for the Active Conservation of Nature of the Wdecki Landscape Park</t>
  </si>
  <si>
    <t>The project in question concerns the establishment of the Centre for the Active Conservation of Nature of the Wdecki Landscape Park. It includes the reconstruction and superstructure of the existing building of the former rural culture house, together with internal installation, water-canal, central heating, electrical, ventilation and teletechnical for the CCOP WPK and the purchase of equipment for the educational room (e.g. internal educational boards, laptops, printers, software, plant and animal models, etc.), other equipment of the centre. The centre will be equipped with equipment to handle people using CCOP. The project aims to create 3 new jobs: to provide the Centre with information on both the available infrastructure and tourist attractions (2 persons) and the trainer developing and implementing the workshop offer. The main objective of the project is to exploit the endogenous potential of TleÅ„. The project is eligible for support under Measure 6.5 Development of the endogenous potential of the region, schema: Development of tourist and recreational infrastructure by adapting facilities to perform functions for culture and spa infrastructure, ROP WK-P 2014-2020. The results obtained in this project directly contribute to the achievement of the objectives set out in the Detailed Description of Priority Axiss of the Kujawsko-Pomorskie Regional Operational Programme 2014-2020 for Priority Axis 6 Solidary Society and Competitive Personnel. The project will have a high impact on the socio-economic environment, including: to create the conditions for the economic development of the voivodship, to reduce unemployment (there will be 3 new jobs), as well as to improve the quality of the tourist offer of the Wdecki Landscape Park and the Kujawsko-Pomeranian Voivodeship through the development of cultural tourism. The project will be implemented in the years 2017-2020.</t>
  </si>
  <si>
    <t>Q114920</t>
  </si>
  <si>
    <t>Protection in situ bats in the historic park at 4 OleÅ›nicka Street in NamysÅ‚Ã³w</t>
  </si>
  <si>
    <t>The project will be carried out on the premises belonging to the applicant, in a historic park in NamysÅ‚Ã³w and facilities located there. Bats are subject to statutory protection â€“ species protection â€“ in accordance with the Nature Conservation Act. According to the diagnosis of chiropterofauna from 2016 at ul. OleÅ›nicka 4 saw the presence of bat faeces throughout the attic of the building covered by the project â€“ e.g. a big night (Myotis myotis). The following species were also recorded during the evening observation in the park: Pipistrellus Pipistrellus and Borowiec the Great (Nyctalus noctua). Today, roadways and pedestrians are too close to the habitat of bats, causing people to put negative pressure on them. In the park there are building elements that require demolition due to the removal of human pressure (reconstruction of foot-drafts) and electrical infrastr. elements requiring transfer to the outskirts of the historic park (the transformer station, located inside the park emitting noise makes it difficult to forage). Greenery work is also needed to protect the habitat. Access to the attic constituting the natural habitat of bats has been restricted as a result of repairs. The attic in which bats are found must therefore be adapted to ensure the living and breeding conditions of endangered bats. Full description in SWI. EU Habitats Directive in favour. II lists species with special protection. Among the bats are: large nights (appearing in the object). In Annex IV, Director. The other species covered by the project have been listed. Finally, the project will serve to preserve the biodiversity of the area and will build awareness of it among the inhabitants. Products of the project: â€”L. supported forms of nature conservation â€“ pc. 1</t>
  </si>
  <si>
    <t>Q124352</t>
  </si>
  <si>
    <t>Conservation, restoration and construction works related to the renovation of the Cathedral The Nativity of the Blessed Virgin in Å»ywiec in order to make the monument more accessible to visitors</t>
  </si>
  <si>
    <t>The aim of the restoration, conservation and construction works planned in the project is to create a new, attractive and varied cultural and tourist offer in the town of Å»ywiec and the entire resin district. This will be possible thanks to the access to the observation tower at the Cathedral in Å»ywiec and works related to the modernisation of the historic building, which aim to further develop religious worship and preserve the sacred monuments important to the region in good technical condition. The building is entered in the Provincial Register of Monuments under district no. A-523 dated 24.10.1987. The scope of the works includes activities related to making the church tower available, in order to visit it, repair the outer plasters of the tower, renovate stone elements and floors on the observation balcony, and eliminate the causes and effects of damp external walls and protect against further degradation of the building tissue.</t>
  </si>
  <si>
    <t>Q2709518</t>
  </si>
  <si>
    <t>Stobrawska ribbon â€“ the stature of biodiversity â€“ education, recognition and protection.</t>
  </si>
  <si>
    <t>The implementation of the project aims to strengthen the mechanisms for the protection of biodiversity in the Stobrawski Landscape Park and its envelopes by identifying the resources and threats of selected habitats and species (natural inventory), active protection of endangered species (restoring valuable, degraded wet meadows referring to low peatlands), raising the standard of technical base and equipment of the Stobrawski Landscape Park (extension of the Natural Education Centre in charge of load and creating an integrated network of educational routes on the basis of planned cycle routes in Åubniany, Walls, Room and PopielÃ³w district), as well as the adaptation of the monuments of nature in the area of conservation of nature â€“ in the area of education and the creation of an integrated network of educational routes on the basis of planned cycling routes in the town of Åubniany, the Walls, the Room and PopielÃ³w, and the adaptation of the natural diversity in the area of the town of Kartula to the conservation of the environment and to the workshops for conducting classes. The project will be implemented in partnership. Achieving the objectives of the project requires the participation of at least key municipalities (in whole or in large part located in Stobrawski PK). Cooperation between partners is envisaged: municipalities of Åubniany, MurÃ³w and Peace. The scope and attractiveness of the project will affect the inhabitants of the whole region. The project will also affect microretention thanks to the planned activities. The project will be implemented in 2019-2021. The projectâ€™s products are: Number of planning documents prepared in the field of nature conservation â€“ 1 piece, number of supported forms of nature protection â€“ 2 units, number of centres carrying out activities in the field of environmental education supported â€“ 1 piece, number of habitats/plant communities covered by the project -1 pcs., number of information and educational campaigns related to ecological education -1 pcs.</t>
  </si>
  <si>
    <t>Q95926</t>
  </si>
  <si>
    <t>Development of part of the area of Szczytnicki Park in WrocÅ‚aw â€“ Stage I</t>
  </si>
  <si>
    <t>An infrastructure investment project is the first operationally autonomous phase of the programme aimed at improving the state and resources of the natural environment, including protected species and priority species. The investment will be carried out in WrocÅ‚aw in the area of Szczytnicki Nature and Landscape Team. The scope of work shall include: 1)Development of part (2.84 ha) of Szczytnice Park. The task will be carried out by: â€¢preparation of technical design, â€¢works and construction mats: development of part of the area of Szczytnice Park in areas F. and I.1. Scope of work: architectural and road facilities, sanitary facilities, electrical appliances, greenery, natural works, â€¢services: investor supervision, authorship, archaeological supervision. 2)Promotion of the project. The applicant and beneficiary of the project is the Municipality of WrocÅ‚aw. The Municipal Greens Board is involved in the implementation of the project on behalf of the Applicant. Upon completion of the investment, the Municipality will be the owner and owner of the property, even though it will be managed by ZZM. Effects of the project: Output indicators: Number of supported forms of nature protection (1 pieces), Number of facilities tailored to the needs of people with disabilities (3 pieces). Result indicators: The area of habitats supported to achieve a better conservation status (2,84 ha). The effects of the project will have organizational and technical resources to maintain valuable natural sites, but also very valuable from the point of view of city residents and visitors. A PFU has been developed. All decisions will be obtained by the project contractor. The project does not require a decision on the environmental conditions of the implementation of the project. The implementation of the project will increase the possibilities of providing ecosystem services by Park Szczytnicki regulating the conditions of the urban environment of WrocÅ‚aw and enabling its residents to contact the natural world.</t>
  </si>
  <si>
    <t>Q102094</t>
  </si>
  <si>
    <t>COUNTERING ENVIRONMENTAL DEGRADATION IN THE AREA OF THE NADWARTSK PROTECTED LANDSCAPE AREA IN UNIEJÃ“W THROUGH THE CONSTRUCTION AND MODERNISATION OF TOURIST INFRASTRUCTURE</t>
  </si>
  <si>
    <t>The direct objective of the project is to apply enhanced mechanisms to protect biodiversity and increase the natural potential of the region by protecting habitats and endangered bird species in the Natura 2000 European Environmental Network â€“ Central Warta Valley and preserving the natural assets of the Nadwarcian Protected Landscape Area for future generations. The indirect objective of the project is to counter the degradation of valuable natural areas in UniejÃ³w. The implementation of the project will contribute to raising environmental awareness among residents of the commune of UniejÃ³w, PoddÄ™bicki district and ÅÃ³dÅº voivodship and the need to preserve the high-quality natural environment of the ÅÃ³dÅº region, as well as to use it in accordance with the principle of sustainable development. The subject of the project is the construction and modernisation of the tourist infrastructure in the park in UniejÃ³w and the construction of the ZIELEÅƒ teaching path along with the modernisation of the existing part. The project will support 2 forms of nature conservation â€“ Natura 2000 and the Protected Landscape Area. The project will be implemented in accordance with the concept of universal design. Target group: residents of the commune of UniejÃ³w, PoddÄ™bic County and ÅÃ³dÅº Voivodeship, as well as tourists. A special group to which the project is directed are children and young people who will be able to develop their interests in the field of natural sciences, as well as families visiting the municipality for tourist purposes, including cognitive tourism and ecotourism.</t>
  </si>
  <si>
    <t>Q2706256</t>
  </si>
  <si>
    <t>Creation of a museum on the premises of the â€œFactory of Species Vodkaâ€ CieleÅ›nica and the Modernisation of the Orangery â€“ Local House of Culture</t>
  </si>
  <si>
    <t>The project will be implemented in the village of CieleÅ›nica, in the area of the rural municipality. The project involves modernisation of historic buildings, land development, purchase of equipment and organisation of cultural events. The main objective of the project is to improve accessibility to cultural heritage sites and increase the active participation of the public in culture through the creation of a museum and a Local Culture Centre in Rokitno Municipality in the objects covered by the project. Key results of the project: Number of persons using the facilities supported 2000 persons/year; Number of persons using cultural resources supported by 2000 persons/year; An increase in the expected number of visits to supported cultural and natural heritage sites and tourist attractions 2000 visits/year; Increase in employment in 3 FTE supported entities. Tasks provided for realizacji:Modernizacja distillery building, Modernisation of the guardhouse building, Modernisation of the scale building, Modernisation of the conservatory building, Photovoltaic installation with a power of 9.6 kW, Interior lighting, Project promotion, Project management, Facilities equipment, Costs of organising cultural events. The target group is residents of Rokitno commune and tourists from the region of Lublin and the whole country.</t>
  </si>
  <si>
    <t>Q122589</t>
  </si>
  <si>
    <t>Sustainable, educational and tourism-specific lobe lakes in the country</t>
  </si>
  <si>
    <t>The aim of the project is to secure natural resources and assets by targeting tourism and recreational traffic. This will allow for a rational and in line with the conservation plan to make available unique lobe lakes in Europe, located in the area of the Byts. The project will contribute to the achievement of the output indicator: length of built hiking trails â€“ 11295 m. Within the framework of the project, the protected area of Bytowskie Lakes Lobeliowe will be connected with Bytow and MaÅ‚a WieÅ›. Pedestrian and cycling communication on the trail will be allowed. The marking of the route and the roads crossing the embankment will be ordered. The trail will be accompanied by a natural and educational path, which will mark valuable natural habitats and indicated prohibitions and commands on the various forms of nature conservation. The concept of the cycle route implies the use of existing roads and embankments on a closed railway line.</t>
  </si>
  <si>
    <t>Q98493</t>
  </si>
  <si>
    <t>Improving biodiversity by restocking Lake GopÅ‚o and extending the facility with part of the natural and historical exposition.</t>
  </si>
  <si>
    <t>As part of the planned project, a European sum of 500 kg is planned to be introduced into the lake, which will significantly improve the biodiversity of Lake GopÅ‚o. It will inhibit the eutrophication of the tank. The introduction of this fish into the lake will reduce the number of fish that eliminate zooplankton. In addition, I plan to move the Park headquarters from the leased building to a historic mansion near the Mouse Tower, which the NPT received from Kruszwica commune. The project will include the modernisation and thermal modernisation of the existing facility and the addition of a part in which there will be a natural-historical exposition, educational room, toilets, observation deck and other necessary infrastructure included in the construction project (including garage and economic spaces, alarm installation, parking spaces, shelters, fences).As part of the project, the equipment of the exhibition will be purchased, (offices, administrative rooms, and social and technical facilities). The projectâ€™s tasks include project work, such as project documentation, feasibility study, project management and project promotion.</t>
  </si>
  <si>
    <t>Q95903</t>
  </si>
  <si>
    <t>Å»migrodzki gardens conservation of biodiversity on the river Neighborhood</t>
  </si>
  <si>
    <t>The centerpiece of the restlessness of the restorals is the refreshment of the resting place, the rest of the resting area of the recreational area of the recreation, and the improvement of the recreation of the recreation area and the improvement of the vitality of the tourist region.The project provides for the creation of several zones of different nature and availability for users.</t>
  </si>
  <si>
    <t>Q109350</t>
  </si>
  <si>
    <t>PROTECTING BIODIVERSITY AND REDUCING THE NEGATIVE IMPACT OF TOURISM ON NATURAL VALUABLE AREAS AND PROMOTING LOCAL NATURAL ASSETS IN PÅOCK COUNTY</t>
  </si>
  <si>
    <t>Project Mon. The â€œprotection of biodiversity and the limitation of negative SECTION OF TREATMENT OF PARTICULARS IN THE OBSZARAS Natural Prices and the promotion of LOCAL natural assets on the territory of PÅ‚ock Countyâ€ will be fully realised in the area of PÅ‚ock County. The beneficiary of the project is the District Starostwo in PÅ‚ock and the Project Partners: Forests in PÅ‚ock and Forestry in ÅÄ…ck. The overall nature of the project is related to the four main activities of the project: protection of in-situ and ex-situ protection of endangered species of fauna and flora and natural habitats in the PÅ‚ock district, modernisation and construction of the infrastructure necessary for the conservation and restoration of natural habitats and species of fauna and flora, and actions to reduce the negative impact of tourism on endangered species of fauna and flora and natural habitats as well as activities related to the broadly understood social education and promotion of local natural resources of the district of PÅ‚ock. Education and environmental promotion will be conducted in various forms. The project is a stand-alone unit of analysis as it covers all investment activities resulting in (after their implementation) a fully functional and operational infrastructure to achieve the objectives of the project. Neither of the projectâ€™s tasks is part of another, larger project. By defining the objectives of the project at the operational level, the applicant analysed them in terms of their direct link with the objectives of the priority and the needs arising from the programming documents of the PÅ‚ock district institutions as well as the needs reported by institutions, NGOs and residents of PÅ‚ock County. The project is a response to the growing degradation of the natural environment associated with the development of tourism and motorisation in the district of PÅ‚ock.</t>
  </si>
  <si>
    <t>Q124411</t>
  </si>
  <si>
    <t>Management of watercourses in PorÄ…bka Municipality</t>
  </si>
  <si>
    <t>The project concerns the comprehensive conservation of biodiversity in the PorÄ…bka Municipality. As part of the project, areas along watercourses located in the commune will be developed â€“ teaching and natural trails will be created along with educational facilities (battles, information boards, trail marking). In addition, there will be four seasonal Ecological Education Centres and playgrounds for ecological education through fun (in each community council). There will also be an educational and information and promotional campaign. The project results from the natural inventory carried out. The applicant is the City of Pobleka. The project will be completed by 30.09.2019.</t>
  </si>
  <si>
    <t>Q114932</t>
  </si>
  <si>
    <t>Revalorisation of the water reservoir at ul. Korfante in Brzeg</t>
  </si>
  <si>
    <t>The objective of the investment is to protect the degraded water reservoir in order to preserve the biodiversity of the area. The scope of the project included: renaturalisation of the reservoirâ€™s coastline, construction of recreational and observation platforms, renovation of pumping rooms, installation of educational boards, implementation of facilities for disabled people, reconstruction of scars on drainage ditches in the southern part, construction of a hardened path, installation of small architecture elements (including bird breeding booth), tree-standing, ecological refurbishment, subcleaning. The project will achieve the following PRODUCT indicators: Number of habitats/plant communities covered by the project-1 pcs; Number of projects which financed the costs of rational improvement for people with disabilities-1 pieces. The implementation of the project will enable the protection of rare plant and animal species in the natural place of their occurrence. Carrying out the renaturalisation of the coastline, rebuilding scarves, making an eco-cleaning plant and applying an innovative water resonator on a national scale will make it possible to significantly improve the water environment of the reservoir. Elements of small architecture, such as observation platforms and educational boards, will help raise the ecological awareness of visitors to the area. The installation of breeding booths or green works will create favourable land conditions for both amphibians and birds, contributing also to protecting and strengthening the biodiversity of the area. The remaining elements of the project will enable people with disabilities to access the project and at the same time act as a protection against excessive anthropopression within the water reservoir and its surroundings.</t>
  </si>
  <si>
    <t>Q98488</t>
  </si>
  <si>
    <t>Revalorisation and protection of biodiversity of the Garden on pumps in the historic H. Sienkiewicz Park in WÅ‚ocÅ‚awek</t>
  </si>
  <si>
    <t>The subject of the project is the revalorisation and protection of biodiversity â€œGard on pumpsâ€ in the historic H. Sienkiewicz Park in WÅ‚ocÅ‚awek. The project involves shaping the plant robe as a complement to the existing tree stand. Enrichment of existing plant robes is aimed at presenting the species diversity of plants, indication of differences in type, colouring of leaves or needles, types of flowering, fruit, autumn discoloration of leaves. The proposed plantings include species and varieties not present in this part of the park.In addition, a reconstruction of the communication system, consisting of: footpath â€“ bike, hiking and square. The garden will be equipped with elements of small architecture such as: world of general purpose with exhibition and teaching functions, educational plates, plant marking plaques, educational globe. The main objective of the project is to strengthen the mechanism for the protection of biodiversity â€œGard on pumpsâ€ in the historic H. Sienkiewicz Park in WÅ‚ocÅ‚awek, which will contribute to the protection of the proper condition of ecosystems in the designated area in the city of WÅ‚ocÅ‚awek and thus in the region. The implementation of the project will create a coherent spatially and functionally coherent area of urban greenery, taking into account the local values of the natural and cultural environment, which will form the basis for the creation of an educational garden promoting natural knowledge and environmental protection. In addition, the project includes promotional and educational activities aimed at raising awareness of the inhabitants of WÅ‚ocÅ‚awek in the field of conservation of natural heritage, protection of biodiversity and the importance of urban green areas in shaping spatial order.</t>
  </si>
  <si>
    <t>Q114962</t>
  </si>
  <si>
    <t>Establishment of the Biodiversity Centre on the river Widawa in NamysÅ‚Ã³w.</t>
  </si>
  <si>
    <t>The project comprises 6 investment and promotion tasks in the NamysÅ‚Ã³w area, planned for implementation by 3 entities associated with the partnership agreement. The terms of reference are 3 locations in NamysÅ‚Ã³w: the area of the islands in Widawa, the area of the walking route and the area of the pond. The tasks relate in particular to the regeneration of the habitat of plant species, the creation of a nature reserve â€œIsland on the Widawa Riverâ€ and the ecological use of the â€œbiodiversary pondâ€, as well as the modernisation and construction of infrastructure for the education of nature-creating a biodiversity centre. (construction of educational paths, green classes, tower and observation platforms, etc. in the formula design and build). The areas/objects forming the Centre will be adapted to the needs of the disabled. In addition to the investment tasks, there are promotional activities aimed at natural education. The project will be implemented for 27 months between 2017 and 19. The solutions adopted will allow the creation of protected areas under the Nature Conservation Act, by establishing an ecological use of the â€œBiodiversity Pondâ€ and the creation of the Nature Reserve â€œIsland on the Widaw Riverâ€. The project will contribute to halting the loss of biodiversity and the degradation of ecosystems and to the conservation and reconstruction of natural capital in the form of natural habitats. Infrastructure will be set up to protect nature, environmental education and promote natural areas located in NamysÅ‚Ã³w, as well as to raise public awareness of the broadly understood environmental and ecology issues. The products that will be created through the implementation of the project are: 1 facility tailored to the needs of persons with part-time; 1 project, which financed the cost of rational improvements for people with less than half;3 habitats/plant communities covered by the project; 3 conducted inf.-education campaigns related to ecology education; 8 outbuildings. obek.turist. and recreac. 3 remodel. visitor. and recreation. 1 tww. center. protection of different biological.</t>
  </si>
  <si>
    <t>Q122622</t>
  </si>
  <si>
    <t>Creation of the EKOPark of the University of GdaÅ„sk â€“ protection of endangered species and promotion of biodiversity by revitalising the scaled areas located in the city of GdaÅ„sk</t>
  </si>
  <si>
    <t>The subject of the project is the creation of EKOPark University in the Baltic Campus, which has no equivalent in the scale of the voivodship. It will be an area of conservation and promotion of biodiversity, while at the same time providing educational functions that will be accessible to the whole community. The project will contribute to increasing the ecological value of GdaÅ„sk by increasing access to green areas and thus appropriately managed areas for recreation, especially for residents of districts such as Oliwa, Przymorze MaÅ‚e, VII Court and StrzyÅ¼a. It is worth noting that these are areas with a reduced quality of the environment due to exceeding the standards of road and tram noise. Due to its location in the Baltic Campus of the UG, it will also be a place for the development of science by providing material for research on species requiring special care, as well as improving the quality of teaching by introducing practical classes for students of the Faculty of Biology and Chemistry of the University of Warsaw. The park will also be equipped with a unique in the voivodship exhibition of conservative collection of rare plants and endangered native species from the Pomorskie Voivodship, which will serve as an educational function, aimed at both individual and organised groups. It can therefore be assumed that the implementation of the Project will also contribute to raising the environmental awareness of the local community, which is important for the region as a whole. Implementation of all the planned activities of the Project will achieve the main objective of increasing the level of conservation of the natural resources of the voivodship, including local resources threatened with extinction.</t>
  </si>
  <si>
    <t>Q124396</t>
  </si>
  <si>
    <t>Improvement of the environment in the degraded district of Jaszowiec in UstroÅ„</t>
  </si>
  <si>
    <t>The aim of the project is to organise the area of the degraded district of Jaszowiec in the area of conservation of greenery and biodiversity with restoration of existing natural resources. In order to improve the attractiveness of the land and improve natural conditions, the renovation of existing pedestrian routes, the creation of bicycle paths, the implementation of resting places and the modernisation of existing hydrotechnical facilities are envisaged. In addition, a number of measures were set up to support natural functions, including the introduction of plantings of vegetation as a food base for birds, the implementation of breeding sites for animals, including the construction of pollinators hotels, nesting booths for birds and bats, the creation of a prism for small animals â€“ including amphibians or the arrangement of meadow vegetation communities. In addition, the creation of educational facilities along walking paths is provided. Total value of the project: 3 942 343.99 PLN gross.</t>
  </si>
  <si>
    <t>Q114947</t>
  </si>
  <si>
    <t>Conducting educational and information activities n. â€œAvian-eye-eye-eye biodiversity of Opoleâ€ and strengthening the ecological education infrastructure</t>
  </si>
  <si>
    <t>The main subject of the project will be a number of related tasks that fit into type 7. use of local natural resources, conducting educational and information campaigns (complementary and complementary to activities/campaigns of nationwide). In addition, the subject of the project will be construction works that fit into type 3. construction, expansion, modernisation and retrofitting of facilities and associated infrastructure necessary for carrying out tasks in the field of biodiversity protection and carrying out activities in the field of environmental education. The activities undertaken during the educational and information campaigns will include the following information and educational events: â€” conferences for teachers and employees of school-leading bodies, â€“ ecological festivals (including, among others, knowledge competitions, photographic, artistic, musical, culinary activities within the natural and landscape resources of the region), â€“ foreign educational visits for the management of schools and employees of JST, during which representatives of the Opole region will acquire knowledge about good practices in the field of nature conservation occurring outside the country, â€“ educational visits of pupils and teachers in landscape parks of the Opole region. The key products of the project will be carrying out 3 information and education campaigns related to eco-education and one support centre in the field of environmental education and one facility tailored to the needs of people with disabilities and one project, which financed the costs of rational improvement for people with disabilities.</t>
  </si>
  <si>
    <t>Q122590</t>
  </si>
  <si>
    <t>Protection of native nature against the invasion of Sosnowski borscht in the municipality of KÄ™pice</t>
  </si>
  <si>
    <t>The object of the project is the active protection of species and habitats by limiting the spread of invasive species (Barszczu Sosnowski) in the municipality of KÄ™pice together with the purchase of equipment to monitor the results of the project, the undertaking of promotional activities and an information campaign. A significant area of the municipality is covered by specific forms of nature conservation, Natura 2000, Protected Landscape Area and Nature Reserve with valuable plant and animal habitats listed in the Polish Red Book of endangered species. Sosnowskiâ€™s borsch propelled native vegetation in the area of about 38 hectares, including 3 ha in the area of Nature 2000. Protective treatments will include removal of borsch posts consisting of four-fold mowing and three-fold branding of Roundup solution alternately, starting with mowing for 4-5 years. Monitoring activities will be carried out on a regular basis using rotorcraft. Within the Natura 2000 area, in the vicinity of organic farms and watercourses, treatments will be limited to mowing. No action will result in rapid growth of borscht and consequently lead to the loss of valuable plant species protected. As a result of the project, 3 forms of nature conservation with a total area of supported habitats of 14371.12 ha will be supported. In order to implement the project, KÄ™pice commune concluded a partnership agreement with WFOÅšiGW in GdaÅ„sk supporting financially and substantively the implementation of the project and with the Warcino Forest Service supporting the projectâ€™s material implementation. The planned implementation results are in line with the expected results of the implementation of axis 11, i.e. Protection of biodiversity, i.e.: protected natural and landscape assets and resources. Implementation of the project will contribute to a sustainable solution to problems.</t>
  </si>
  <si>
    <t>Q109351</t>
  </si>
  <si>
    <t>Protection of biodiversity in Mazovian landscape parks</t>
  </si>
  <si>
    <t>The project consists of 4 tasks carried out in three Mazovian landscape parks: Kozienicki PK, Mazowiecki PK and NadbuÅ¼aÅ„ski PK. 1. Active cancer protection: noble and muddy and fish: roses and mudguards. The task involves breeding and rearing mud cancers, precious cancers, rosary and mudguards in the hatchery for the restoration of these rare and protected species in selected waters in Masovian landscape parks. 2. Active protection of rare protected flora species in the NadbuÅ¾any Landscape Park. The main objective of the task is to preserve biodiversity by actively protecting in situ and ex situ 10 plant species threatened with extinction across the country â€“ included in the Polish Red Book of Plants and/or the Red List of vascular plants in Poland, among others. : royal gnids (Pedicularis sceptrum-Carolinum), bitter gourd (Gentianella amarella), Orchis militaris, Ostericum palustre, Siberian kosat (Iris sibirica). 3. Active protection of damp habitats in the Natura 2000 Swamp Kissing site. The task is to improve the state of damp habitats in the Natura 2000 area of Bagno KiÅ‚owanie in Mazowiecki Landscape Park through depletion, deterrence, care of forest habitats and introduction of low birch. Betula humilis is an endangered species in Poland. The Polish Red Book of Plants (2014) is covered by total protection. In Masovia it is known for only a few disappearing positions. 4. Renovation of the natural path â€œ13 foot mudâ€ on the Swamp KiÅ‚owanie in Mazowiecki Landscape Park. The task consists of repair and replacement of used path elements i.e. footbridge, 3 bridges, educational tables,</t>
  </si>
  <si>
    <t>Q114954</t>
  </si>
  <si>
    <t>Protection of the biodiversity of park and water areas in the municipality of Brzeg and the municipality of Lewin Brzeski</t>
  </si>
  <si>
    <t>Subject matter of the project: protection of biodiversity in the municipality of Brzeg and Lewin Brzeski. Protection in situ of endangered species is provided for, with the Habitats and Bird Directives (10 species of birds and mammals) and 2 gat. from the Polish Red Book of Plants, found on historic Municipal Plants (parks: NadodrzaÅ„ski with square at WrocÅ‚aw Gate Square, Chrobrego and Central Square) and in the historic Freedom Park in Brzeg. The activities will include installation of nesting booths for birds and crevices for bats. The installation of bird and insect booths and new plantings is also planned in Lewin Brzeski. The project also aims to protect nature monuments in the park in Lewin Brzeski, protected by conservation. Activities related to ekol education: among others, the educational path and the construction of an educational shelter at the pond at ul. KusociÅ„ski, installation of information plates â€“ pallet park in Lewin Brzeski. Micro-retention activities are planned in the pond in the Freedom Park (construction of a cleaning plant) and a reservoir at ul. KusociÅ„ski in Brzeg (construction of a pipeline connecting the reservoir with the KoÅ›cielna river, flowing into the pond in the Freedom Park). As part of the complementary elements of the project, directly related to the promotion of biodiversity and nature conservation, the construction of a surface in the parks of Freedom (with lighting), Central and NadzrzyÅ„ski with square at WrocÅ‚aw Gate Square (lighting and monitoring), around the pond at ul. KusociÅ„ski in Brzeg and pallet park in Lewin Brzeski (with lighting and monitoring). The above, together with the installation of elements of a small architecture, will serve to channel traffic of visitors to these areas, thereby reducing anthropopression to valuable natural habitats. Object. access to the under-partners â€“ 2 units, habitats covered by the project- 8 units, with area. 84.44 ha, supported forms of nature conservation â€“ 1 pcs. Partner Project â€“ Leader Partner: Municipality of Brzeg, Partners: Commune of Lewin Brzeski and Districts of the Polish Fishing Association in Opole.</t>
  </si>
  <si>
    <t>Q114931</t>
  </si>
  <si>
    <t>Protection of endangered natural habitats located in the area of Opolskie voivodship.</t>
  </si>
  <si>
    <t>The project envisages: 1. Preparation of conservation plans for 12 nature reserves (Lubsza, Przylesie, BaÅ¼any, PÅ‚uÅ¼nica, Przysiecz, Jaskowice, Jeleni Manor, PrzyÅ‚Ä™k, BoÅ¼e Oko, Lesisko, Rogalice, Forest Water). 2. Carrying out active protection tasks for the protection of: â€” Siedliska 6210, located within the borders of the Republic of Poland, Gipsow Mountain, for which the conservation plan indicated the succession of the grass and the expansion of undesirable species as an existing threat. In order to counteract these threats, it is necessary to introduce extensive use and remove roots of trees and shrubs, as well as limit the expansion of acacia, Sosnowski borscht, reed and sand reed. The project included mowing mowing, cane and cane mowing, cutting the growth of undesirable species, removing Sosnowskiâ€™s borscht within the boundaries of the habitat and in its immediate vicinity. â€” Habitats *91E0 and 91F0 habitats within Natura 2000 sites: Opolska Valley of Nysa KÅ‚odzka (including within the borders of the Republic of Poland kokorycz and DÄ™bina), PrzyÅ‚Ä™k nad BiaÅ‚a GÅ‚uchoÅ‚aska and Å»ywocickie ÅÄ™gi. Drawn up for the abovementioned. The Polish conservation plans and documentation drawn up for the purposes of conservation tasks plans for these Natura 2000 sites indicate that one of the threats to habitats is the expansion of alien invasive species, i.e. the native species in the above mentioned areas and the impatience of the gland in the Natura 2000 areas of the White GÅ‚uchoÅ‚aska and Å»ywocickie ÅÄ™gi. The solution is to limit it by eliminating all individuals. As part of the project, it was planned to use a broad catalogue of methods for the control of natives and shearing and picking individuals in case of gland impatience. 3. Institutional reinforcement of RDOÅš by purchasing a professional graphics station, GIS software and GPS receiver. Information activities are planned, i.e. a conference on the exchange of experience in the fight against invasive species and a publication on this subject</t>
  </si>
  <si>
    <t>Q114945</t>
  </si>
  <si>
    <t>Partnership for the Protection of Biodiversity of the Opole Voivodship â€“ Phase III</t>
  </si>
  <si>
    <t>The project is implemented in partnership between KÄ™dzierzyn-KoÅºle commune with the Intercommunity Association â€œClean Regionâ€ and the Municipal Public Library in KÄ™dzierzyn-KoÅºle. The following tasks are foreseen: 1. Municipality of K-KoÅºle: â€” Development of technical documentation, including reconstruction and equipment of four model urban biodiversity protection centres, â€“ Design of greenery and natural inventory, â€“ Manufacturing plantings in urban biodiversity protection centres, â€“ implementation of information and education project, 2. Municipal Public Library (MBP): â€” Educational and information campaign, including authorâ€™s meetings, workshops for children and adults, walks, exhibitions, concerts, cycles (e.g. â€œMy Green Neighbourhoodâ€, â€œSpacery with magnifying glassâ€), family runs, promotion of active lifestyle, publication of an occasional informant. The activities of the MBP will be carried out on the premises of four urban biodiversity protection centres â€“ a separate offer was prepared for each, 3. The Clean Region Intercommunal Relationship (ZMCR): â€” Educational and information campaign, including the elaboration and printout of a guide shaping the ecological awareness of adults, support of the nationwide action â€œCleaning the Worldâ€, organisation of an inter-community plastic contest for children and young people, purchase and assembly of specialised containers for the collection of small hazardous waste, organisation of â€œDIY â€“ do it yourselfâ€ â€“ ecological workshops, ecological circle of knowledge, organisation of the exchange of secondary raw materials for seedlings and seeds of plants of native species. As a result of the implementation of the project in 2020: 5 habitats/plant communities will be covered by the project, 2 information and education campaigns related to ecological education will be carried out, 3 forms of nature protection will be supported, 4 tourist and recreational facilities will be rebuilt and 4 conservation centres will be set up.</t>
  </si>
  <si>
    <t>Q114955</t>
  </si>
  <si>
    <t>Preserving the biodiversity of the protected areas of the Opole region through the protection of endangered species, habitats, care and the creation of new forms of protection in the area of the historic park foundation in Peace.</t>
  </si>
  <si>
    <t>The project concerns conservation and so on. biodiversity in Stobrawski Landscape Park, in the area of 2,6 hectares of historical park foundation in the Room, which contains habitats from the Habitats Directive and protected gat (PCKZ, PCKR). Due to the high biodiversity of the park, observed displacement of native species by g. invasive, lack of proper care and maintenance of the old tree, protrusion. fungi pathogens, habitat death, lack of appropriate water conditions, human habitat destruction, a project that is comprehensive in its assumptions. It consists of the economy of the stand -408 pieces of legal protection -23 trees, agricultural works on the area. 2.6 ha, planting -10 gat. of plants, improved micro-retention by rebuilding 2 water reservoirs and drainage system using valves and alternative water replenishment in case of drought. There will be a natural path about po. 5000 mÂ² connecting to the commune road. Key:Products: L. settlements/collection. plant.-16 pcs, l.supported forms of nature-24 pcs, l. project, in which the costs of rac.uspr. for persons with part-time 1, total area of land recultult-2.6 hectares, length of trails created. 0,7 km, l.ob. adjust to the needs of people with less than 1. L. reconstructed tourist and recreational facilities-1 pcs.</t>
  </si>
  <si>
    <t>Q95897</t>
  </si>
  <si>
    <t>Conservation of nature through the sewerage of tourist traffic as part of the revitalisation of the technical and tourist infrastructure of the Wilczek Waterfall Reserve in MiÄ™dzygÃ³rz.</t>
  </si>
  <si>
    <t>In MiÄ™dzylesie Forestry, in MiÄ™dzygÃ³ra, there is a unique nature reserve, not only in Lower Silesia, but also in all of Poland and this part of Europe. The area in which the reserve was created in 1958 has always attracted crowds of tourists, due to the richness of natural forms present here. The very history of making this charming corner of KÅ‚odzkie Land available to tourists dates back to the second half of the nineteenth century. At that time, a stone staircase was built, a footbridge over the waterfall and a path â€“ a promenade leading along the Wilczek creek. Over time, there were also rails running along the stairs. In the post-war years, illumination of tourist routes was made. Over the years, the state of the tourist infrastructure has been destroyed. Tourism infrastructure within the waterfall has never been extensively renovated. Only emergency malfunctions were removed. The ever-increasing anthropopression of tourists poses a threat to these valuable sites. Especially dangerous is the interference of tourists outside the designated tourist paths in the natural physiocenotic relations. It is necessary to implement protective barriers, which will limit tourist traffic only to designated paths. We plan to revitalise all the stone staircases in order to allow safe passage on the ground, replace the entire electrical system and install lighting lamps as part of the planned measures to protect the biodiversity of the area and provide environmentally sound natural assets. The promenade will be refurbished and adapted to the movement of people with different types of disability. A monitoring system will be installed to allow rapid response when tourists interfere with the reservation area, and the tourist counting system will allow for accurate analysis of traffic volumes and changes in time. The installation of cameras will allow the transmission of images to two screens and LP websites.</t>
  </si>
  <si>
    <t>Q95899</t>
  </si>
  <si>
    <t>Nature conservation in the Nature Reserve of the Bear Cave in Kletno, SnÄ›Å¾nice Landscape Park, Natura 2000, by building a sanitary collector Kletno â€“ Stara Morava</t>
  </si>
  <si>
    <t>The aim of the project is to protect and improve the status and sustainability of valuable ecosystems in the eastern and south-eastern parts of KÅ‚odzka Land by improving water quality relations in areas covered by nature conservation. The project will be implemented in DolnoÅ›lÄ…skie voivodship, KÅ‚odzkie County and Strona ÅšlÄ…skie commune. So far, a construction project has been developed, the necessary decisions were obtained and a feasibility study was drawn up. Construction work has not been started. The project is a stand-alone unit of analysis and covers all the investment tasks necessary to ensure the functionality and operationality of the infrastructure. The material scope shall include: Task No. 1 Construction of sanitary manifold for nature conservation and sustainability of ecosystems (Action No. 1.1: Construction project, Action No. 1.2.: Sanitary manifold; Action No 1.3: Investor supervision) and Task No 2 Promotion and Information Measures (Action No. 2.1.: Design, delivery and installation of 2 information boards and 2 commemorative plaques; Action No 2.2: Cost-free forms of promotion, including posting information on the internet.) As part of the investment, a 5867.1 m long sanitary manifold will be built from PVC pipes O 200 from the NiedÅºwiedziej Cave to the point of inclusion in the already existing sanitary collector in the village Stara Morava, which will allow the discharge of sewage to the urban sewage treatment plant in the village Strachocin. The existing cane treatment plant will be excluded from use and the forms of remediation (outside the project) will be considered. Solutions in the project will achieve environmental objectives for habitats, among others, improving the conservation status of the habitat to a suitable condition (FV), restoring natural habitats by improving water relations and the quality of surface water. The impact described above will cover in particular the habitat: 3260. The applicant, Investor, Beneficiary and Operator of this investment will be the Municipality of the Page</t>
  </si>
  <si>
    <t>Q119023</t>
  </si>
  <si>
    <t>Preserving the biodiversity of PoÅ‚onina Vetlin by protecting endangered species from the negative impact of tourism</t>
  </si>
  <si>
    <t>The main objective of the project is to protect biodiversity from the negative impact of tourism by channelling tourist traffic by adapting the BdPN facility in PoÅ‚onina Wetlinska and creating a position for the Park Guard, which is intended to ensure the sustainability and development of protected species under in situ protection conditions in Bieszczady National Park. The project covers the expansion, superstructure and reconstruction of the BdPN facility in PoÅ‚onina Wetlinska in order to channel tourist traffic and protect species protected against the negative impact of tourism by preventing tourists from penetrating the surrounding tourist routes, trampling protected plant sites and eutrophication of habitats by addressing physiological needs in places not intended for this purpose and by locating the stationary site of the National Park Guard station in order to enforce the principle of movement. Second specific objective of complete removal of the Sakhalin Rdest (Reynoutria sachalinensis) as an invasive species. Third purpose detailed to equip the rest area with tables and benches for tourists. It is planned to place equipment on the terrace, in the main hall and in the attic hall for tourists. Fourth objective of detailed implementation of two educational tables with information on environmental protection, biodiversity protection and the role of BdPN. The building will be adapted to the needs of people with disabilities.</t>
  </si>
  <si>
    <t>Q119028</t>
  </si>
  <si>
    <t>Protection of biodiversity in situ and ex situ conditions in the Arboretum botanical garden in Bolestraszyce</t>
  </si>
  <si>
    <t>The aim of the project is to preserve the diversity of the natural wealth of endangered and rare plant species and to ensure their sustainability and development in conditions of in situ and ex situ protection in Arboretum in Bolestraszyce. The aim of the project is to take measures to preserve biodiversity in the Arboretum in Bolestraszyce. They will include the following elements:â€¢ The construction of the fence to protect diversity in the Arboretum in Cisowa â€¢ Construction of monitoring to protect diversity in Bolestrace and Cisowa â€¢ grubbing of the Arborum grounds in Cisowa â€¢ Care work at the natural monuments in Cisowa (15 pieces) and in Bolestra there will be preserved in Bolestra (13 pieces) â€¢ Dismantling of the building of the sheepfold in Cisowa and reclamation of the area.</t>
  </si>
  <si>
    <t>Q100437</t>
  </si>
  <si>
    <t>Support for the regionâ€™s natural capital through the restaurant of the historic Dworski Park in Laski in CzerwieÅ„sk Commune</t>
  </si>
  <si>
    <t>The subject of the project is a project based on the use of local natural resources, in the form of the City Park in Laski, providing better protection of natural capital and at the same time contributing to the tourist attractiveness of the region. Demolition works were planned, construction of communication lines, construction of electrical and sanitary installations, installation of small architecture and greening. In addition, it provides for: fortification of the shores of the reservoir; equipment and works of archaeologists. The park has a historical character and is entered in the register of monuments under number 55 (cat. VIII). Full design documentation has been developed for the whole range. Main objective â€“ Increasing the protection of biodiversity and increasing the use of the natural potential of the Park Dworski in Laski in CzerwieÅ„sk Municipality by restoring the historic Park and increasing the protection of valuable natural resources. Targets in detail. 1. Improving the infrastructure of the Park Dworski in Laski, limiting anthropopression to species valuable natural resources, e.g. through proper design of the Parkâ€™s communication system. 2. Increase the efficiency of conservation and maintenance of natural resources within the Laski Park, countering the degradation and destruction of valuable natural species, through the implementation of a stand management plan. 3. Use of the natural advantages of the park in Laski to develop the potential of gosp. and community. The communes of CzerwieÅ„sk, through the creation of a local and regional natural, cultural and tourist attraction from the Park. Target groups: Residents of CzerwieÅ„sk commune and MOF Zielona GÃ³ra Disabled persons Tourists Municipality authorities of CzerwieÅ„sk Results indicators: â€¢An increase in the expected number of visits in supported sites belonging to cultural and natural heritage and tourist attractions (CI 9) â€“ 2600 visits/year â€¢Employment growth</t>
  </si>
  <si>
    <t>Q122605</t>
  </si>
  <si>
    <t>Conservation of biodiversity of nature reserves Pomerania</t>
  </si>
  <si>
    <t>The project is focused on the protection of populations of 3 plant species and 2 types of ecosystems, which are an important element of the voivodshipâ€™s natural assets. Selected species having few positions in the voivodship and in the country, with a significant part or all of the resources of their national population located within the limits of the voivodship, and their preservation depends on the taking of conservation measures as quickly as possible. These are: cis common Taxus baccata, birch low Betula humilis and large peas Lathyrus pisiformis. The selected ecosystems are urgently needed for conservation of xerothermic grasslands, one of the rarest types of ecosystems in Pomerania, and hydrogen ecosystems (mechanics, transitional peat bogs, halophilic meadows and inter-dune reductions), which are a distinguishing feature of the voivodship on the national scale. The project comprises 18 nature reserves where these species and ecosystems are protected. Each reserve shall carry out activities planned in its conservation plan or in approved conservation tasks, ensuring the conservation of the projected species and ecosystems and allowing sustainable use of reserves for tourism and education. In addition, in 13 municipalities with reserves, educational workshops for the local community will be carried out in order to raise awareness of the natural values of the reserves and the principles of their protection. In addition to the natural benefits, the project will indirectly affect the potential for increasing the number of tourists oriented towards active recreation and getting to know the natural qualities of the region and the potential to generate revenue from tourism in the cities covered by the project, while ensuring proper protection of reserves against anthropopression.</t>
  </si>
  <si>
    <t>Q114924</t>
  </si>
  <si>
    <t>Grasses and grasses are rich in the biodiversity of Gogolin Municipality.</t>
  </si>
  <si>
    <t>The aim of the project is to â€œdesign and buildâ€ the Biodiversity Protection Centre in Gogolina (a mining limestone excavation site) based on valuable xerothermic mousse species, protected in the nearby Natura 2000 Area, St. Anna in the Landscape Park St. Oh, itâ€™s Anna. The concept envisages earth work â€“ levelling the ground â€“ building an educational path and equipping it with facilities for supporting infrastructure necessary to carry out tasks in the field of biodiversity protection and environmental education activities. The project is planned to include: â€” earthworks on the excavation site, â€“ removal of most foreign and invasive plant species on the excavation site, â€“ execution of plantings on the excavation site (enrichment of the excavation site with valuable plant species, mainly photothermal mural), execution of educational paths with elements of small architecture, -making lighting, creation of an observation and educational terrace with recreational place. The centre will be the first stage of a large project of Opole Botanical Garden (http://gogolin.pl/7599/wstepna-koncepcja-ogrodu-botanicznego-z-siedziba-w-gogolinie.html), which aims to create the first botanical garden in the Opolskie Voivodeship. The biodiversity centre will be complemented by the creation of two meadows in urban areas. The aim of the meadows will be to increase biodiversity and to expose xerothermal muds. Additional action is setting the apiaries for useful insects and making elements of small architecture. Many educational campaigns are planned in the meadows and excavations. The above-mentioned activities consist of the creation of the Biodiversity Centre in Gogolin, located on a excavation site with an area of approx. 6.64 ha. The facility will be adapted to the needs of people with disabilities. As a result of the project, a form of nature conservation will be supported â€“ Natura 2000 Area St. Oh, itâ€™s Anna.</t>
  </si>
  <si>
    <t>Q114959</t>
  </si>
  <si>
    <t>Entomopolis â€“ education about insects and their ecosystems in the Statutory Passage in MaciejÃ³w, an important element of biodiversity protection</t>
  </si>
  <si>
    <t>The subject of the project â€œEntomopolis â€“ education about insects and their ecosystems an important element of biodiversity protectionâ€ is the reconstruction/modernisation of the workshop building in the historical part of the Pasieka Zarodowa in MaciejÃ³w and changes in its use, execution of educational paths, revitalisation of DzierÅ¼ona Park in Kluczbork, natural inventory of the municipality Lasowice Wielkie, educational activities. The workshop building is currently used for apiary economy, as part of the project it will be renovated to prevent further degradation and its function will be changed. After the project, the building will be used to provide education for various target groups of insects and their ecosystems as important elements of biodiversity conservation (Entomopolis). The project aims to promote knowledge of insects (protected, useful, pollinators) among different target groups including children, young people and adults.The project will achieve the following product indicators: Number of information and education campaigns carried out related to eco-education â€“ 1;Number of environmental education centres supported â€“ 1;Number of planned planning documents in the field of nature protection -1;Number of supported forms of nature conservation â€“ 4;Number of Biodiversity Protection Centres established -1.</t>
  </si>
  <si>
    <t>Q114937</t>
  </si>
  <si>
    <t>Protection and restoration of water and mud habitats in the proposed â€œJaworekâ€ Environmental Use</t>
  </si>
  <si>
    <t>The subject of the project is the restoration of water and mud areas in the proposed Ecological Use â€œJaworekâ€, which will improve the status of endangered habitats (Fromxino-Alnetum ash-alsh basins, prosthetic turf scuwer Caricetum paniculatae, macrophyte communities of Potametea class) and the conservation status of endangered plant and animal species (14 species) on, among others. In addition, by increasing artificial and natural retention, de mudification and depletion of unused meadows, undesirable succession will be halted and alien species removed, which will also improve habitat status in the project area. The project will carry out the following tasks: removal of unused meadows on an area of 4200.00 mÂ², manual drainage of spring drains to the RH ditch in order to clear and increase the drainage, construction of a water reservoir (level crown of the dam â€“ 221,0 egm, area of floodplain at NPP â€“ 2.9 ha, capacity at NPP â€“ 35 thousand mÂ³, height of the flooring at NPP/MaxPP â€“ 1.55/1,90 m) Thanks to the above measures, the project also concerns microretence â€“ it will slow down and stop the drainage of water from the water catchment basin by rebuilding wetlands and wetlands, which at the same time lead to the restoration of the natural landscape. The project implemented from the third quarter of 2016 to the third quarter of 2019. Direct products that will be created as a result of the project are: number of habitats/plant communities covered by the project (3 pieces), number of planning documents in the field of nature protection (1 pieces) and number of tourist and recreational facilities built (1 pieces).</t>
  </si>
  <si>
    <t>Q117406</t>
  </si>
  <si>
    <t>A walk in the past â€“ conservation and revitalisation of the cultural heritage of the Branicki Palace in BiaÅ‚ystok</t>
  </si>
  <si>
    <t>Aim GUI: Increase the efficiency of the use of the cultural heritage of the Branicki Palace in BiaÅ‚ystok through the preservation of historic sculptures and paintings, restoration of the most valuable rooms and making new spaces available to visitors as part of the planned historical path â€œWait into the pastâ€. Tasks: 1) Conservation, revitalisation, construction and finishing works in cellars deep. 2) Conservation and maintenance in Aula Magna 3) Conservation and maintenance work in the Chapel 4) Purchase of multimedia for the track â€œWaiting into the pastâ€ 5) Conservative works. wall paintings of the Branicki Palace 6) Conservative works. sculptures of Hercules with pedestals and fences. parade courtyard Indication of product: â€” L. cultural institutions subject to support â€“ 1 pcs. â€” L. sights still. Obj. support â€“ 1 pcs. â€” L. monuments movement. Obj. support â€“ 3 pcs. â€” Increase of the expected number of visits in the area of support places â€“ 7048 visits/year â€“ L. cultural objects equipped to facilitate access of persons with disabilities. â€” 1 pcs. â€” L. cultural objects that have used ICT in the created cultural offer â€“ 1 pieces. Indication of the result: â€” L. persons benefiting from objects of cultural resources subject to support â€“ 36 500 people. â€” L. newly created jobs â€“ 1 pcs. Doc: 1) tourists and potential tourists from Poland and abroad, in particular. â€” the history of Poland, region, cities, history of houses and magnates, palaces, archaeology, monuments, history of the UMB â€“ people specialising in needs, among others, deaf, deaf, visually impaired interests. the subject of the family Branicki â€“ minorities of the nation. and ethnicity 2) working people, students and graduates of the UMB, visiting their families and friends and guests. The palace to invite the UMB authorities 3) students As part of the project. a new tourist product. â€” hist path. â€œWander into the pastâ€ tailored to the needs of a person with a disability and using ICT.</t>
  </si>
  <si>
    <t>Q122614</t>
  </si>
  <si>
    <t>Protection of biodiversity in the poviat</t>
  </si>
  <si>
    <t>Project implemented in partnership of 5 municipalities: DÄ™bnica Kashubian, Damnica, Kobylnica, SÅ‚upsk and Ustka. The subject is active nature conservation envisaged as activities related to the removal of invasive species, the construction of artificial breeding sites, plantings of native plants, mowing of areas and activities related to the targeting and scanning of tourist traffic through the construction and reconstruction of infrastructure, the marking of routes and paths and the installation of educational plaques. Environmental education is planned to support the activities. The objective is to protect the state of the natural environment and restore biodiversity and safeguard natural and landscape resources and assets. Direct measurable effects are: number of supported forms of nature protection-4, long-established tourist trails â€“ 4,39 km. The result is: area of habitats supported for better protection status-1840.69 ha and area protected by controlled tourist traffic â€“ 779.96 ha.</t>
  </si>
  <si>
    <t>Q132502</t>
  </si>
  <si>
    <t>Protection of biodiversity in the area of Miraculous Ostoy</t>
  </si>
  <si>
    <t>The subject of the project is to reduce tourist pressure on species and habitats in the Natura 2000 conservation area â€“ Mazurska Ostoja Turtle Baranowo (PLH280055). in the area of the village of Cudnochy by properly targeting tourist traffic and restricting access to the habitats of selected species. The task includes drainage (natural paths and platforms), building a paved square at the starting point, educational elements, small architecture, promotion, monitoring, tree care treatments, planting groups of mixed trees, shrubs and perennials according to habitats to enrich habitats. The project fits into the objectives of the SzOOP RPO WiM 2014-2020, action 5.3 Ochr.rÃ³Å¼nor.biologicz., prior.invest. 6 d: Protection and restoration of biodiversity, soil conservation and rehabilitation and support for ecosystem services, including through the conservation of Natura 2000 areas, green infrastructure and specific objective: Better mechanisms to protect biodiversity in the region. The above scope will allow for preparation of the site (traffic channelling) and making available to visitors for educational, scientific, research, social and thematic tourism purposes, as well as activities of organisations and individuals active in nature conservation. The implementation of the project will reduce pressure on the most valuable areas and enable the protection of endangered plant and animal species. The project plans to achieve a follow-up.indicate the result: Number of people who have taken part in education[persons]-400 people, Prospects of the number of people benefiting from bicycle paths and/or hiking trails covered by the project [persons]-400 people, Numbers of people covered by the project [p.]-55 pcs; of the product: Long-established hiking trails. [km] â€“ 1,25 km, Terrestrial settlements supported to obtain a better protection status [ha] â€“ 2,9 ha, Numbers of settlements.sp. in order to obtain.better. stat.ochr. [pc.] -4, Numbers of supported forms of nature [pcs] â€“ 57 pcs, Numbers of center lead activities in the field of education.ecologically supported [pcs] â€“ 1 pcs.</t>
  </si>
  <si>
    <t>Q95938</t>
  </si>
  <si>
    <t>Protection of the special habitat protection area â€œStone Mountainsâ€ by channelling tourist traffic as a result of the construction of a bicycle path system.</t>
  </si>
  <si>
    <t>The project concerns making the natural and cultural resources of Kamienna GÃ³ra commune available, while reducing tourist pressure in areas which are the anchorages of valuable plant and animal species, by building a cycling path (road) which drains tourist traffic from the town of Kamienna GÃ³ra (the main transport hub of the region). The aim of the project is to strengthen the conservation mechanisms of the following forms of nature conservation: 1) two Natura 2000 sites, i.e.: Special Bird Protection Area â€œSudety Kamienna GÃ³ra-WaÅ‚brzychâ€ and the Special Area for the Protection of Habitats â€œStone Mountainsâ€, 2) local nature monuments in KrzeszÃ³w (total 5 trees of the species: the project also contributes to the reduction of environmental pressure in the form of â€œlow emissionsâ€ associated with significant motor tourism traffic (more than 120 thousand tourists arrive in KrzeszÃ³w every year). The projectâ€™s material scope includes the construction of a bicycle road length. 5.06 km of the currently closed railway line 330, and thus a change in the industrial development of the area. The bicycle road will be systemically linked to the bicycle infrastructure built by the city of Kamienna GÃ³ra as part of a separate project (the paths within the city and the commune will form a unified communication system). The project also includes accompanying activities in the field of ecological education and the dissemination of knowledge about environmental protection (publishing, excursions, lectures). The use of information technologies in the form of applications for mobile devices (with facilities for people with disabilities) and information boards with QR codes integrated into the website for biodiversity protection and the promotion of cycling are also envisaged.</t>
  </si>
  <si>
    <t>Q98486</t>
  </si>
  <si>
    <t>Protection of biodiversity through natural and ecological education in the field education centre in the nature reserve â€œLas Piwnickiâ€</t>
  </si>
  <si>
    <t>The applicant is the Tilia Association, a non-governmental organisation founded in 1995, engaged in multitasking environmental activities. Since 2004 it has been a public benefit organisation. The project will be implemented at the Forest School in Barbarka in the Forest Village in Barbarka in ToruÅ„ and in the Nature Reserve of the Piwnica Forest. Environmental education will also be conducted in the Kuyavian-Pomeranian Voivodeship.The project combines environmental education activities, along with retrofitting the building in the Forest Piwnicki reserve, with an action for the active protection of endangered amphibian species, and the common objective of these activities is to strengthen the mechanism for the protection of biodiversity in the region.Ecological education activities will include:1. Virtual equipment in the field â€“ amphibian education stations with a mobile web application and GPS marking at the Forest School in Barbarca,2. Natural and ecological education in field education centres in the nature reserve â€œLas Piwnickiâ€ and in the Forest School in Barbary,3. Organisation of mobile educational workshops in educational establishments of kuj-pom voivodship,4. Internet portal on the Active Protection of Amphibians and the Protection of Biodiversity in the Kujawsko-Pomeranian Voivodeship,5. Photo-plastic competition for children and young people on the protection of biodiversity,6. The 3-day Ecological Festival â€“ two editions, in 2019 and 2020.In addition, the project will include the retrofitting of the ecological education building in the nature reserve â€œLas Piwnickiâ€ and the Forest School in Barbary with the fence and renovation of the dumpster. Przysiecka 13 in ToruÅ„ aimed at protecting the migration routes of amphibians and their habitats. from May 2018 to December 2020Total cost of the project: 2 430 417.19 PLN gross</t>
  </si>
  <si>
    <t>Q119030</t>
  </si>
  <si>
    <t>Revalorisation of the historic Municipal Park in Nisko, taking into account the protection of biodiversity sites</t>
  </si>
  <si>
    <t>The aim of the project is to protect and preserve biodiversity in the Municipal Park in Nisko. The aim of the project is to improve the state of the natural habitat for the protection of biodiversity in the project area, as well as the implementation of activities related to the restoration of the parkâ€™s compositional layout and protection against its tourist degradation of residents. The specific scope of the project includes: â€” construction works including: installation of 8 pcs, benches, 8 pieces. waste baskets; 9 educational plates; 6 bicycle stands; educational and entertainment equipment â€“ 5 posts, as well as the replacement of gravel surface with concrete cube within the existing system of paths â€“ delivery planned for installation in the park: 82 pcs of breeding booths, 2 hotels for insects, 2 nest boxes for bumblebees and planting plants: 40 pieces of deciduous trees, 14 pieces of coniferous trees, 2734 deciduous shrubs, 676 pieces of coniferous shrubs, 5099 perennial and onion plants, 166 pieces of vines, 212.5 kg of meadow seeds, 3696 pieces of meadow perennials, 111 kg of flower meadow seeds, 19 008 pieces of perennial park rune;- services: management of existing plant robes (cutting of trees and shrubs, care work, overplanting), including: cutting of 992 existing trees, care treatments on the existing stand 2277 pcs; land preparation and soil cultivation on an area of 25175 mÂ², including removal of old turf, cleaning of land, spreading of fertile land, manual earthwork; planting of plants: deciduous trees 40 pcs, coniferous trees 18 pcs; deciduous bushes 2734 pieces, coniferous shrubs 672 pcs, perennials 3225 pcs, planting of onion perennials 117 mÂ²; climbing 166 pcs, making ornamental grasslands with an additional planting of 10625 mÂ², making a meadow of 5550 mÂ², replenishing the park fleece with green plants 1584 mÂ², manual spreading of litter bark.</t>
  </si>
  <si>
    <t>Q114929</t>
  </si>
  <si>
    <t>Conservation of species and habitats of salt and other endangered communities dependent on water in the municipality of WoÅ‚czyn.</t>
  </si>
  <si>
    <t>The aim of the project is to create, protect and restore water and mud areas, i.e.: inland habitats of muddy salt lakes (Salicornion ramosissimae) and Potametea macrophyte communities will improve the conservation status of endangered plant and animal species (e.g. herbaceous salt, reed, green toad, tree river, moor frog) among others, created or restored to a total of 2196 habitats. The creation of inland habitats for muddy salt lakes will consist of the construction of a halofite garden â€“ the only site of this habitat in southern Poland, where there will be an EU-wide salt habitat â€“ code 1310. The guarantee of its operation will be built towers, where thickening of salt water will take place. In addition to the halophyte garden, an educational pavilion (building area of 48 mÂ²) will be created. Renovation of the water reservoir in Krzywiczyny is also planned and its grazing will be removed, which will allow the restoration of water and mud habitats and improve the state of breeding sites of amphibians, water and mud birds and other species associated with water. The project envisages raising awareness and knowledge of residents and tourists about biodiversity â€“ protecting water and mud species, in particular halophiles and those occurring in the WoÅ‚czyÅ„ska valley of Struga and Krzywiczyny through the construction of educational and information infrastructure, billboards and banners on the building, as well as educational activities, publications on the website, articles in the local press. Project implemented from the fourth quarter of 2017 to the fourth quarter of 2019. Direct products that will be created as a result of the project are: number of habitats/plant communities covered by the project (2 pieces), number of tourist and recreational facilities built (1 pieces), number of information and education campaigns carried out related to ecological education (1 pieces),</t>
  </si>
  <si>
    <t>Q117143</t>
  </si>
  <si>
    <t>The BiaÂ³owieÅ¼a Forest Biodiversity Trail</t>
  </si>
  <si>
    <t>The project will be implemented in the municipalities of HajnÃ³wka and BiaÅ‚owieÅ¼a and assumes the sustainable use of natural resources by promoting the protection of biodiversity and natural diversity. The aim of the project is to reduce the anthropopression currently occurring in Zwierzyniec and to promote the protection of biodiversity and natural diversity. The project consists of establishing a new route within the BiaÅ‚owieÅ¼a Cross-border Route (BST), creating a holiday facility which is an integral part of the above-mentioned route, setting up new information boards on biodiversity in Zwierzyniec and the newly created route (3.3 km) and the renewal of the plaques on the section from Bud to the border crossing BiaÅ‚owieÅ¼a/Piererow (22.9 km). The project will be implemented from July 2018 to 31.10.2019. The total value of the project 2 921 006,27 PLN The value of eligible costs 2 374 506,72 PLN The applicant will secure the funds for the implementation of the project.</t>
  </si>
  <si>
    <t>Q95911</t>
  </si>
  <si>
    <t>Protection and accessibility of the area in GÅ‚ogÃ³w Municipality â€“ stage II</t>
  </si>
  <si>
    <t>This project is called â€œProtecting and making available the area in GÅ‚ogÃ³w Municipality â€“ stage IIâ€ aims to strengthen mechanisms to protect biodiversity in GÅ‚ogÃ³w Municipality and reduce pressure on natural valuable areas by building floating bridges, pedestrians, installation of lighting and monitoring of the site, implementation of nature conservation and educational activities, as well as reconstruction of the Oder waterfront in GÅ‚ogÃ³w. As a result of the project, the following forms of nature conservation will be supported. â€¢ Natura 2000- Area for the Protection of Habitats Natura 2000 ÅÄ™gi OdrzaÅ„ski â€“ PLH020018 â€¢ Natura 2000- Area of Bird Protection Natura 2000 ÅÄ™gi OdrzaÅ„ski â€“ PLB020008 The direct recipients of the support will therefore be all residents of the Municipality of GÅ‚ogÃ³w, including school youth, children, elderly people and tourists visiting the municipality, including those using the waterways on the Oder River and the cycling route of the Oder River (from GÅ‚ogow Dolgowo to Brze). â€” Number of supported forms of nature conservation: 2 pcs â€” Number of tourist information and infokiosks created to provide service in at least 2 foreign languages: 1 pcs</t>
  </si>
  <si>
    <t>Q124390</t>
  </si>
  <si>
    <t>Organise tourism within the Nature and Landscape Team of Frog to protect nature and biodiversity and adapt the area to educational and recreational and recreational purposes</t>
  </si>
  <si>
    <t>The project consists of: â€” taking measures to help preserve the biodiversity of Frogsâ€™ flora and fauna, â€“ introducing facilities for the existing and expected tourism and education traffic in this area, â€“ channelling traffic to protect habitats from traffic. The projectâ€™s material scope includes: â€” tree cutting on the street. Cross and compensation introduction of native tree species; â€” renovation and modernisation of existing paths with the execution of walking and educational paths, â€“ execution of two major educational stations; â€” construction of field stairs; â€” construction of bird observation and photographing sites, observation platforms; â€” planting shrubs; â€” the setting of containers and waste bins and benches and seats; â€” implementation of elements to increase biodiversity (floating islands for nesting waterbirds, amphibian breeding pools, bird booths, removal of invasive vegetation).</t>
  </si>
  <si>
    <t>Q95929</t>
  </si>
  <si>
    <t>Forest Gene Bank Kostrzyca is an important element of preserving the biodiversity of the JeleniogÃ³rska Agglomeration â€“ the integration of ex situ protection in the gene bank with the functions of the botanical garden.</t>
  </si>
  <si>
    <t>The subject of the project is the development of LBG Kostrzycaâ€™s activities as a centre for the protection of biodiversity in the JeleniogÃ³rska Agglomeration. In the area of nature, the plant collections in the Arboretum LBG Kostrzyca â€“ the function of the botanical garden.The project includes the botanical and technical part of the mountain.In the Botanical part the conservation of gene resources of plants derived from the most valuable forms of nature conservation of AJ:- 6 reg. Conservation of gene resources will include:- monitoring plant sites in nature and habitats Natura 2000,- collection of propagating mats based on monitoring results,- preparation of propagating mats for storage, together with quality assessment,- creation of collection in the gene bank,- cultivation of plants with mat. propagating part for the needs of Arboretum LBG Kostrzyca. The investment task will be carried out on the basis of a functional-use programme (design and build system). The aim of the task is to provide the visitors with plant collections and adapt the infrastructure for the needs of people with mobility disabilities.The projectâ€™s subject will be LBG Kostrzyca (applicant). Location of LBG Kostrzyca: DolnoÅ›lÄ…skie voivodship, JeleniogÃ³rski district, PodgÃ³rzyn district, 0004 MiÅ‚kÃ³w region, plot 705</t>
  </si>
  <si>
    <t>Q2718765</t>
  </si>
  <si>
    <t>Western Pomerania Green Region</t>
  </si>
  <si>
    <t>Objective of the project: strengthening basic nature protection mechanisms by raising awareness in the area of environmental protection and nature care. The objective will be implemented through educational, information and promotional activities aimed at building in society and selected target groups a pro-ecological attitude and behaviour, in the field of broadly understood and efficient use of resources and environmental protection. The project provides for the implementation of promotion activities of the natural values of the region as an element of education and building a proper social attitude towards the natural environment. Educational, information and promotion activities in the project are geared to the natural values of the region and to the needs identified in the region in the area of nature conservation. The project implements wide-ranging and multi-directional activities in the form of: the educational and information-promotional campaign, including workshops and thematic conferences, aimed at building proper awareness and social attitudes, fits into the thematic objective of the action and fulfils all the provisions of Action 4.5 by strengthening the nature protection mechanism: building awareness and social attitudes in parallel strengthening the bottom-up mechanism for implementing these attitudes into the life of the final recipients of the project â€“ the inhabitants of the region. Activities are aimed at shaping the right attitudes of society towards nature through education. The project falls under the appropriate category of intervention in order to protect and enhance biodiversity and nature conservation. The direct actions will result in a wide-ranging and multi-directional educational, information and promotion campaign. The projectâ€™s task is to achieve the goal to the widest possible extent, i.e. to target the activities of the project: campaigns, including workshops and conferences, to cover the largest possible proportion of the population of the region with the greatest possible educational effect.</t>
  </si>
  <si>
    <t>Q2717380</t>
  </si>
  <si>
    <t>Protection of natural resources in the lanes of district roads in iÅ‚awskie county</t>
  </si>
  <si>
    <t>The object of the project is to protect the natural resources of selected avenues of the county iÅ‚awskie, by improving the condition of existing habitats, supplementing the avenue, i.e. removing trees from existing undergrowth and making new plantings. As part of this project, valuable natural sections of roadside trees have been identified â€“ along district roads in the county of iÅ‚awskie, requiring work to enable them to continue to survive. The selected avenues are multi-species trees with the predominance of tall ash, fine-leaved linden and common maple. The age of trees is an average of 100 years. The alleys covered by the project are: 1311 N Kamieniec â€“ BÄ…dze â€“ JerzwaÅ‚d â€“ Voivodeship No. 521 1329 N Boreczno â€“ IÅ‚awa 1910 N Susz â€“ Kisielice 1188 N Kupin â€“ WÃ³lka MajdaÅ„ska 1325 N Janiki Wlk. â€” Plums â€“ GubÅ‚awki 1295 N Kamieniec â€“ Ulnowo 1222 N Lubawa â€“ Rumienica â€“ Dr. No. 1267 N 1307 N Dr. Dr. â€“ JerzwaÅ‚d â€“ Dobrzyki â€“ Zalewo 1281 N BaÅ‚oszyce â€“ LimÅ¼a The task includes the following stages: study, external services. (tree surgery, including felling of trees indicated by naturalists, supplementary plantings), supervision in the project (natural) and promotion (tables inform.-pam.). The project is part of the SzOOP ROP WiM 2014-2020 Action 5.3 Protection of biodiversity, investment priority 6d: Protection and restoration of biodiversity, protection and restoration of soil and support of ecosystem services, including through the Natura 2000 programme and green infrastructure and specific objective: Better mechanisms to protect biodiversity in the region. The scope of the project and the technical solutions used will allow for the survival of the avenue and associated habitats, which is very important for maintaining the stability of entire ecosystems, ecological corridors, improving biodiversity and preserving the natural heritage of Warmia and Mazury.</t>
  </si>
  <si>
    <t>Q137956</t>
  </si>
  <si>
    <t>Protection and enhancement of biodiversity in the municipality of KamieÅ„ Pomorski</t>
  </si>
  <si>
    <t>The applicantâ€™s intention is to protect and increase biodiversity in the commune KamieÅ„ Pomorski by creating two facilities in the municipality, i.e.: 1) The Centre for the Protection of Biological Diversity within the existing and existing dendrological pathway in WrzosÃ³w, and 2) the urban park of Pope John Paul II in the Pomeranian Kamienna and the creation of ex situ conditions for the protection of native species and protected native species. These facilities are the Municipal Park named after Jan Pawal II in KamieÅ„ Pomorskie and the unique ecological path in Wrzosowo called â€œKaline Avenueâ€ will constitute a natural and didactic route The scope of the works will include eligible costs: demolition works of degraded infrastructure elements, mainly pavements, edging, islets, removal and grubbing-up of parts of trees, construction of new alleys using permeable surfaces, greening, treading and ineligible work: electrical works, information boards and water-channel connections. The project will be implemented in the â€œDesign and Buildâ€ mode. The project will be implemented in accordance with the provisions of law 8/40 Check print, check sum: 3cdbbd6822 universally applicable and in accordance with the guidelines of the Regional Operational Programme of Zachodniopomorskie Voivodship for the years 2014-2020. Development of PFU â€“ stage completed. Development of design documentation and execution of construction works, carrying out investor supervision, conservation and archaeological supervision, promotion of project-stages to be implemented. Immediately after completion of the project, it will be possible to use the full functionality of the created infrastructure. No additional action is required to make full use of the infrastructure created by the project.</t>
  </si>
  <si>
    <t>Q122615</t>
  </si>
  <si>
    <t>Comprehensive development of the Forest Botanical Garden Marszewo in Gdynia</t>
  </si>
  <si>
    <t>The idea of the project is a comprehensive development (plant collection+infrastructure+educational offer) of a full-scale, unique facility in Poland â€“ LOB Marszewo, which will allow for real protection of nature, including through a specific asylum for protected species, but also for attractive and thus effective education in the field of protection: species of plants and biodiversity, and aspects of sustainable development. The subject of the project is the comprehensive development of the area LOB Marszewo in Gdynia. The aim is to secure local resources and natural and landscape assets through comprehensive development of LOB Marszewo in Gdynia. Specific objectives: Development of 2 educational paths in the unprotected area. 23,5 ha: â€” â€œAliceâ€™s trail in the Enchanted Forestâ€ with a length of 637 m, including: maze/sense path, microscale world, macroscale world, tree recognition sites â€“ â€œTrail among tree rootsâ€ with a length of 1599 m including: sites for recognition of species of fauna and flora of the forest floor, a footbridge along which the roots of the trees will be exposed, educational and seating world, cottages stylised underground -The management of the fenced area with an area. 4.4 ha through the construction of a playground for 30 children, tree houses, modernisation of the place to organise fires, summer theatre with a covering of the audience against rain (with the possibility of dismantling), composter, roofing â€œclass under the cloudâ€, adaptation of the existing parking lot to the bicycle parking â€“ Purchase of the equipment of the object with small architecture elements of the object (battles, garbage baskets, information boards) -Changing of existing fences and introduction of the existing furry -Modern collection -Moderating of the collections of small architecture (battles, trash bins, information boards) -Changing of existing fences and introduction of existing furrows.</t>
  </si>
  <si>
    <t>Q119027</t>
  </si>
  <si>
    <t>Development of documentation for protection plans for five Landscape Parks: PodgÃ³rza Przemyski, Slonny Mountains, South RoztoczaÅ„ski, Solska Forests and Janowski Forests</t>
  </si>
  <si>
    <t>The main objective of the project is to improve the conservation of biodiversity of Podkarpackie landscape parks by developing documentation on resources and threats for the preparation of conservation plans for five landscape parks.The implementation of the project will indirectly contribute to halting the decline in biodiversity in valuable natural areas and will allow the sustainable use of natural heritage resources. Key specific objectives:- to increase knowledge about the area;- increase the involvement of persons and entities operating within natural habitats and protected species in the development of documentation;- reducing investment and settlement pressure on attractive landscape and natural areas of the Parks;- development of conservation practices;- shaping attitudes and behaviours of local society based on respect to nature;The object of the project is to develop documentation on resources and threats: creations and components of nature, landscape and cultural values for the development of conservation plans for the five Landscape Parks: For each of the above-mentioned landscape parks will be developed operations:- protection of abiotic environment and soils,- protection of forest, non-forestry, marshland and water collections of plant collections,- protection of plants and mushrooms,- the protection of the public portal information,- protection of landscape values,- the preservation of cultural values,- the preservation of cultural values,--conditions and cultural parks,- the protection of the landscaping properties,- the conservation of landscape values,- protection of cultural values,--conditions, and forests.</t>
  </si>
  <si>
    <t>Q114963</t>
  </si>
  <si>
    <t>Water for insects â€“ education about insects and their ecosystems an important element of biodiversity protection â€“ Entomopolis in MaciejÃ³w stage 2</t>
  </si>
  <si>
    <t>â€œWater for insects â€“ education about insects and their ecosystems an important element of biodiversity protection â€“ Entomopolis stage 2â€ is a partnership project involving 3 actors: Stobrawy Valley sp. z.o.o., State Forest Farms State Forestry Forestry Kluczbork State Treasury, Association of Riches â€œBogatalantaâ€. This project involves, among other things, the construction of the Pasieczna Laboratory building in the herd apiary in MaciejÃ³w, necessary for carrying out tasks in the field of biodiversity protection and conducting activities in the field of ecological education, purchase of equipment and equipment for educational activities and workshops, conducting natural education for pre-school children and primary schools from the area of Opole directly in their institutions, conducting education in the Passage Laboratory for other target groups of the project. The tasks carried out by the partners will largely cover microretection activities, carried out in a total of 4 ponds, including a midwife in the Natura 2000 PLH160013 area, which will aim to restore the natural landscape. In addition, educational and natural paths will be created, one of which is located at the seed exfoliation plant in Lasowice MaÅ‚e, the other will be built at the pond in the Natura 2000 PLH160013 site. At the locations of the project, the partners will set up educational tables containing educational content related to biodiversity, microretence, Nature 2000. The projectâ€™s tasks are linked to the achievement of certain output indicators: Number of facilities adapted to the needs of people with disabilities â€“ 1 units, Number of centres operating in the field of environmental education supported â€“ 3 units, Number of supported forms of nature conservation â€“ 2 pieces, Number of habitats/plant communities covered by the project â€“ 1 pieces.</t>
  </si>
  <si>
    <t>Q102088</t>
  </si>
  <si>
    <t>Combating environmental degradation in the territory of the National Protected Landscape Area in Sieradz</t>
  </si>
  <si>
    <t>The main objective of the project is to: reduce the degradation of the natural environment of Mickiewicz park and promote forms of nature conservation. The main objective of the project will be achieved through specific objectives defined as: â€” limiting the degradation of the natural environment in recreation sites in Mickiewicz Park, â€“ protection of habitats and species present in the area by securing natural valuable places â€“ raising standards of technical equipment of the park. The project envisages carrying out four substantive tasks: 1. Preparatory work â€“ as part of the task, the following documents were carried out: map for design purposes, technical documentation, feasibility study of investments. 2. Development of the A. Mickiewicz Park in Sieradz â€“ the project will include the development of the above-mentioned park for recreational and leisure purposes, implemented on the basis of environmental protection and the use of existing natural assets of the area. 3. Ecological education (cross-financing) â€“ will be conducted through educational activities promoting the idea of protecting biodiversity in urban spaces, as well as active and creative ecological education for children, schoolchildren and adults. 4. Project management and operation â€“ foreseen for implementation of the action are: project promotion, separate bank account, investor supervision, project management (personnel). The products and results of the project will be used primarily by the inhabitants of Sieradz and the Sieradz region. The planned work provides for the creation of an attractive infrastructure for both the youngest (e.g. educational playground) as well as children and schoolchildren (e.g. educational paths), as well as adults, including active sports (e.g. walking and cycling paths). Visitors to Sieradz and local entrepreneurs will also benefit from the results of the project.</t>
  </si>
  <si>
    <t>Q2709520</t>
  </si>
  <si>
    <t>Protection of biodiversity in the municipality of Kluczbork.</t>
  </si>
  <si>
    <t>â€œThe Protection of Biodiversity in the Municipality of Kluczborkâ€ is a partnership project involving 3 entities: Kluczbork Municipality, Bogacica Village Association â€œBogatalantaâ€ and the District of the Polish Fishing Association in Opole. This project involves, among other things, the renovation of the water reservoir in BÄ…kÃ³w and the excavation of its slopes, which will allow for the restoration of wetland habitats and improvement of the breeding site of amphibians, wet birds and other water-related species. The project envisages raising the awareness and knowledge of residents and tourists about biodiversity â€“ including the protection of wetland species through the construction of educational and information infrastructure, the purchase of equipment and equipment for the purpose of conducting educational activities and workshops, the provision of natural education for preschool children and primary schools from Opolskie voivodship, education in other target groups. The tasks carried out by the partners will largely cover micro-retention activities, carried out in a total of 2 ponds, including a midwife in a Natura 2000 site, aimed at restoring the natural landscape. In addition, educational and natural paths at the pond will be refurbished. Educational boards containing teaching content related to biodiversity, microretention and nature 2000 will be set up at the locations of the project by the partners. The tasks set out in the project are linked to the achievement of specific output indicators: Number of facilities adapted to the needs of persons with disabilities â€“ 1 pcs., Number of centres carrying out activities in the field of environmental education supported â€“ 3, Number of forms of nature protection supported â€“ 2 pieces, Number of habitats/plant communities covered by the project â€“ 1 pcs. The other indicators are 0.</t>
  </si>
  <si>
    <t>Q124384</t>
  </si>
  <si>
    <t>Creation of the Centre for Ecological Education in Katowice â€“ Murckach</t>
  </si>
  <si>
    <t>The project aims to support the protection of biodiversity through the creation of an Ecological Education Centre in the School Complex No. 2 in Katowice-Murckach. In CEE there will be activities aimed at conservation of the natural resources of Silesia, classes will be conducted to familiarise themselves with biodiversity, as well as ways of combating the spread of invasive species. The project consists of adaptation to the needs of the CEE selected school premises to: a computer, plastic and audiovisual studio, the creation of a natural complex in the place of a closed sports field and adaptation of two school rooms to social rooms for CEE employees and the Department of Urban Greens. It will deal with the created natural complex. Period of implementation of the investment: And a quarter. 2017 â€“ Second quarter 2018</t>
  </si>
  <si>
    <t>Q114935</t>
  </si>
  <si>
    <t>Revaluation of the water reservoir â€œSquadratÃ³wkaâ€ and the garden part in the Freedom Park in Brzeg</t>
  </si>
  <si>
    <t>The object of the project is to provide favourable conditions for the protection in situ of endangered species through the reconstruction of the water reservoir â€œSquadratÃ³wkaâ€ and the revaluation of the garden part in the Freedom Park, consisting of rebuilding the existing pavements of park alleys together with the setting of elements of small architecture (wallows, costs for garbage, information boards). The project will achieve the following indicators: OF THE PRODUCT: Number of habitats/plant communities covered by the project â€“ 1 pieces; RESULT: The area of habitats supported for a better conservation status â€“ 3,17 ha; Total area of areas in which the ecosystem is restored or protected -3.17 ha. This project, by its nature, will contribute to restoring conditions conducive to the development of biological life in the Freedom Park. This is particularly important for the protection of endangered animal species (including crest newts) that have their habitat in and rolling in the â€œSquadratâ€ reservoir. In addition, improving the technical condition of the tank will contribute to the overall development of flora and fauna. The planned information boards â€“ by paying attention to endangered species in the park â€“ will contribute to an increase in environmental awareness. The area of implementation of the project covers the area covered by conservation protection (Park Freedom is entered in the Register of Historical Monuments No. 244/90 of 23.03.1990).</t>
  </si>
  <si>
    <t>Q132520</t>
  </si>
  <si>
    <t>Revalorisation and conservation of natural resources and reduction of pressure on the species and habitats of the southern side of the Lyna river valley (OCHK) in Lidzbark WarmiÅ„ski, through the sewerisation of tourist traffic and ecological education</t>
  </si>
  <si>
    <t>The aim of the project is to re-evaluate and conserve natural resources and reduce pressure on the species and habitats of the river valley. Åyny in Lidzbark WarmiÅ„ski through the sewerage of tourism and ecological education. Åyna is a natural ecological corridor of national importance covered by the Lower Lyna Valley COC. The project includes ordering the area, making tourist paths, a lookout point from an ecological education centre, small architecture, lighting, cutting down trees and shrubs including invasive species, plantings characteristic for habitats, ecological elements (baths for birds and bats, leaving dead trees, etc.) and educational (doctoral tables, information-promotion). The project is part of the SzOOP RPO WiM 2014-2020 division.5.3 Protecting biodiversity, investment priority6d: Protection and restoration of biodiversity, soil conservation and rehabilitation and support for ecosystem services, including through the Natura 2000 programme, green infrastructure and specific objective: Better mechanisms for protecting biodiversity in the region. The scope of the project and the technical solutions used will prevent the progressive degradation of the southern banks of the Lyna Valley. Removing waste and waste, species of foreign origin, supplementing habitats with typical taxa will preserve the continuity and proper functioning of the ecologist corridor and prevent any further undesirable transformation. The most valuable habitats will be preserved, including the ensemble of subagrass and pink linole, in which the moor frog was found. Leading upstreams and omitting valuable paths will reduce pressure on species and habitats by properly targeting tourist traffic and restricting access to the most valuable habitats. Undeveloped dead trunks will create conditions for new habitats and an increase in the biodiversity of the area. Plots for investment: 119/5; 119/6; 122/2; 30. 97 â€“ Circuit 5.</t>
  </si>
  <si>
    <t>Q2717378</t>
  </si>
  <si>
    <t>â€œProtection of endangered species and habitats and reduce the pressure of tourist traffic in protected areas by managing the beach in Szczuplina, Rybno municipalityâ€</t>
  </si>
  <si>
    <t>The project concerns the infrastructure for sewering tourist and recreational traffic in the area of J. Rumian (bird residence). Currently there is a wild beach and the shore is also used for mooring. The lack of tailor-made means that users are intensively looking for alternative places for rest and recreation on further unconverted shores (destruction of shores, habitats, disturbance of animals). The project aims to reduce adverse changes in habitats, improve the environment and increase biodiversity within the Welski Landscape Park and maintain the effects of projects already implemented. It will contribute to the rational provision of valuable natural space along the tourist trails. (pedestrian, bicycle, kayaking). The activity involves the following steps: study of krafts, robots bud. (building of bridges: permanent and floating, mooring places for kayaks, swimming pool, paths, beach beds, parking building, lighting., monitoring, small archit., tabl. didakt., zagosp. zem. green), supervision in the project (investor, nature) and promotion (tables inform.-pam.). The project is part of the SzOOP ROP WiM 2014-2020 section.5.3 Protection of biodiversity, priority investment.6d: The protection and restoration of biodiversity, the protection and rehabilitation of soil and the promotion of ecosystem services, including through the Natura 2000 programme and green infrastructure and the specific objective: Better mech. protection of biodiversity in the region. The scope of the project and the technological solutions used will allow to stop the devastation of the edges, effective and functional sewerage of traffic, including the protection of the banks of J. Rumian through the top and the installation of suitable places for all users. This will create conditions for the sustainable conservation of important natural habitats in the Welski Landscape Park, improve environmental conditions within the Natura 2000 site Osos Ostoja Welska PLH 280014 and promote the promotion, ecology and ecology problems.</t>
  </si>
  <si>
    <t>Q132523</t>
  </si>
  <si>
    <t>Revitalisation and revitalisation of Ornet City Park</t>
  </si>
  <si>
    <t>As part of the investment, there is a rich development of the area with greenery â€“ execution of natural agora with seating and stage, biocenotic refugium â€“ stands for invertebrates and birds in the area of flower meadows, execution of hotels for pollinators, garden with sculpture, educational path (tracks on foot-bike), 2 playgrounds and gym, 2 pergolas, wooden viewing platforms with benches and walkways. The nesting booths for birds and bats are also planned. All planned surfaces will be made as water permeable. Park area on the side of ul. Water will be accessible to people with disabilities. The implementation of the project, in addition to introducing biodiversity and improving the aesthetics of public space, will make the area of the City Park accessible to residents for recreation and year-round recreation, with minimal interference with the existing spatial layout with natural values. In order to make the area accessible to all interested parties, special educational and tourist routes will be designated and prepared. The project is part of the SzOOP RPO WiM 2014-2020 dz.5.3 Protecting biodiversity, investment priority6d: Protection and restoration of biodiversity, soil conservation and rehabilitation and support for ecosystem services, including through the Natura 2000 programme, green infrastructure and specific objective: Better mechanisms for protecting biodiversity in the region. The investment will cover the following plots: 276. 143/3; 350/4;147/4; 147/7;149/1; 185/4; 199. 198;189/33;189/34;190/15;208;148;275.</t>
  </si>
  <si>
    <t>Q132503</t>
  </si>
  <si>
    <t>Establishment of an educational trail in Cherniki, KÄ™trzyn municipality as part of the protection of the place of biodiversity in the extra-urban area</t>
  </si>
  <si>
    <t>The project is located east of the village of Czerniki in the vicinity of My Lake, KÄ™trzyn Municipality. The area covered by the elaboration â€“ 3,15 ha, covers plots 29/1, 29/8 of Czerniki. The property is owned by the municipality of KÄ™trzyn. Material scope of the Project: 1. Protection of Biodiversity â€“ main works â€“ Designed planting (tree planting â€“ 172 pcs, planting of shrubs â€“ 607 pcs, planting green plants â€“ 3455 pcs); April meadow â€“ 8700,00 mÂ²; Extensive lawn â€“ 14500,00 mÂ²; Sandy rags â€“ 290,00 mÂ² 2. Construction of an ecological educational path â€“ Path with paving from bet. o pow. 25,60 mÂ²; The track 'high'' â€“ a composite platform about wide. 1,5 m â€“ 542,00 mÂ²; A mineral-resistant path with an edge with an ecoboard wide. 1.50 m â€“ 835,00 mÂ². â€” Educational elements of paths â€“ Information Tables â€“ pc. 22, Tables with names of plant species, Altana â€“ green class â€“ pc. 2 â€“ Route equipment and infrastructure: Large bench â€“ pc. 17, Big seat â€“ pc. 4, bench on concrete paving â€“ pc. 3, Single seat â€“ pc. 5, Covered seat â€“ pc. 4, BowostÃ³Å‚ â€“ pc. 31, bench bench along with square and fireplace â€“ kpl. 3, Dumpster baskets â€“ szt 21, Pergola â€“ pc. 1, Wooden Bridge â€“ pc. ITâ€™S 3 3. Accompanying infrastructure: â€” Small architecture: Swings â€“ pcs 6.,Hamams â€“ pcs 7., Back/bioder massager â€“ pc. 2., Other elements of small architecture â€“ Implementation of security monitoring (ICT). The detailed scope of the works is described in Appendix 1 of the feasibility study. Stages of Project Implementation: â€” preparatory stage â€“ technical and competition documentation has been prepared, â€“ the stage of selection of the contractor â€“ according to the PZP implementation of the investment â€“ execution and receipt of works, â€“ final settlement in kind and financial. The project fits into the assumptions of the Shoop RPO through the specific objective: Better mechanisms for protecting biodiversity in the region â€“ preserving, safeguarding and increasing biodiversity in the Project area.</t>
  </si>
  <si>
    <t>Q117147</t>
  </si>
  <si>
    <t>Conservation and promotion of biodiversity of xerothermic habitats in the Municipality of Mielnik</t>
  </si>
  <si>
    <t>The aim of the project is to promote the protection of natural biodiversity occurring in the â€œgÅ‚ogaâ€ and the Rowska Mountain located in the Mielnik commune. In the areas covered by the project there are some of the few habitats of xerothermic murries in Poland, which are characteristic of the tropical climate. The promotion of biodiversity protection will be carried out by means of an infrastructure with educational and cognitive functions established within the framework of the project located in protected areas. As part of the implementation of the project, the following are envisaged: 1. The construction of educational and cognitive paths in the Natural and Landscape Team â€œGlocksâ€ On the grounds of the Natural and Landscape Team, the construction of 3500 m long terrain paths is planned. The paths will be equipped with elements of small architecture and educational boards, which will aim to disseminate knowledge about the unique biodiversity occurring in the Team. During the implementation of the project, the site will undergo a care treatment in order to expose xerothermic murals, which are the main reasons for the uniqueness of the Team and to create the right conditions for their further development. 2. Construction of observation platforms on Rowska Mountain with land development (locating in the Protected Landscape Area â€œBug Valleyâ€) On top of the mountain two observation platforms are planned. The lower platform will be equipped with a telescope, thanks to which it will be possible to observe areas located in the Bug Valley, Natura 2000 sites or chalk mines. In the area of Rowska GÃ³ra there will also be a special place for larger groups, where, for example, natural lessons can take place. The area surrounding the mountain is equipped with small architecture and educational aids (i.e. benches, tables, educational boards). The project fits into type 3: Investments using natural natural resources (...)</t>
  </si>
  <si>
    <t>Q132514</t>
  </si>
  <si>
    <t>Protection of endangered species and habitats and reduction of tourist pressure in protected areas in the municipality of KÄ™trzyn</t>
  </si>
  <si>
    <t>The subject of the project is to reduce tourist pressure on the species and habitat of the OKK River Valley Guber and Natura 2000 Area Dobskie Lake in the village of Martiany by properly targeting tourist traffic and restricting access to the habitats of selected species. The task includes draining movement (natural paths and platforms), building a paved square at the starting point, educational elements, small architecture (including promotion), illumination of basic strings, monitoring, tree care treatments, selection trimmings, removal of dead and unforeseen specimens (leaving the logs to rot), planting loose groups of trees, shrubs and bushes in order to preserve the habitats in order to preserve the habitats. The project is part of the SzOOP RPO WiM 2014-2020 division.5.3 Protecting biodiversity, investment priority6d: Protection and restoration of biodiversity, soil conservation and rehabilitation and support for ecosystem services, including through the Natura 2000 programme, green infrastructure and specific objective: Better mechanisms for protecting biodiversity in the region. The above scope will allow for the preparation of the site (traffic canalisation) and making available to visitors for educational, scientific, research, social and thematic tourism purposes as well as activities of organisations and individuals active in nature conservation. Traffic aimed mainly at neighbouring areas will reduce pressure on the most valuable areas in the northern part of the area (including open areas potentially used by valuable bird species) and facilitate the implementation of environmental education activities. Pathways will be run on the edge of habitats, to a large extent using existing foregrounds, without interfering with large grassland complexes or in the central part of forest habitats. Parcels: 101/11, 101/13, 101/15 and 102/1 in the village of Martiany.</t>
  </si>
  <si>
    <t>Q132509</t>
  </si>
  <si>
    <t>Protection of biodiversity together with elements of ecological education in the Podzamcze Park and Lake DÅ‚uga region in Olsztyn</t>
  </si>
  <si>
    <t>The subject of the project is to create ecological sites for protected species in the Podzamcze Park and in the DÅ‚ugie Lake area, together with the creation of an ecological educational trail for residents of Olsztyn and tourists. The scope of the project includes the creation of a green infrastructure in the area surrounding two urban kindergartens conducting environmental education activities and combining them with a pedestrian in order to protect nature in the area (including the construction of educational avenues, recreational facilities and other small architecture facilities, greenery and fence), the location of breeding booths, a lookout point in the area of the Mszar reserve and educational boards with information about the protected species. In addition, an ekospacer.pl website will be created to support the implementation of educational activities. The implementation of the project is located on plots no. 127, 64, 130/2 part 115, 151/2 region 115, 9/2 region 4, 2 part 37, 5/6 region 37, 28 region 62, 24/4 region 62, 126/15 64 in the City of Olsztyn. The project will be implemented by the Applicant â€“ Olsztyn Municipality with urban units â€“ kindergartens No. 2 and 4 in Olsztyn. Pm No 2 also acts as the implementing entity. The project is part of the SZOOP RPO WiM 2014-2020, Objective 5.3 Protecting Biological Diversity. Thanks to its efforts to improve the habitat of protected species through the creation of ecological infrastructure and educational activities for residents from an early age, it creates a better mechanism for protecting biodiversity in Olsztyn.</t>
  </si>
  <si>
    <t>Q2717382</t>
  </si>
  <si>
    <t>â€œProtection of the biodiversity of the Skiertag Lake through microbiological bioremediationâ€</t>
  </si>
  <si>
    <t>The project provides for microbiological remediation of Skiertag lake, which is planned to be carried out within plot No 231/1, r. Ewid. MorÄ…g 1, in MorÄ…g. The area of the plot in question is 89,4763 ha, which is identical to the area of the habitat. Lake Skiertag is located in the Natural and Landscape Complex â€œJeziora Skiertagâ€. As a result of the research carried out by Lake Skiertag contained in the Protective Action Plan attached to the proposal, category IV is degraded. The process consists of microbiological remediation activities, which will be implemented in two phases: Application of the preparation and technological supervision â€“ stage I â€“ part of the northern lake (about 20 ha), application since May (water temperature approx. 20 Â°C) by August every week which gives 16 applications; stage II â€“ southern part (about 60 ha) from June to August every week (6 applications) â€“ together two stages â€“ 22,300 doses with technol supervision. Detailed information on the scope of the item and the solutions adopted can be found in chapter. 2.2 The feasibility study and the extract from the technical document attached to the proposal. The entire scope of the investment will be implemented by the beneficiary, i.e. The municipality of MorÄ…g, which separated from its structure a team of employees responsible for implementing the project, who have high qualifications and experience in implementing projects in the years 2007-2013 and 2014-2020, as confirmed by Chapter 2.4 of the study. Implementation of the project is divided into the following elementy:zakup preparation, application and technological supervision, project promotion, investor supervision. The beneficiary has full capacity to implement the project correctly in accordance with the criteria in this respect. By proposing to solve the project to the highest degree, to the assumptions of the SzOOP ROP WiM 2014-2020, as it involves the bioremediation of the microbiologist of the Skiertag Lake (r. 1.3 sw.). The main group of project stakeholders are residents of MorÄ…g, neighbouring municipalities, the region, tourists, guests and water manager</t>
  </si>
  <si>
    <t>Q127911</t>
  </si>
  <si>
    <t>Preservation of biodiversity in reserves in PiekoszÃ³w commune</t>
  </si>
  <si>
    <t>The subject of the project is the construction of 2 teaching paths, together with educational stations presenting, among others, the natural environment of fauna and cave flora and the presentation of the life cycle of bats. An observation post will also be created with the necessary elements of small architecture. The technical project of the investment and the investorâ€™s estimates will be carried out as part of the contract under the â€œdesign and buildâ€ mode. The contractor will be obliged to obtain all necessary permits and arrangements for the execution of the investment contract. The start of construction works and supervision services and promotional activities is planned for 2019. It is expected that the project will contribute to the expected number of visits to the supported sites at the level of 1500 visits/year. As a result of the project, two nature reserves will be supported in the PiekoszÃ³w commune. The total eligible cost of the project is PLN 1 690 029.00 and includes VAT. The project covered by the proposal does not constitute State aid and does not belong to large projects within the meaning of Article 100 of Regulation No 1303/2013. On the basis of the financial analysis and taking into account all the conditions set out in Article 61 of Regulation No 1303/2013, this project does not fall within any category of revenue-generating projects. The project is part of the ZIT Strategy (point 7 of the Strategy: Conservation of biodiversity in reserves in PiekoszÃ³w commune) and specific objectives of the priority axis of ROP WÅš: preservation of cultural and natural heritage; protection and use of environmentally valuable ZIT KOF.</t>
  </si>
  <si>
    <t>Q132535</t>
  </si>
  <si>
    <t>Strengthening biodiversity and revalorating the historic park in Kortov</t>
  </si>
  <si>
    <t>The main objective of the project is to strengthen biodiversity and re-evaluate the park in Kortov (6,96 ha). The whole is to perform ecological, educational and recreational functions. It is planned to read the old park interiors, reconstruct the observational links with Kortowski Lake and viewing openings towards the most valuable old tree. Trees and shrubs in the Park require care treatments (288 pcs) â€“ setting up elastic bonds, draining trunk leaks, cutting holes, making cuts. New plantings of trees, shrubs and herbaceous plants were designed. Plantings are designed to emphasise the naturalistic nature of the park, to enhance the landscape style of the assumption, as well as to highlight the park interiors, the course of the paths and to recreate and enrich the park fleece (approximately 33 thousand plants). The plants used in the project will be attractive from type, flowers, leaves and shoots, so that the park will be attractive throughout the growing season. It is planned to replace the currently hanging and expand small architecture for birds, amphibians, small mammals (76 pieces). There are plans to supplement and enrich the species composition with other habitat-specific taxa, including protected, rare and other valuable species (approx. 23 thousand plants). In addition, information boards (12 pieces) providing information about the history and state of the existing park and natural information related to natural habitats as well as animals present in the park are planned. It is planned to modernise educational paths and communication lines reducing pressure on flora and fauna of the Park: walk-to-road paths 2178.5 mÂ², footpaths 4433.7 mÂ², footpath with drainage drainage 293 mÂ², square in front of the Sports Hall 121 mÂ², square with a monument of 72 mÂ², parking and maneuvery area, recreation area 500 mÂ² Designed surface of biologically active area-approx. 58100 mÂ². Designed surface area of paved area approx. 8300 mÂ².</t>
  </si>
  <si>
    <t>Q102087</t>
  </si>
  <si>
    <t>Combating environmental degradation in the Gelchlinek Municipality</t>
  </si>
  <si>
    <t>The beneficiary of the project is the Municipality of Å»elechlinek. The main objective of the project is to: protection of the biodiversity of the municipality of Å»elechlinek. The target group of the project will be: directly: residents of Å»elechlinek commune, and indirectly residents of TomaszÃ³w County and ÅÃ³dÅº Voivodeship. The project consists of the development of two sites in Å»elechlinek in order to protect the environment and create places of nature-friendly recreation. The projectâ€™s material scope consists of two tasks: I. Establishment of the Å»elechlink centre â€“ construction works â€“ educational path â€“ construction of road II. Development of the land near the water reservoir in Å»elechlink â€“ construction work â€“ educational path. The project management envisages: investor supervision, project management (settlement and reporting), project promotion. The following indicators will be achieved as a result of the project: Products of the project: 1. Number of forms of nature conservation supported: 1,00 pcs. 2. Number of reconstructed tourist and recreational facilities: 2,00 pcs. Results of the project: 1. The area of habitats supported for a better conservation status (CI23): 1.72 ha Horizontal indicators: 1. Number of facilities adapted to the needs of people with disabilities â€“ 2,00 pieces. The principles of universal design will be applied in this project.</t>
  </si>
  <si>
    <t>Q2711265</t>
  </si>
  <si>
    <t>â€˜Black HaÅ„cza Valleyâ€™ â€“ promotion of biodiversity and tourist provision of protected areas of Suwalki District</t>
  </si>
  <si>
    <t>The project provides for the creation of an integrated cycling route in the Suwalski district. The â€˜Black HaÅ„cza Valleyâ€™, including a new section of the trail with a new walking-bicycle and retrofitting the remaining section of the trail with information and educational boards, showing the diversity of the biol. of the area and providing information on the potential to reduce human impact on valuable plant and animal species. The investment includes: â€” construction of a 3,1 km long walking-bike route on district road No 1134B, on the section of: SuwaÅ‚ki (city border) â€“ BrÃ³d Stary â€“ Potasznia, i.e. on a new section of the cycling route; â€” widening the carriageway of district road No 1134B to a width of 6 m (non-qualified expenditure); â€” implementation of the cycling route marking (green); â€”the setting of 7 information and educational boards throughout the cycle route â€œCzarna HaÅ„czy Valleyâ€ (12.9 km long). In addition, the project included expenditure on investor supervision, development of technical docs, substantive and graphical development and implementation of information and educational boards of the route. Equipping the entire cycling trail with such a number of information and educational boards, showing the diversity of biol. terrain and protected areas, through which the entire â€œBlack HaÅ„cza Valleyâ€ route leads, it innovates the character of a cycle path of education. The project will be implemented in protected areas â€“ primarily within the protected landscape area â€œNorth Suwalszczyzny Lake Districtâ€ and the Natura 2000 â€œJeleniawoâ€ site and, to a lesser extent, in the Suwalski Landscape Park and its surroundings and the Natura 2000 site â€œOstoja Suwalskaâ€. The main objective of the project is the promotion of biodiversity and the responsible provision of tourist areas protected by the Suwalski district. The investment will contribute to achieving the following product: â€”number of supported forms of nature conservation-4 items; â€”long. tur. 3,1 km; â€” refurbished tour of 9.8 km.</t>
  </si>
  <si>
    <t>Q132531</t>
  </si>
  <si>
    <t>Increasing and conserving biodiversity in Olecko</t>
  </si>
  <si>
    <t>The project will be carried out in the area of Olecko Municipality plot: No 50/5, 49/2, 132/3, 146/1, 275/5, 276, 277, 887, 403/6, 1258/2, 472/41, 3234/1, 3119/3. Property is regulated. 56 protected species were selected in the project area. The areas are partly situated in the protected area: (The Protected Landscape Area of the Olecki Lakes). Scope of investments: development of 9 areas in the city of Olecko (total area of 6.17 ha, of which 5.68 ha is an area covered with greenery or water, i.e. 92,11 %), of which: â€” The square on the street. MÅ‚ynowa in Olecko â€“ Staw on ul. Orzeszkowa/Å»eromskiego in Olecek â€“ Pond on the Siejnik estate â€“ Surrounding at the Fuel Station on the Siejnik estate â€“ Skarpa along the â€œsquirrel pathâ€ to the town beach â€œSkoczniaâ€ â€“ The area between the training field and the city stadium in Oleck on the MOSiR â€“ Teren by the road to Krupin â€“ railway pond at ul. The Polish Army in Oleck â€“ the area on the 450th anniversary of Olecka Avenue. As a result of the project, 4 educational paths will be created, the entire area of recreation and leisure areas will be adapted to the movement of people with disabilities. Green areas within the MOSIR Park will be monitored by 2 cameras. A detailed description is given in Annex 10. An information and educational campaign is planned and the places of implementation with educational and commemorative plaques are planned. The project fits in with the SzOOP RPO WiM by reducing pressure on species and habitats in the Legia basin by targeting tourism traffic and increasing the diversity of fauna and flora.</t>
  </si>
  <si>
    <t>Q132518</t>
  </si>
  <si>
    <t>Conservation of the biodiversity of fauna and flora in the river basin of the Lega and the water catchment area of Lake Olecko Wielkie</t>
  </si>
  <si>
    <t>The planned project consisting of the renovation, modernisation and extension of infrastructure to protect the biodiversity of fauna and flora occurring in the river basin of the Lega River and the water catchment area of Lake Olecko Wielkie will be located in Olecko commune in WarmiÅ„sko-Mazurskie voivodship. The area covered by the project covers over 275.27 ha, of which 227 ha is the area of Lake Oleckie Wielkie and 48.27 ha of the area of the didactic path around the lake. In the immediate vicinity of the lake, 88 interesting or protected species of flora and fauna were selected. The areas covered by the project are partly located in protected areas: 1) Area of Protected Landscape of Oleckie Lakes 2) Ecological use â€œLong Bridgeâ€. Currently the infrastructure located around Lake Olecko Wielkie, including the educational path, 2 gazebos, 4 observation decks, terrain stairs, bridges, culverts, benches, barriers, information boards are in poor technical condition: Pavement, access and access for pedestrians need repair? it is necessary to strengthen the slopes and shores of the lake? devastated security barriers pose a threat to users? it is necessary to modernise the marking of the path, as well as observation decks, terrain stairs and benches. In view of the increase in tourism, the infrastructure should be supplemented with additional elements (recreation areas, fireplaces, toilets, dumpsters, bicycle stands). Implementation of the project will be one-step and will be completed in the third quarter of 2018. In protected areas, video surveillance combined with an urban monitoring system will be purchased and started. The project fits in with the assumptions of the SzOOP RPO WiM by reducing pressure on species and habitats in the river basin of the Lega River and the water catchments of Lake Oleckie Wielkie by restricting access to the habitats of selected species and properly targeting tourist traffic.</t>
  </si>
  <si>
    <t>Q124405</t>
  </si>
  <si>
    <t>Development of the banks of the SoÅ‚a River and Å»abnik stream along natural and environmental and educational routes</t>
  </si>
  <si>
    <t>The aim of the project is to strengthen the protection of biodiversity by increasing protected areas and using natural resources and reducing pressure on the environment by properly targeting tourism in valuable natural areas. These objectives will be achieved by: 1. Implementation of construction works related to the conservation of natural habitats on the banks of the SoÅ‚a rivers in the villages of Hungarian GÃ³rka and Cisiec and Å»abnica creek in anglerfish in order to inhibit the spread of invasive species and restore the original state of these habitats. 2. The creation of an educational and information campaign aimed at building the ecological awareness of the inhabitants of the region and tourists. 3. The construction of educational paths along the banks of the SoÅ‚a River and the Å»abnik creek is designed to reduce the anthropopression of natural areas along the banks of the SoÅ‚a River and the Å»abnik creek.</t>
  </si>
  <si>
    <t>Q122612</t>
  </si>
  <si>
    <t>Friends of Baltic Nature â€“ Information and Education Campaign for the Conservation and Sustainable Use of the Natural Values of Pomerania</t>
  </si>
  <si>
    <t>Reliable knowledge is a fundamental and irreplaceable tool in nature conservation. The project aims to equip users of the natural environment with the latest data at the disposal of science, convince them to pro-natural behaviour, make them aware of the link between the quality of life and the perspectives of human civilisation development with the quality of the surrounding nature â€“ the right species and habitat structure, the sustainability of the abundance of exploited resources, climate predictability and beauty of the landscape. It is also intended to realise that natural nature, showing care for its condition and its factual state is the best pro-natural product for many tourist and recreational services, of which a large part of the population currently lives, especially small coastal villages and towns of Pomerania. The task is to create and carry out an effective information and education campaign by promoting the latest available knowledge about Baltic nature and the impact of man on its species and habitat structure, the size of resources, the coastal landscape. Various forms of information and educational activities have been planned, adapted to the perception of recipients and situations. Methods and technology of both information and educational activities will be varied. The project envisages 3 groups of activities to be taken. It will be: (1) dissemination of knowledge by means of direct contact between the informant/eduator and the recipients, (2) dissemination of knowledge using digital tools, mainly on the Internet, (3) dissemination of knowledge using material media (tables, posters, leaflets, press articles). The partnership agreement of project promoters (with extensive substantive and organizational experience, with very highly qualified staff) is a guarantee of proper execution of the project in terms of the content and style transmitted, teaching efficiency and factual reliability.</t>
  </si>
  <si>
    <t>Q127903</t>
  </si>
  <si>
    <t>Development of the area around the floodplain in Cedzyna and Leszczyny</t>
  </si>
  <si>
    <t>The villages Cedzyna and Leszczyny are located in the Protected Landscape Area, which protects the surface waters of the Lubrzanki river, in the part of which the dam was built. An educational path will be established along the coastline to promote conservation and sustainable development. The plaques will contain information about plant and animal species found in the area. Environmental conditions will be maintained. The project assumes the improvement and protection of natural valuable areas, and thus the permanent preservation of all elements of biodiversity in places of their natural occurrence and endangered species.The area around the reservoir will be accessible to residents of GÃ³rno commune and neighbouring communes belonging to KOF. The project will include, among others, the construction of an educational path, illuminated pedestrian path and a bicycle path with elements of small architecture, i.e. benches and garbage bins, construction of a parking lot for 46 seats, refurbishment of the existing car park and construction of sanitary facilities. The equipment necessary for the project includes the construction of water and sewerage networks for sanitary facilities.The implementation of the project will satisfy the social and educational needs of the villagers, contribute to improving the image of the municipality of GÃ³rno and promotion on the local, regional and national markets. Its implementation will increase the aesthetics of the village. The project will have a beneficial impact on environmental protection by creating and disseminating friendly technologies and will result in: Number of reconstructed or modernised tourist and recreational facilities â€“ 1 pcs, Number of supported forms of nature protection -1 pcs, Increased number of visits in supported cultural and natural heritage sites and tourist attractions â€“ 15,000 people, Number of facilities tailored to the needs of people with disabilities -1 pcs.</t>
  </si>
  <si>
    <t>Q132517</t>
  </si>
  <si>
    <t>Conservation of biodiversity in Lidzbark Warminski.</t>
  </si>
  <si>
    <t>The subject of the project is the conservation of natural resources and reduction of pressure on species and habitats of the river valley in Lidzbark WarmiÅ„ski through the sewerisation of tourist traffic and ecological education. Åyna is a natural ecological corridor of national importance covered by the Lower Lyna Valley COC. The task includes ordering the terrain, making hiking paths, floating bridge, small architecture, energy-saving lighting, cutting down trees and shrubs including invasive gats, habitat-specific plantings, ecological elements (birds and bats, insect streets, feeder, leaving dead trees, etc.) and educational elements (didactic tables, information-prom.). The project is part of the SzOOP RPO WiM 2014-2020 division.5.3 Protecting biodiversity, investment priority6d: Protection and restoration of biodiversity, soil conservation and rehabilitation and support for ecosystem services, including through the Natura 2000 programme, green infrastructure and specific objective: Better mechanisms for protecting biodiversity in the region. The scope of the project and the technological solutions used will prevent the progressive degradation of the northern banks of Lyna in the area of strong tourist pressure of Lidzbark W. Cleaning the area mainly from alien and invasive species, supplementing habitats with typical taxa will preserve the continuity and proper functioning of the corridor and prevent its further undesirable transformation. The most valuable habitats, including protected amphibians and birds, will be preserved. Leading upstreams and omitting the valuable natural sites, pathways will reduce pressure on species and habitats by properly targeting tourist traffic and restricting access to the most valuable habitats. The undeveloped trunks and trees and the rivers left behind will create the conditions for new habitats and an increase in the biodiversity of the area. Plots for investment: 137/8; 25/18; 30. 123. 24/3; 24/1; 25/1 of the rift5</t>
  </si>
  <si>
    <t>Q122596</t>
  </si>
  <si>
    <t>Environmental Education Centre â€“ workshops for practical ecology</t>
  </si>
  <si>
    <t>The aim of the project is to raise the ecological awareness of the inhabitants of the Pomeranian Voivodeship and to include them in activities for the environment. The product will be 1 environmental education centre in Kwidzyn, and the area of habitats directly affected by the project is estimated to be at least 2974 hectares of alley in the voivodship. The main part of the project consists of adapting the inn building together with the environment for educational purposes. The creation of functional educational facilities with garden and spatial educational installations. Education is planned. 5500 people a year. The Leading Theme Area. The eco-initiative is to protect the trees of open landscapes- avenue, gallows, woodlands on the pelvis. The development of the educational offer is a response to the wide interest in the issues raised by the Eco-Initiative, i.e. the diagnosis of trees (how to assess whether a tree does not endanger the safety of trees during the investment, natural and cultural values of trees, the concept of a hiking trail. The recipients are mainly adults, including: officials, representatives of TSOs, architects, planners. The role of trees in the context of preserving biodiversity and climate change, as well as the need to maintain safety, make these topics timely, important and extremely urgent. We have never seen such a large number of old, naturally valuable trees on the roads. In undertaking extensive educational activities, the lack of a professional local base is a limitation. Undue treatment of trees most often results from the ignorance of decision makers and persons performing care treatments, investment developers. The issues related to trees are not the only ones raised. On a daily basis, the building will be used to conduct a wide range of natural activities for children, young people and other groups, e.g. Vistula flows into the Baltic, invasive species, biodiversity, historical orchards, climate change.</t>
  </si>
  <si>
    <t>Q122606</t>
  </si>
  <si>
    <t>Renaturalisation of habitats and vegetation of degraded high peat bogs in the Bielawa Nature Reserve.</t>
  </si>
  <si>
    <t>The main objective of the project is to renaturalise habitats and vegetation of degraded high peat bogs in the Bielawa Nature Reserve. The project consists of two main parts: active protection (removal of self-sowing and growth, patrolling the reserve) and information meetings about the reserve and its nature. The Bielawa Nature Reserve was created by Order No. 8/2005 of the Pomeranian Voivodeship. The conservation of the high Baltic peat bog with a characteristic vegetation, which is a refuge for water and mud fowl, is a conservation goal of the reserve. The planned objective of the project will be achieved by removing birch regrowth in an area of approximately 195 ha (30 ha with 165 ha without biomass). The elimination of woody plants in favour of hydrophilic and light-seeking species is a basic method of active protection of peatland and heath ecosystems against degradation. Information meetings are aimed at increasing knowledge and raising awareness of the environment.</t>
  </si>
  <si>
    <t>Q2713424</t>
  </si>
  <si>
    <t>Protecting biodiversity through the management of the banks of the Sola River in Wieprz</t>
  </si>
  <si>
    <t>The main idea behind the project is ecology, nature conservation, improvement of biodiversity and sustainable use of natural assets in the commune of Radachowy â€“ Wieprz. The project presented for funding was based on the need to ensure the protection of the biodiversity of natural areas and related environmental education. As part of the implementation of the project: â€” established Centre for Environmental Education, â€“ carried out natural activities, â€“ educational campaign carried out. The applicant is the Municipality of Council â€“ Wieprz. The project will be implemented in 2018-2019.</t>
  </si>
  <si>
    <t>Q112849</t>
  </si>
  <si>
    <t>Development of Security Plans projects for three Landscape Parks: BielaÅ„sko-Tyniecki, Krakow Valleys and Orlich Sockets with the launch of the public spatial information system</t>
  </si>
  <si>
    <t>The project consists of two main tasks: 1. Draft protection plans for 3 PK: a) Bielany-Tyniecki PK; B) PK â€œKrakÃ³w Valleysâ€; C) PK Orlich Nests; 2. Running and maintaining the public system informac.-edukac. ITâ€™S ZKWM. Actions under task 1 (a to c) will be identical for each of the plans and will include in particular: â€”implementing identification and evaluation of the existence and potential internal and external threats. PK; â€”development of characteristics and assessment of social conditions and gosp. PK; â€”developing an analysis of the effectiveness so far. ways of protecting the PK; â€”development of characterisation and assessment of spatial status. PK; â€”development of the results of the landscape audit; â€”assessment of the state of resources, creations and components of nature, the value of local landmarks, cultural and real threats and potential internal and external threats. PK; â€”development of the concept of conservation of resources, creations and components of nature and cultural value, as well as elimination or limitation of the existence and potential threats internal and external. PK; â€”indication of protection tasks in the PK; â€”consultation, opinion, agreement on the draft protection plan of the PK; â€”developing the zebra data for the execution of geoportal components. THE DOCUMENTATION WILL INCLUDE A DETAILED INVENTORY AND VALORISATION OF PROTECTED SPECIES AND HABITATS IN EACH OF THE PARKS, AS WELL AS A COMPREHENSIVE DEVELOPMENT. PROTECTION OF THE LANDSCAPE OF THE AREA, ITS CULTURAL ELEMENTS AND LINKS TO SPATIAL PLANNING WITH AN INDICATION OF THE METHODS OF PROTECTION BY INDICATING HOW TO ELIMINATE OR REDUCE DEFINED HAZARDS. The following elements are foreseen under Act No 2 (geoportal): â€”compile data developed during the preparation of PK Protection Plans Projects; â€” collection of additional data and studies concerning the PK in the ZPKWM; â€”development and commissioning of the educac.-informac system. (geoportal); â€”administrative and substantive support of the system</t>
  </si>
  <si>
    <t>Q132510</t>
  </si>
  <si>
    <t>PROTECTION OF BIODIVERSITY IN THE AREA OF DERC</t>
  </si>
  <si>
    <t>The main objective of the project is to protect biodiversity and preserve the natural habitats of species exposed to anthropopression in the Ostoja Derc area. The scope of the project covers the protection of biodiversity in non-urban areas based on native species and the creation of an eco-park, as well as by reducing pressure on species and habitats, inter alia, by restricting access to the habitats of selected species and by properly targeting tourism, on the site of an existing plot and neighbouring habitats (the total habitat area covered by the action is 106.68 ha). There is also a small architecture. In the area of the eco-park there will be classes in the field of ecological education, aimed mainly at children and young people. The project will be implemented in the area of Jeziorany commune and will be implemented by the Applicant. The most important steps are: submission of the application and obtaining funding, implementation of the material scope, settlement of funding, maintenance of the project during the durability period. Fulfilling the task of protecting biodiversity and preserving the natural habitats of valuable species of flora and fauna, and will ensure the focus of tourism. The project is part of the Thematic Objective 6 Conservation and Protection of the natural environment and promotion of resource efficiency, investment priority 6d â€œProtection and restoration of biodiversity, soil conservation and rehabilitation and support for ecosystem services, including through the Natura 2000 programme and the Green Infrastructureâ€ SzOOP RPO WiM OJ 3.5.3 Protecting biodiversity.</t>
  </si>
  <si>
    <t>Q119034</t>
  </si>
  <si>
    <t>Restoration and conservation of natural habitats in the mouth</t>
  </si>
  <si>
    <t>The aim of the project is to restore and protect natural habitats through revitalisation of the pond in Ustrobna and appropriate land management around it. The project involves cleansing, draining and restoring the currently degraded pond. 1.2 ha, thus creating a suitable environment for the habitat and breeding of many species of animals and plants, including protected species. It is planned to reintroduce species, re-introducing native fish species, once living there, and restoring aquatic vegetation into the pond. Revitalising the water reservoir and restoring its proper functions will help to improve the conservation of many fish species found in the nearby river WisÅ‚ok, including rare, important for the community and protected by species (5 species of fish i.e. rosary, goat, piskorz, truss and stream minnow and 3 species of plants: mycelium white, three-leaf beaver and cat water walnut). As a result, the project will contribute to the conservation and preservation of biodiversity in the WojaszÃ³wka Municipality.In addition, the project will create a educational and natural path around the pond with a total length of 0.52 km. For this purpose, it is planned to harden the area, build a pavement, fence, installation of lighting and associated infrastructure, which will allow for the delineation of a route that, outside the educational function, will protect against uncontrolled traffic of residents and tourists. The accompanying infrastructure includes bicycle stands, benches, garbage bins, information boards and observation telescopes. These activities will enable the dissemination of information on local natural heritage and to raise the awareness of residents.</t>
  </si>
  <si>
    <t>Q105774</t>
  </si>
  <si>
    <t>Development of conservation plans for landscape parks: Kazimierski, NadwieprzaÅ„ski and SzczebrzeszyÅ„ski and modernisation and equipment of the Ecological Education Centre in Sobieszyno</t>
  </si>
  <si>
    <t>Implementation of the project consists of carrying out activities related to modernisation and equipment of the Centre for Ecological Education and adaptation. to the needs of the Participants and the increase of L. visitors to 995 people, create complementary with the national promoc.-education campaign, the designation and designation of the tourist route and the creation of protection plans for 3 parks of the country with a total area of 76690.87 ha. This will increase the conservation of biodiversity and the sustainable use of PK resources, as well as broaden knowledge and skills in the field of environmental education. The project will indirectly support 6 volumes. Natura 2000 and 2 nature reserves: Dobrska and Krowia Island are situated within the boundaries of the landscape parks indicated for the plans and 1 OCK Pradolin of Wieprza. As part of the project, 6 locations will be supported. Itâ€™s nature 2000. The aim of the project is to strengthen the protection mechanisms of valuable PK areas, which should not be exposed to an excessive department of human beings and increase public access to environmental education sites. Achieving the objective will increase biodiversity conservation and sustainable use of landscape parks, and increase knowledge and skills in ekol education. The project involves the introduction of active protection by increasing nesting sites of protected birds nesting in hollows and post-holes in order to increase their number. on the OCK Pradolin of Wieprza in the vicinity of the OEE. 27 bird cases will be installed to create the conditions for long-term improvement of habitats. OEE will be a surveillance center. ochr. active. The project envisages carrying out a promoc.-edukac. campaign, which will be part of a geoportal created to manage knowledge in the field of ZLPK, conference, brochures and information folders. Delineating the educational path will have an impact on reducing anthropopression, increasing biodiversity, and over time rebuilding destroyed habitats.</t>
  </si>
  <si>
    <t>Q132534</t>
  </si>
  <si>
    <t>Protecting and improving the living conditions of flora and fauna in urban architecture in the historic part of Kortov I</t>
  </si>
  <si>
    <t>The increase in biodiversity, which in urban spaces is particularly important for the living conditions of both man and other living organisms, has been achieved through the introduction of varied flowering species (particularly honey) fruiting, with diverse leaves. Compact groups of thorn shrubs were also introduced as a refuge for certain species of birds and rodents. The existing grassland has been supplemented with a broader composition of butterflies and onion plants. In some spaces, cover plants have been designed. Protected species were also introduced into plantings. All plants were designed according to their habitat requirements. The protection of fauna and flora will be ensured, among other things, by the modernisation of parking lots and transport lines. The project consists of: the management of wood stands in the field of basic (169 pieces) and specialised (35 pieces) care treatments, overplanting of young trees (4 pcs) and shrubs (40 pieces); planting of plants: tree planting function (82 pc.), tree planting function hedge function (464 pc.), planting deciduous bushes (3821 pcs.), coniferous shrubs (pc. 323), perennial (13068 pc.), onion plants (5831 pc.), vines (1623 pc.), grasses (445 pc.), ornamental turf (1334 mÂ²), ornamental masonry (2616 mÂ²), flower meadow (1454 mÂ²), pavement mat (135 mÂ²). Introduction of a new small architecture in the form of: edges around the wall (650 mb), information boards (7 pcs.), garbage bins (6 pieces), wooden benches (11 pcs.), hotels for insects (4 pcs.), breeding booths for birds (8 pcs). Modernisation of the existing parking lot and access paths (5270 mÂ², including not less than 300 mÂ² of green elements integrated into parking and paths). Rational use of space will halt the ongoing depletion of biodiversity in the area and prevent the destruction of existing habitats as a result of anthropogenic transformations.</t>
  </si>
  <si>
    <t>Q114948</t>
  </si>
  <si>
    <t>Protection of biodiversity in KÄ™dzierzyn-KoÅºle Stage I â€“ historic park in SÅ‚awiÄ™cice.</t>
  </si>
  <si>
    <t>The project will be implemented in the park in SÅ‚awiÄ™cice, a housing estate which is part of the city of KÄ™dzierzyn-KoÅºle. This area is of natural value mainly due to the observed occurrence of the species oak beetle (Osmoderma eremita), which is subject to strict species protection in Poland. The project is closely linked to the overall objectives of the implementation of priority axis V of ROP WO 2014-2020, under which it applies for funding. Under priority axis V Protection of the environment, cultural and natural heritage, the project is part of the specific objective: Enhanced mechanisms for the protection of biodiversity in the region, which is being implemented under Action 5.1 Protecting Biodiversity. Thanks to the project presented, it will be possible to create conditions for the protection and development of the population at risk of oak beetle (Osmoderma eremita). The carried out natural inventory and conservation plan, combined with the implementation of conservation activities in the SÅ‚awÄ™cice Park, will allow for effective protection of biodiversity. The natural inventory carried out at the beginning of the project will allow to obtain detailed data on the basis of which a plan for the conservation of biodiversity and descriptions of the location of protected species can be drawn up. This, in turn, will make it possible to plan optimal protective measures, which will respond precisely to the identified needs. The protective effect will be strengthened by raising public awareness. This will be possible thanks to the publication, which will be based on the materials collected in the first phase of the project. In order to ensure that native species have the most favourable conditions for development, it is also planned to remove alien invasive species, combined with the care of existing plants or planting native shrubs and perennials. The project also includes the protection of existing ones and the designation of new natural monuments.</t>
  </si>
  <si>
    <t>Q2711856</t>
  </si>
  <si>
    <t>â€œProtection of biodiversity in DynÃ³w Municipality through the construction of backyard sewage treatment plantsâ€</t>
  </si>
  <si>
    <t>The main objective of the project is to strengthen biodiversity protection mechanisms in the region. Project entitled â€œProtection of biodiversity in DynÃ³w Municipality through the construction of backyard sewage treatment plantsâ€ includes the purchase and installation of 124 backyard sewage treatment plants and the implementation of environmental education activities. The purchase and assembly of complete backyard treatment plants will have a declaration of conformity with the harmonised standard PN-EN 12566-3+A2:2013-10 or later. The project will be implemented in 4 towns of BachÃ³rz, DÄ…brÃ³wka StarzeÅ„ska, Dylagowa and Palacoma located in the NATURA 2000 area outside the agglomeration. The municipality of DynÃ³w will include information and promotion activities of 1000 inhabitants of the municipality.The estimated number of people benefiting from improved waste water treatment â€“ 539 p.e..</t>
  </si>
  <si>
    <t>Q95905</t>
  </si>
  <si>
    <t>Polish Millennium Garden</t>
  </si>
  <si>
    <t>The project assumes the expansion of the Arboretum in WojsÅ‚awice â€“ a branch of the Botanical Garden of the University of WrocÅ‚aw â€“ about the Polish Millennium Garden. The inspiration for the establishment of the Polish Millennium Garden is the jubilee of the 1000th anniversary of the battle for Germany in 2017 and the dynamic development of Polish breeding of ornamental and fruit plants. In the garden created as part of the project, the following will be cultivated: â€” Polish varieties of ornamental and fruit plants received by Polish breeders â€“ ex-situ collections of selected extinct, endangered and protected plants. The new Garden will be established on the arable land owned by the Arboretum, within the administrative limits of Niemcza. Currently, 11,200 plant species are cultivated in the Botanical Garden in WrocÅ‚aw, and 11,600 taxa are cultivated in the Arboretum in WojsÅ‚awice. The founding of the new Garden will increase not only the educational and teaching surface of the Arboretum, but above all the existing biodiversity of native plant species and cultivated varieties of Polish breeding, will contribute to the protection of the gene pool of native plants and will be a bank of live plant genes kept ready for research. The arboretum is important not only for preserving biodiversity, but also for the development of the community of Niemcza. The economy of the municipality is mainly based on agriculture, with a small share of industry, which is the cause of high unemployment. An opportunity for the municipality is to exploit its tourist potential, e.g. by increasing the attractiveness of Arboretum, one of the most important tourist attractions of the region. An important task of the Arboretum is the ecological education of society. The arboretum has a great educational and natural potential. However, it is necessary to further develop the facility and enrich it with valuable plants from the natural and exhibition point of view, update breeding and adapting it to the needs of plant species protection. The project is part of the PRIORITET RAM OF ACTION FOR NATURA 2000 on Multiannual Pro</t>
  </si>
  <si>
    <t>Q112853</t>
  </si>
  <si>
    <t>Protection of biodiversity through nature peep â€“ comprehensive protection and accessibility of the natural environment in the forks of the Dunajec and Poprad</t>
  </si>
  <si>
    <t>The investment under this project will be carried out in the â€œdesign and buildâ€ mode. Stary SÄ…cz commune has the right to dispose of the property marked in the register of land and buildings as plot No 2/5, within the registration area of Stary SÄ…cz, resulting from the title of property. The tasks to be carried out within the framework of the project are: I. Costs of the creation of the natural path and II. Costs of Ecological Education, III. Indirect costs I task: Costs of setting up the natural path: As a result of the analysis of the comments made, after a diagnosis of the current state, the concept of a project was developed to undertake joint actions which will contribute to both the conservation of the unique habitat of swan and beaver and protected species of flood vegetation. In addition, by making the site accessible in a neutral and safe way to the ecosystem, a significant conservation effect will be achieved and the site will be accessible through the new investment for natural and educational purposes. Second task: Costs of eco-education As part of this task, the expenditure related to eco-education has been grouped, which is to take advantage of the educational opportunity of a unique infrastructure and ecosystem, but also to influence the attractiveness of the place and thus help to achieve the goal of the project, which is to direct traffic to the natural path â€“ the path. Task III: Indirect costs: The final stage of the project will be promotion of the project â€“ promotional campaigns, development of promotional materials, advertising gadgets related to the new natural attraction on the map of the subregion will be used for this purpose.</t>
  </si>
  <si>
    <t>Q122610</t>
  </si>
  <si>
    <t>Protection of biodiversity in the municipalities of Brusy and Konarzyna</t>
  </si>
  <si>
    <t>The subject of the project is the conservation and restoration of species and habitat diversity together with the revaluation of three parks: one in the Brusy Commune and two in Konarzynaâ€™s Commune. The project will be implemented in partnership of both municipalities, from which Brusy Municipality will be the Leader of the project. The investment will be carried out in Wielkie CheÅ‚mach (Gmina Brusy) and Konarzynkach and Korn (gm. Konarzyny). The main objective of the project is to re-evaluate resources and protect natural and landscape assets in Brusa and Konarzyna Municipalities. The project, through the rehabilitation of parks, will contribute to strengthening the mechanisms for protecting biodiversity in the region, as it will provide them with living and development conditions by protecting, monitoring and restoring the habitats of protected animals. Restoration of parks in the area of the construction of paths, installation of elements of small architecture will direct tourist traffic and protect habitats from excessive and uncontrolled pressure from tourists.</t>
  </si>
  <si>
    <t>Q122611</t>
  </si>
  <si>
    <t>Didactic path in the MecheliÅ„skie meadows Nature Reserve</t>
  </si>
  <si>
    <t>The project consists of the location of the didactic path in the area of the MecheliÅ„skie Nature Reserve ÅÄ…ki, Kosakowo commune, Pucki county. The investment area is: 2/6, 2/3, 18, 6, 7, 28, 11, 14, 48, 47, 69/5, 214/5. The main objective of the project is to preserve the richness of biodiversity by safeguarding natural resources and natural assets, the legal form of nature conservation â€“ MecheliÅ„skie ÅÄ…ki Reserve. As a result of the intervention, anthropopression will be reduced, in particular related to increasing tourism traffic and investment. The project involves covering the path with wooden rails, assembling: educational boards, wooden footbridges in the places of intersection of the trail with drainage ditches and the beach approaching the trail, a footbridge connecting with a path, a lookout tower, information boards, small architecture objects, solar lighting.</t>
  </si>
  <si>
    <t>Q102092</t>
  </si>
  <si>
    <t>BY BICYCLE THROUGH THE PROTECTED AREAS MARYSINKA</t>
  </si>
  <si>
    <t>IMPLEMENTATION OF THE PN PROJECT. THE â€œBIKE THROUGH THE PROTECTED AREAS MARYSINKAâ€ WILL HAVE A DIRECT IMPACT ON NATURE CONSERVATION AND BIODIVERSITY, AND THE INFRASTRUCTURE CREATED WILL HELP TO REDUCE ENVIRONMENTAL DEGRADATION IN AREAS OF NATURAL VALUE, I.E. IN THE PROTECTED LANDSCAPE AREA OF THE â€˜BLACK VALLEY UNDER ANDRESPOLâ€™. AT THE SAME TIME, THE PROJECT WILL CONTRIBUTE TO INCREASING ACCESSIBILITY TO RECREATIONAL AND TOURIST INFRASTRUCTURE IN THE MUNICIPALITY OF ANDRESPOL, THEREBY IMPROVING THE IMAGE AND ATTRACTIVENESS OF THE REGION, CREATING AN INTERESTING LEISURE OFFER, CREATING A MEETING PLACE FOR RESIDENTS AND VISITORS OF THE MUNICIPALITY, AND OVERALL IMPROVING THE QUALITY OF LIFE OF THE INHABITANTS OF THE REGION. THE MATERIAL SCOPE OF THE PROJECT, WHICH INCLUDES: â€¢ CONSTRUCTION OF A BICYCLE PATH NEAR THE PONDS IN JUSTYNOWIE, â€¢ CONSTRUCTION OF PARKING LOTS WITH ACCESS TO PONDS, â€¢ CONSTRUCTION OF A WALKING-BIKE LINE TO THE PONDS, â€¢ PURCHASE AND ASSEMBLY OF 4 BRIDGES FLOATING ON PONDS, WILL BE SUFFICIENT TO ACHIEVE THE OBJECTIVES OF THE PROJECT. AS A RESULT OF THE PROJECT, THE AREA OF HABITATS SUPPORTED TO ACHIEVE A BETTER CONSERVATION STATUS WILL AMOUNT TO 22.28 HA. THE PROJECT WILL SUPPORT 1 LEGALLY PROTECTED AREA, 4 TOURIST AND RECREATIONAL FACILITIES â€“ FLOATING BRIDGES, WILL BE BUILT AND TOURIST TRAILS WITH A LENGTH OF 2.25 KM WILL BE CREATED. THE INFRASTRUCTURE WAS DESIGNED IN ACCORDANCE WITH THE CONCEPT OF UNIVERSAL PLANNING. THE PROJECT AREA WILL BE TAILORED TO THE IDENTIFIED USER NEEDS. THE SPACE CREATED WITHIN THE PROJECT WILL MEET THE EXPECTATIONS IN TERMS OF SIZE TAILORED TO THE NEEDS OF USERS AND THE CONVENIENCE OF ITS USE.</t>
  </si>
  <si>
    <t>Q114922</t>
  </si>
  <si>
    <t>Protection of aquatic ecosystems in Opolskie voivodship</t>
  </si>
  <si>
    <t>The project plans to implement actions aimed at strengthening mechanisms for protecting the biodiversity of the Opole region, including improving the conservation status of aquatic ecosystems (e.g. hydrogen natural habitats and protected species closely related to the aquatic environment) by protecting in-situ: increase the retention capacity in ecosystems, including through the renovation of graves in the Republic of Poland, Kamieniec" and renaturalisation of the water reservoir in Kucobach, carrying out an assessment of the need to supplement the network of nature reserves in Opolskie voivodship, in terms of their ecological representativeness and program of conservation of valuable natural areas in the Olesno commune, as well as the ecological preservation of tourism and recreational movement in order to protect the natural landscape complex, Pradolina and ZrÃ³dsko Voivodeship. The competences of project partners will be enhanced by exchanging experience with institutions in EU countries. The projectâ€™s product will be supporting 36 nature reserves, 1 Natura 2000 site and one natural and landscape complex, 2 planning documentation in the field of nature conservation will be developed, three study trips will be organised, elements of tourist infrastructure and educational trail will be built, guide to nature reserves, educational campaign and promotional tasks will be conducted. Activities in the area of uncontrolled retention will be carried out, which lead to the restoration of the natural landscape, i.e. the water reservoir and the refurbishment of the dam will be restored.</t>
  </si>
  <si>
    <t>Q114961</t>
  </si>
  <si>
    <t>Establishment of the Centre for the Protection of Biodiversity in OleÅ›no</t>
  </si>
  <si>
    <t>The aim of the project is to create, under the â€œdesign and buildâ€ system, a centre for the protection of biodiversity in the urban area (Big Urban Park in OleÅ›no) based on native species. The concept envisages the construction, development, modernisation and retrofitting of facilities and the accompanying infrastructure necessary for the implementation of tasks in the field of biodiversity protection and environmental education activities. The project is planned to include: â€” execution of dendrological and natural inventory (including botanical, ornithological and Chiropterological), â€“ removal of most foreign and invasive plant species, â€“ design of plantings together with detailed care guidelines (necessary enrichment of the park with shrubs, X-rays by removing part of a medium-sized stand and introducing new plantings), â€“ exposing trees of a monumental character and seeking to protect them; leaving as much space as possible in their surroundings, â€“ setting up houses/houses for insects, surrounding these booths with honey-saving shrubs and/or perennials e.g. heather, -equipping the park with houses/birds, bats, -executing an educational path, -making lighting, demolishing existing surfaces and small infrastructure elements, making new surfaces, making small architectural elements. The above-mentioned activities consist of the creation of the â€œCentre for the Protection of Biological Diversity in OleÅ›noâ€, located within the limits of the Municipal Park in OleÅ›no, with an area of approx. 2.3 ha. The facility will be adapted to the needs of people with disabilities. As a result of the project, the nature-landscape complex â€œBig Urban Parkâ€ in OleÅ›no (Resolution of the City Council in Olesno no. XLII/330/17 of 14 November 2017 on the establishment of a large urban park in OleÅ›no) will be supported.</t>
  </si>
  <si>
    <t>Q95928</t>
  </si>
  <si>
    <t>Protecting and making available natural resources and extending ecological education in the area of the Oder River by building an exposition for the European otter as part of the protection of native biodiversity conducted by ZOO WrocÅ‚aw sp. z o.o.</t>
  </si>
  <si>
    <t>It will be implemented as part of the Integrated Territorial Investments of the WrocÅ‚aw Functional Area, as well as within Projects concerning the expansion and retrofitting of environmental education centres. The subject of the project is to extend the â€œOdrariumâ€ exhibition with a new breeding and education run for the endangered European otter. The project will be located in the ZOO WrocÅ‚aw sp. z o.o. Scope of activities within the project: construction of an exhibition for the European otter, project promotion and environmental education. The scope of the project includes the extension of the Odrarium with a pool for European otters together with technical infrastructure. The main objective of the investment is to improve the value of the exhibition and to create a facility for breeding and educational purposes. The promotion of the project will be carried out by means of various forms and channels of reaching. In order to reach as large a group of audiences as possible, activities such as project information boards were planned, photo documentation of the project placed together with description on the website of ZOO WrocÅ‚aw, launched subpage of the project on the website ZOO WrocÅ‚aw, campaign on the Internet based on the most popular portals and wortals and social media using many different tools, press information to the media and public statements about the project. The investment will also make it possible to conduct ecological education in terms of: the biology and conservation of the European otter and its biotope, as well as the biodiversity of the region, with particular emphasis on the ecological problems of the Oder basin. Environmental education will be implemented in various ways and will be addressed to children and schoolchildren, families with children, all visitors to the zoo, as well as those interested, e.g. visitors to the website of the WrocÅ‚aw Zoo or the profile of the zoo on Facebook.</t>
  </si>
  <si>
    <t>Q95937</t>
  </si>
  <si>
    <t>Development of the Park in the Rusinowa district in WaÅ‚brzych for tourist purposes in order to reduce the impact on natural valuable areas</t>
  </si>
  <si>
    <t>The project envisages carrying out works in the area of the precious city park named after I. Krasicki, in the RusinÃ³w district in WaÅ‚brzych. In the park there is a natural monument (bearing boulders) and the presence of species of animals under strict species protection (mainly birds â€“ breeding and feeding status, total approx. 60 species, including species of woodpecker, gull, swift, and mammals: mainly shrews and bats). The work will be carried out in the â€œdesign and buildâ€ mode and will include the arrangement of the area, the development and maintenance of the stand, the construction and modernisation of pedestrian and foot-bike lines, the introduction of elements of small architecture, the construction of park lighting and the development of green areas. As part of the 1.57 km long walk, there will be educational and educational trails and walking paths marked according to the provisions of the PTTK tourist trail marking instructions. These activities aim to restore and protect the natural, landscape and aesthetic assets of the Park and to create a friendly, safe recreation and recreation area for residents of WaÅ‚brzych and visitors to the city. Their implementation will allow to channel traffic of visitors to the Park and thus reduce pressure on natural valuable areas. These activities will be complemented by an educational campaign, including the development of a brochure describing particular species of fauna and flora occurring in the Park, making plaques describing plant species (including Braille) and organising educational tours for students of WaÅ‚brzych schools. Thanks to this, it will be possible to raise the ecological awareness of residents of WaÅ‚brzych and its surroundings, which will strengthen the protective effect achieved through the implementation of the project. In addition to the work indicated above, the following actions will be carried out: â€”development of the Feasibility Study and application for funding, -Investor supervision, -promotion of the project. Area P</t>
  </si>
  <si>
    <t>Q132504</t>
  </si>
  <si>
    <t>Protection of biodiversity with eco-educational elements in the area at ul. Jagiellonian/Poverse in Olsztyn</t>
  </si>
  <si>
    <t>The subject of the project is the protection of biodiversity with eco-educational elements in the area at ul. Jagiellonian/Poprzeczna w Olsztyn. The material scope shall include: 1. Dismantling existing steel mesh fence and demolition of existing paving from concrete slabs. 2. Execution of pedestrian and pedestrian tracks, slipways for the disabled and field staircases (the northern section with a slope to the gazebo is a teaching track to carry out educational projects for all groups taking into account the disability of its users). 3. Making a wooden gazebo. 4. Making elements of small architecture. 5. Tree cutting and grubbing up shrubs. Itâ€™s greenery. 6. Making the lighting. 7. Promotion of the project. 8. The educational part of the project. During the implementation phase, demolition works, earthworks, tree cutting and grubbing-up of shrubs will be carried out, communication lines will be separated with access to the area for people with disabilities and the creation of a teaching sequence, as well as planted native greenery. The work will be carried out taking into account environmental legislation. A well-designed vegetation based on native species and species as a food base for birds will create additional shaded areas that will reduce surface heating and moisture loss. By creating the conditions for sustainable conservation of a natural habitat along the route of natural amphibian migrations as well as the preservation of the food base (appropriately designed plant buildings based on native species), breeding sites and shelters of many species of fauna and flora, the project will fulfil the assumptions set out in SZOOP RPO WiM 2014-2020 â€“ Measure 5.3 Biodiversity conservation priority 6d, specific objective Better mechanisms for protecting biodiversity in the region.</t>
  </si>
  <si>
    <t>Q109328</t>
  </si>
  <si>
    <t>Protection of cultural heritage through the renovation of the Basilica Minor and the th century Belle in Myszyniec with land development â€“ improving accessibility to cultural resources through their development and efficient use.</t>
  </si>
  <si>
    <t>The project consists of the renovation of the Basilica of the Minor and the th century Bell Tower in Myszyniec in the field of conservation works of movable monuments, installation of exhibitions and multimedia. The project shall include: a) conservation works of movable monuments, exhibitions and multimedia in the church building, b) exposition and installation of multimedia in the bell tower, c) preparation of technical and conservation projects, d) investor supervision (construction and conservation), e) promotion of the project. The main objective of the project is socio-economic development through the protection and exploitation of the regionâ€™s cultural heritage. The specific objectives of the project are: â€”increase in the number of objects with cultural offer, -development of cultural resources, -improving access to cultural resources, -increasing the level of participation of residents in cultural life, -increasing tourist attractiveness through efficient use of cultural resources. The project is aimed at residents of the commune and its surroundings (including children and young people and adults), passive people and tourists. The project will result in broadening the cultural offer of the municipality and increasing the tourist attractiveness of the region. The project will be implemented in the â€œdesign and buildâ€ mode between 2016 and 2018. The project will be implemented by the Czech Partners, two of which will participate financially.</t>
  </si>
  <si>
    <t>Q98490</t>
  </si>
  <si>
    <t>Active protection and monitoring of Natura 2000 sites located within the boundaries of Brodnicki Landscape Park</t>
  </si>
  <si>
    <t>Project Bn: â€œActive protection and monitoring of Natura 2000 sites located within the boundaries of the Brodnicki Landscape Parkâ€ aims to strengthen the mechanism for protecting the biodiversity of Brodnicki Landscape Park and NATURA 2000 (â€œOstoja Brodnickaâ€, â€œBagienna Valley DrwÄ™cyâ€, â€œDolina DrwÄ™caâ€) by establishing a research centre, researching and active conservation of natural areas and the implementation of an educational programme aimed at increasing the awareness of local communities in terms of the needs and appropriate methods of nature conservation and conservation. Within the area of Brodnicki Landscape Park and the Natura 2000 site there are valuable habitats of protected rare species and dying plants and animals. You can find here several species of orchids, giant horsetail, delicious carnation and others. It is home to geese, seagulls, battalions, and many other species. The project provides for the implementation of several activities. The creation of a Research Centre with a garden showing the rich biodiversity of the BKP and Natura 2000 area, the purchase or lease of habitats of valuable natural habitats located in the BKP and Natura 2000 sites for active protection. In order to comprehensively implement the active protection of selected habitats, research will be carried out by specialists in various fields, an off-road car with equipment and equipment to conduct active protection of habitats will be purchased, as well as monitoring of these habitats. The project will also conduct teaching and information activities aimed at increasing local communitiesâ€™ awareness of the needs and appropriate methods of nature conservation and the benefits of well-preserved nature and landscape. The Research Centre will carry out a wide range of diverse, active activities on biodiversity protection. The recipients of the project will include residents of Kujawsko-Pomorskie Voivodeship.</t>
  </si>
  <si>
    <t>Q132511</t>
  </si>
  <si>
    <t>Eco tourist in Gietrzwald Municipality</t>
  </si>
  <si>
    <t>1.Renewing the marking of existing cycle routes and marking of a new walking-bike trail Specialised services: â€¢restoration of the marking of cycle trails:black, yellow, blue, green, red-100.8 km â€¢determination and marking of the blue foot-bike trail-15.2 km in total 116 km 2.Construction of the walking-bike path of the Gronity-Kudypy trail. It is planned to create 10 points in 8 towns. Special cameras are to be installed to monitor the number of users of the route. Ecological education â€¢publications (folders with maps) 5000 pieces â€¢Internet page Information board about the project (building of the office) Phases of project implementation: â€”submission of an application for DOF. â€”signing of the DOF agreement. â€”selection of contractors -conclusion of contracts -implementation of works -completion of the project and signing of the final minutes -final settlement of the project method of implementation of the material scope: â€”conclusion of the contract -implementation of works -final reception and signing of the protocols.The project fits in with SZOOP RPO WWM 2014-2020 division.5.3 Biodiversity protection, Investment priority. 6d: Protection and restoration of biodiversity, soil conservation and rehabilitation and support for ecosystem services, including through the Natura 2000 programme and green infrastructure. Wim is the leader in cleanliness of the environment. They are distinguished in the country and Europe by their diversity and richness of the natural Wednesday. Support under the programme will therefore be geared towards projects to protect and restore biodiversity. This project concerns the conservation of the natural resources of the municipality, thanks to which it fully fits into the assumptions of SZOOP.</t>
  </si>
  <si>
    <t>Q119032</t>
  </si>
  <si>
    <t>Development of the old riverbed ÅÄ™g in PrzyszÃ³w to protect and restore the natural habitat and species.</t>
  </si>
  <si>
    <t>The main objective of the project â€œDeveloping the old riverbed of the ÅÄ™g river in PrzyszÃ³w to protect and restore the proper state of the natural habitat and speciesâ€ is to protect and restore the proper status of the natural habitat and species of the river ÅÄ™g river in PrzyszÃ³w. The project concerns construction works aimed at the conservation and restoration of the natural habitat and species of the river ÅÄ™g river in PrzyszÃ³w. The designed robots are designed to reconstruct the water surface with a strip of coastal vegetation and to transform a section of a detailed drainage ditch into a â€œartificialâ€ old river, i.e. widening the ditch and where it is possible to shape a flood. The project has planned the following tasks: 1. Development of the old riverbed ÅÄ™g in PrzyszÃ³w 2. Construction of 2 recreational worlds 3. Construction of pedestrian recreational 4. Making educational boards.</t>
  </si>
  <si>
    <t>Q117146</t>
  </si>
  <si>
    <t>Protection of biodiversity together with elements of ecological education in Podlasie NadbuÅ¼aÅ„ski in WÃ³lka NadbuÅ¼na</t>
  </si>
  <si>
    <t>The main beneficiary of the project will be the Municipality of Siemiatycze. The project will be implemented under type 3. The project will consist of creating an educational and natural path on the plots located in the protected landscape area of the Bug Valley and Natura 2000 in the municipality of Siemiatycze. The project will be implemented in the â€œDesign and Buildâ€ mode. The investment involves activities consisting of: â€” Preparation of a multi-discipline construction project together with obtaining a building permit â€“ building paths for pedestrian and bicycle traffic â€“ building a parking lot â€“ Refurbishment of an object by a path where there will be toilets and a room to promote biodiversity â€“ construction of small infrastructures (battles, worlds, waste baskets) â€“ Educational forests of the forests â€“ Creation of exhibits of many species of fauna and flora in the scale. â€” planting of plants (paproci) The main objective of the project is to promote the conservation of natural biodiversity of Podlasie NadbuÅ¼aÅ„ski, together with the preservation of valuable natural habitats and habitats of protected species occurring in the protected landscape area â€œBug Valleyâ€ and Natura 2000 after completion of the project. The following result indicators will be achieved through the implementation of the project: 1. Employment growth in supported enterprises O/K/M â€“ 1 EPC The following output indicators will also be achieved: 1. Number of supported forms of nature conservation â€“ 3 pcs. 2. Length of trails created â€“ 0.75 km 3. Number of facilities adapted to the needs of people with disabilities â€“ 3 pcs. The budget of the project: 1 612 338.75 PLN. Co-financing (85 %): 1 132 308.38 PLN. Period of implementation of the project: III quarter 2019 â€“ III quarter 2021.</t>
  </si>
  <si>
    <t>Q2699885</t>
  </si>
  <si>
    <t>Revitalisation of the park at ul. Kosciuszko in SulechÃ³w.</t>
  </si>
  <si>
    <t>This project concerns a city park located at KoÅ›ciuszki Street in SulechÃ³w. The implementation of the project falls within Objective 2 of the ITI Strategy, i.e. the conservation and use of the natural resources of the functional area, Investment Priority 6d. The project contributes to solving the problems identified in the ITI strategy, among others: the under-utilisation of natural resources for the development of ecosystem services, the low attractiveness of public and recreational spaces, the poor condition of the municipal infrastructure (cattles and litter bins), the insufficient number of measures to conserve natural resources (the establishment of breeding booths) will increase accessibility to natural areas. The project provides for works within the framework of which, inter alia, the following will be carried out: demolition works, construction of park alleys with edges and edges, execution of an internal supply line, execution of park alley lighting. The main objective of the project is to improve the efficiency of the use of natural resources Sulechowa and MOF Zielona GÃ³ra. In turn, the specific objectives of the project include: development of green infrastructure in Sulechowa and MOF Zielona GÃ³ra, improvement of conditions for recreational and leisure infrastructure, protection of biodiversity, reduction of pressure on natural areas, development of natural resources-based natural potential, strengthening of green areas, improvement of the image of SulechÃ³w Municipality and MOF Zielona GÃ³ra, improvement of tourist attractiveness of the municipality of SulechÃ³w and MOF Zielona GÃ³ra (region). The project outside the place of direct implementation will have an impact on the entire area of MOF ZG by implementing the indicators indicated in the ITI Strategy common to the entire functional area and through promotional impact. The project will be followed by a ceremonial opening of the park (cutting the ribbon) and an invitation to all representatives (members) of the MOF Zielona GÃ³ra. [...]</t>
  </si>
  <si>
    <t>Q2709519</t>
  </si>
  <si>
    <t>Along the Oder route â€“ conservation of endangered species and restoration of habitats in the municipality of DÄ…browa</t>
  </si>
  <si>
    <t>The implementation of the project aims at protecting and restoring biodiversity in the municipality of DÄ…browa by restoring habitats for the presence and feeding of endangered species, including pollinators, introducing educational infrastructure on the sites covered by the project and identifying the natural resources of the municipality of DÄ…browa and their conservation potential (natural inventory and ecophysiographic development), as well as raising public awareness and knowledge of nature protection and ecosystem services (educational activities), which ultimately aims to strengthen the protection of biodiversity throughout the Opolskie Voivodship. The project will be implemented in partnership. Cooperation between two partners is envisaged: The Green Action Ecology Foundation and the TSO with its registered office in DÄ…browa. Partners will cooperate with the municipality of DÄ…browa in the implementation of the task: educational and information activities (leader â€“ workshops, information on the website, articles for the newspaper, partners â€“ preparation and installation of 2 educational boards). In order to protect endangered species of plants and animals (15 species, including many at European level), habitats for their occurrence and/or feeding will be restored or restored. The project mainly aims to rebuild and restore gamble communities and meadows from the Molinio-Arrhenatheretea class â€“ extensively used flower meadows, as well as a lime avenue that is the habitat of the endangered species of Osmoderma eremita oak. Activities will be carried out in four locations: in DÄ…browa, Narok, Nonhydrides and Iron. The project, thanks to the planned activities, also concerns microretention. Project implemented from Q3 2019 to Q4 2021. Direct products that will be created as a result of the project are: number of forms of nature protection supported (1 item) and number of plant habitats/complexes covered by the project (2 units).</t>
  </si>
  <si>
    <t>Q122600</t>
  </si>
  <si>
    <t>Biodiversity â€“ the richness of the Polish countryside. Active program of ecological education of inhabitants of rural areas of Pomorskie voivodship.</t>
  </si>
  <si>
    <t>Project: â€œDiversity â€“ wealth of Polish villagesâ€ is a multi-channel programme of active ecological education with elements of promotion campaign aimed at all inhabitants of rural areas â€“ especially farmers, pupils of agricultural schools and officials of local government units â€“ in the Pomeranian Voivodeship. The aim of the project is to make the recipients aware of the invaluable benefits we derive from the surrounding nature and increase the sense of personal responsibility for protecting it. The project involves a wide reach of the villagers, taking into account both social, economic and natural diversity. All planned substantive issues will be presented on two levels: â€¢ specialised â€“ addressed to people professionally connected with agriculture (farmers, agricultural advisors, agricultural school pupils, teachers), â€¢ popular science â€“ addressed to all village residents, from the youngest to the oldest. The arguments relating to the protection of biodiversity must be measurable for those working in the agricultural sector or related to it. Apart from economic arguments, social and cultural arguments related to health and lifestyle will be important for all residents. Understanding the need to protect biodiversity in microscales will contribute to the protection of all biodiversity in line with the slogan: Think globally â€“ act locally. For different target groups we have found common planes and tools. High-class experts from academic and research units specialising in biodiversity and climate, agriculture and ecological education were invited to the project. Planned actions for the project: 1) Training for professionals, traditional and e-learning 2) Publishers of a specialised and popular science character 4) Educational stands at local events and at agricultural fairs 5) Digital products and functionalities. Number of recipients of the project: 50,000 people.</t>
  </si>
  <si>
    <t>Q102090</t>
  </si>
  <si>
    <t>Limiting the degradation of SulejÃ³w Landscape Park in the MniszkÃ³w commune by building tourist infrastructure and small architecture â€“ Stage II</t>
  </si>
  <si>
    <t>The aim is to prevent the degradation of nature through infrastructure and systematisation of the movement of cyclists and pedestrians in order to prevent the degradation of nature (area 6.13 ha). The investment will be implemented in accordance with the concept of universal design, in the design-build mode and will include: construction and modernisation of foot-bike paths; natural, educational and educational paths concerning individual forms of nature conservation in the MniszkÃ³w commune, making a small architecture: garbage bins, information boards, signboards, bicycle stands, shelters, benches, playgrounds and signs of PTTK trails. The trail will run through SulejÃ³w Landscape Park and its enclosed area and in the immediate vicinity of BÅ‚ogie reserve. Parking spaces will be located in the surroundings of Sulejowski Landscape Park and in the vicinity of the Sulejowski Park and the Sulejowski Lagoon. The project leads to increased and systematic tourism of pedestrians and cyclists in order to prevent habitat degradation of protected species present in the reserve (e.g. parking cars on the sidewalks), which will reduce the level of polluted air (as a result of exhaust reduction) and noise reduction. The planned infrastructure is designed to prevent the degradation of nature, protect the habitats of particularly valuable species (e.g. fir) and shape the right attitude of tourists in the area of nature conservation. The direct objective is to reduce the degradation of the natural environment in recreational areas, on the tourist trail and to promote forms of nature conservation through infrastructure and systematisation of cyclists and pedestrians on foot-bike trails through protected areas and facilities on the MniszkÃ³w Municipality. The direct target group consists of residents of the municipality of MniszkÃ³w â€“ 4730 people. More broadly, the projectâ€™s stakeholders are travellers, tourists and passers-by from the ÅÃ³dÅº region</t>
  </si>
  <si>
    <t>Q124400</t>
  </si>
  <si>
    <t>Use of natural resources of Zywiecki Lake in Zarzecz and the banks of the Å½ilice river in Åodygowice and Zarzecz for educational and recreational purposes</t>
  </si>
  <si>
    <t>The aim of the project is to protect and restore biodiversity in the Lodygowice commune by: â€” Creating the conditions for improving biodiversity in the design area; â€” Creation of recreational and educational space and ecological education. The municipality of this project plans to make effective use of its natural resources and protect the environment within the project concerned with appropriate adaptation to the guidelines of the ROP WSL. The subject of the project is to protect biodiversity through the development of the banks of the Å½ilice River and the footpath on the Jet Lake for active recreation and family recreation. The planned investment consists of the construction of a walking and teaching path with a length of about 2.2 km running along the left bank of the Å½ilice river and the embankment of Lake Å»ywiecki. In addition, the project plans to carry out an educational and information campaign aimed at residents and tourists to support biodiversity conservation activities.</t>
  </si>
  <si>
    <t>Q112852</t>
  </si>
  <si>
    <t>Towards biodiversity â€“ development of infrastructure for nature conservation through restoration and protection of the WroÅ„ski pond in the Tenczyn Landscape Park in Krzeszowice commune</t>
  </si>
  <si>
    <t>SERVICE part (construction projects and specifications) 1) Developing complete design documentation (construction and executive design) covering the design of: construction works in categories of: Demolition robots Land preparation Robots accompanying Sealing of the lower pond with benthomat Strengthening of the lower pond Robots in the field of restoration and modernisation of the pond Thematic and Information elements 2) Developing STWIORB 3) Obtaining the necessary decisions, opinions, arrangements and permits for conducting construction works, including, among others, the final construction permit (obtaining a construction log and an information board is on the side of the Contractor). Any obvious errors, omissions and omissions in tender documents (SIWZ) shall be notified to the Contracting Authority as soon as they are detected and cannot be used against the Contracting Authority. The subject matter of the contract shall consist of: 1. Execution of complete design documentation in accordance with applicable legal regulations, together with obtaining all required legal arrangements, opinions and permits to start construction works, including, among others, the final construction permit, water permit. 2. Implementation of the construction works and supplies provided for in the programme. Construction works shall be carried out in accordance with the Technical Specification of the Construction Works. Detailed conditions for carrying out natural works The water should be drained from the pond during the first September cooling period (necessarily before the end of September, in order to make it before the mating).The water should be flushed at night (e.g. 30 cm in the night) so that the cancers could not return to the burrows, only sought shelters lower and lower. Water must not fall during the day. This rate of lowering water will also allow mussels to escape. Calculations must be carried out in time</t>
  </si>
  <si>
    <t>Q132527</t>
  </si>
  <si>
    <t>Project of revalorisation of the historic park in MaÅ‚szewek with regard to the protection of the habitat of the subcontinental grotto</t>
  </si>
  <si>
    <t>Place of implementation: the area of the historic park in MaÅ‚szewek located on the geodesic plot no. 4/8, perimeter 02 DÅºwierzuta, commune of DÅºwierzuta. The area of the park covered by the project is 2.88 ha. Part of the park is located in the Natura 2000 PLB280007 Forest of Napiwodzko-Ramucka. The aim of the project is to re-evaluate the historic park, protect the habitat of the subcontinental ridge (nature 2000 settlement, code 9170-2) and preserve and enrich plant and animal species present in the park, and make the park available to stakeholders. Type of work planned: Land preparation and soil cultivation (11737 mÂ²); The management of the existing plant garment â€“ care treatments on the existing stands (87 pieces) and on shrubs (4 pieces); plantings and shrubs, tree cutting (16 thousand mÂ²). Plantings, Polanas and April meadows â€“ plantings (deciduous trees 49pcs., hedgewood trees 213pcs; coniferous trees 22pcs., bushes of fox. 1108pcs, IgL shrubs. 8pcs, perennial 4046pcs, 38.17 mÂ² onion perennials, 380pcs., ferns177pcs, perennials on park runes (4000 pcs) and perennials on the habitat area (132 mÂ²), glades (5900 mÂ²), flower meadow (2830 mÂ²) and spreading of litter bark (2300 mÂ²). Restoration of hist. path layout in the Park area (2156 mÂ², length 1566.6mb). Demolition works of small architecture elements (1kpl.). Making a wooden fence long. Itâ€™s 455 mb. Park infrastructure â€“ benches of wood. 6pcs, garbage cans 7pcs, bike stand 1pcs. Playground (1kpl.). Monitoring Bezp. (1kpl.). Stages of Project Implementation: â€” preparatory stage- document. tech. and competition, â€“ the stage of selection of the contractor of the investment- selection according to competitiveness, â€“ realisation of investments- execution and receipt of works, â€“ final settlement of material and financial project. The project fits in with the assumptions of the RPO Shoop through the Specific Objective: Better mechanisms for protecting biodiversity in the region â€“ preserving, protecting and increasing the biodiversity of the park.</t>
  </si>
  <si>
    <t>Q98494</t>
  </si>
  <si>
    <t>Creation of a natural education centre of the Landscape Park.</t>
  </si>
  <si>
    <t>The project concerns the creation of the Natural Education Centre of Krajenia Landscape Park. The project budget shall include the following tasks: preparatory works (study documentation, technical documentation, building permit), investment works (building work), purchase of teaching aid i.e. equipment for the educational hall and purchase of audio-video equipment, purchase and assembly of bat booths, supervision of investors and indirect costs (project management and promotion). The investment is part of the types of projects envisaged for co-financing under Measure 4.5 Nature conservation. The project responds to identified needs and problems, including the main: insufficient mechanism to protect biodiversity in the NCP. The main objective of the project is to: strengthening the protection of biodiversity in the NCP. The actions taken by the Applicant and the project promoter will contribute to improving environmental awareness, enriching the educational facilities of the NCP, which will enable practical improvement of knowledge and skills and, above all, the creation of a centre of natural education, which will enable the promotion of environmental protection activities and increase the level of environmental awareness of the inhabitants of the region and promote ecological attitudes. The implementation of the project will allow to create attractive conditions for conducting ecological education, will enable the use of modern equipment and the concentration of employees conducting environmental education of the KPK in one place and the creation of a space for exhibitions, natural exhibitions and competitions. The project will contribute to nature conservation through education, which will increase environmental awareness among project recipients. The objectives of this project are in line with the objectives of Priority Axis 4. The environmentally friendly ROP region of the JCC-P for the period 2014-2020, including a specific objective â€“ a reinforced mechanism for the protection of biodiversity in the region.</t>
  </si>
  <si>
    <t>Q132513</t>
  </si>
  <si>
    <t>Protection of biodiversity and revitalisation of the historical park in DurÄ…g in OstrÃ³da commune</t>
  </si>
  <si>
    <t>The scope of the project includes the creation of an effective mechanism for protecting biodiversity in the warm-maz voivodship through revitalisation of the historic Park in DurÄ…g in the municipality of OstrÃ³da The scope of the project and the implementation method assumes: â€¢ Development of dok.technical park-II-V.2017r The work below is done in 2020 â€¢ Reconstruction of axes and observation points â€¢ Restoration of park interiors â€¢ Reconstruction of 3 trees â€¢ planting the characteristic plants for the purposes of the nineteenth century, â€“ planting native plants from the Red Book â€“ cleansing and maintenance of waterborne buildings â€¢ Introduction of the thematic corners of plants and animals in the park As a result of the project, measures will be taken to revitalise green areas. A park with rich plantings will be maintained to protect plant species and bird habitats. The creation of a small architecture leading to the conservation of species and habitats. The project will fill the last gap in the existing infrastructure in the area of implementation of the project. The project is part of the SZOOP RPO WiM 2014-2020 as it contributes to the objectives, indicators and results planned in the documents, and is compatible with the co-financed forms of support and the type of beneficiaries. The project pursues the objective of Action 5.3: Objective 6 Conservation and conservation of the natural environment and the promotion of resource efficiency and Objective 5 â€œPromoting adaptation to climate changeâ€, since protecting the endangered habitat affects biodiversity conservation, the implementation will result in a revitalised park, the existence of which will affect the removal of greenhouse gases, preventing climate change.</t>
  </si>
  <si>
    <t>Q132522</t>
  </si>
  <si>
    <t>Protection of biodiversity of Juliusz SÅ‚owacki Park in MrÄ…gow</t>
  </si>
  <si>
    <t>The main objective of the project is to protect biodiversity and preserve the natural habitats of species exposed to anthropopression in the area of the Juliusz SÅ‚owacki Park in MrÄ…gow by restricting access to the habitats of selected species and properly targeting tourism. The implementation of the project will reduce pressure from users to natural value areas, including the LegiÅ„ski-Mrzeg Lakes OChK, as well as the channelling of tourist traffic within the Park. The project will be implemented in the Municipality of MrÄ…gowo. The project will cover 160.31 ha of the Park area and the part of the OKK directly linked to the area of the Park. The project will be implemented by the Applicant. As a result of this project, walking and foot-bike paths of the Juliusz SÅ‚owacki Park in MrÄ…gowo will be created with the length of the path approx. 4.5 km and an average width of 2.5 m. There is also a small architecture and marking of trails. The task will ensure the targeting of tourism, the protection of biodiversity and the preservation of the natural habitats of flora and fauna species. The project is part of the Thematic Objective 6 Conservation and Protection of the natural environment and promotion of resource efficiency, investment priority 6d â€œProtection and restoration of biodiversity, soil conservation and rehabilitation and support for ecosystem services, including through the Natura 2000 programme and the Green Infrastructureâ€ SzOOP RPO WiM OJ 3.5.3 Protecting biodiversity.</t>
  </si>
  <si>
    <t>Q124388</t>
  </si>
  <si>
    <t>Comprehensive protection of the precious natural area located in the Rudzki Row II area and Bujoczka Street in Ruda ÅšlÄ…skie with information and educational campaigns</t>
  </si>
  <si>
    <t>The project consists of protecting a valuable natural area due to the presence of biodiversity and increasing the knowledge of the inhabitants of environmental activities through active ecological education. The implementation of the project leads to strengthening the biodiversity of the Rudzki Row II. The substantive scope of work shall include: â€” recognition and valorisation of local natural resources, including flora and fauna, habitats and values of inanimate nature, â€“ reduction of surfaces occupied by foreign invasive plants, â€“ introduction of new native species into the area, including native trees and herbaceous plants, â€“ enrichment of the area with nesting booths, â€“ greenery works, â€“ reduction of threats caused by scrapping and decaying in the vicinity. Bujoczka to the street. PorÄ™bska), â€“ construction of field stairs from the side of ul. Ecclesiastical/PorÄ™bska, â€“ making a playground, â€“ making small architecture.</t>
  </si>
  <si>
    <t>Q2717386</t>
  </si>
  <si>
    <t>3 rd stage of revitalisation of the historic park in JegÅ‚awek, taking into account the protection of biodiversity sites</t>
  </si>
  <si>
    <t>Place of implementation: historical park in JegÅ‚awek (15.02 ha), plot no. 11/47, 11/48, 11/49,11/50, area 05 JegÅ‚awki, Gm. Srokowo. The main activities of the project concern the third stage of revitalisation of the park, including the construction of lighting and delineation of the preparation of educational health pathways. Planned scope of works for stage III: Illumination of educational path network 1. Implementation of energy-saving lighting (LED) â€“ light points, lamps, solar lamps with batteries 2. Execution of lighting control wiring 3. RTO 4 terrain lighting area switchgears. Lighting control cabinets with internet module (online control capability) 5. Motion detectors Educational infrastructure â€“ elements of the health path 1. The main consultation point for health pathways 2. Elements of the health path along with the addition of park equipment. Stages of the Project: â€”preparatory documentation- technical and competition documentation -election of the contractor of the investment â€“ competitiveness â€“ implementation of the investment â€“ execution and acceptance of works â€“ final settlement of the project The project is in line with the assumptions of the SOP ROP for PRIORITETOIE V. â€œEnvironment and rational use of resourcesâ€, Investment Priority 6d through the implementation of the specific objective: Better mechanisms to protect biodiversity in the region â€“ preserving, protecting and increasing biodiversity of the project area by reducing anthropopression â€“ regulating traffic in and the possibility of using evening paths for educational purposes through lighting installations and environmental education through health paths which, together with the development of small architecture, will ensure better organisation of the stay of project stakeholders in the area of more than 15 hectares of the park.</t>
  </si>
  <si>
    <t>Q2711855</t>
  </si>
  <si>
    <t>Delivery and installation of backyard sewage treatment plants in Krzywcza municipality</t>
  </si>
  <si>
    <t>The main objective of the project is to: regulate the management of water and sewerage through the installation of backyard sewage treatment plants in the Natura 2000 sites of the municipality of Krzywcza. The objective of the proposed project is to combat environmental degradation in areas of natural value, social and economic marginalisation and integration of the area affected by the projectâ€™s impact into the development processes of the region. The project involves ordering water management in the project area, i.e. 3 localities (Reczpol, Chyrzyna, Kupna) through the installation of domestic sewage treatment plants for 114 households, including: 98 households located in Reczpol, 11 households located in Chyrzyna, 5 households located in buy. As a result of the implementation of the project, the availability of human resources for domestic waste water treatment facilities will be increased for residents of 3 localities of the municipality â€“ Krzywcza, i.e.: Reczpol (369 inhabitants), Chyrzyna (44 inhabitants), Kupna (18 inhabitants) â€“ a total of 431 inhabitants in the area under consideration. The project activities will contribute to improving the quality of the natural environment, including in particular natural assets in areas of valuable nature â€“ Natura 2000 and the protection of biodiversity in the region. The project will also include educational environmental activities concerning the operation of home waste water treatment facilities, including the organisation of lectures on the effects of soil and water pollution on Natura 2000 conservation objects for residents. The training will be enriched with promotional materials in the form of brochures and information published on the website of the municipality of Krzywcza, presenting environmental measures.</t>
  </si>
  <si>
    <t>Q124409</t>
  </si>
  <si>
    <t>Revitalisation of coastal areas of Kocierzanka creek in the ÅÄ™kawica Municipality</t>
  </si>
  <si>
    <t>The project concerns the comprehensive conservation of biodiversity in the LÄ™kawica Municipality by revitalising the coastal areas of the Kocierzanka stream, setting up an Environmental Education Centre and carrying out an ecological campaign. The aim of the project is to strengthen the mechanisms for the protection of biodiversity in the LÄ™kawica Municipality and to raise the publicâ€™s environmental awareness by creating sustainable use of natural assets and developing infrastructure related to the right direction of tourism in accordance with nature. The applicant is the Municipality of LÄ™kawica. The project will be completed by 2018.</t>
  </si>
  <si>
    <t>Q2718042</t>
  </si>
  <si>
    <t>Restoration and preservation of the natural assets of the historic park in GiewartÃ³w in Powidzki Landscape Park.</t>
  </si>
  <si>
    <t>The implementation of this project will consist of carrying out activities aimed at restoring and preserving the natural values of the historic park in GiewartÃ³w, located in the Powidz-Bieniszewski Protected Landscape Area, the area of the Pomeranian Landscape Park [PPK] and the Natura 2000 â€“ Gniezno Lake District. The project will be carried out as part of two tasks: 1) Recreation and conservation of the parkâ€™s natural assets (renovation of packing functions in wooded areas of the park, enrichment of forest habitats in the park, revitalisation of an in-forestry water reservoir, construction of a path that sewering movement around the revitalised reservoir, initiation of settlement of the restored pond and park by amphibians, creation of a flower meadow â€“ a demonstration of pollinating insects, installation of breeding boxes for birds and breeding boxes for bats, provision of wintering sites for hedgehogs, purchase of a lawn mower, investor supervision, technical documentation, ecological expertise, feasibility study) â€“ implementation period 17.06.2019-31.12.2021. 2) Educational and information activities (creation of a website about PPK and installation of information/memorial board and marking of equipment) â€“ the period of implementation 01.06.2020-31.12.2021 Actions undertaken under the project will contribute to the preservation of natural ecosystems of lakes and wetlands and allow to preserve the population of rare and protected species of plants, animals and fungi and their habitats. The project will achieve the following outputs (year of achievement â€“ 2021): â€” Number of forms of nature protection supported â€“ 3 (Powidzki Landscape Park, Natura 2000 site â€“ Gniezno Lake District, Powidzko â€“ Bieniszewski Protected Landscape Area)- Number of plant habitats/complexes covered by the project â€“ 4 pcs. (slope depth, ash-Olszowy; eutrophic water reservoir with Nymphenion community; low, extensively usable fresh meadow)</t>
  </si>
  <si>
    <t>Q114925</t>
  </si>
  <si>
    <t>Protection in situ of plant and animal species, including the protection and reconstruction of the degraded site of the â€œLewin Brzeskiâ€ natural-landscape complex and the construction and modernisation of the accompanying infrastructure</t>
  </si>
  <si>
    <t>The project will be implemented in the area of the natural-landscape complex â€œLewin Brzeskiâ€, established on the basis of resolution no XVII/152/2004 of the Municipal Council in Lewin Brzeski. 03 September 2004 The area covered by the investment is approx. 20 hectares. In the natural-landscape complex there are endangered plant and animal species (plants: among others, a water walnut kitten; animals: among others, medium woodpecker, caterpillar, lake frog, water frog, grass frog). The scope of work shall include: â€”preparatory work: inventory of amphibians and moving them to a safe place for the execution of works together with the execution of a safety hub, -revalorisation of the water reservoir, -reconstruction of slopes, -works connected with greenery, â€“ construction of natural-educated paths and recreational paths together with the separation of spaces for grilling, â€“ construction of park lighting, -construction of observation platforms, -building of small observation tower, cavalry and mounting Products of the project: â€”Number of habitats/plant communities covered by the project: target value â€“ 1 pcs. The indicator reflects the main assumption of the project, i.e. the protection and reconstruction of the degraded area of the natural-landscape complex â€œLewin Brzeskiâ€ together with the protection in situ of species of plants and animals. The area of the natural landscape complex is the habitat of endangered plant and animal species. â€” Number of supported forms of nature conservation: target value â€“ 1 pcs. The indicator reflects the main assumption of the project, i.e. the protection and reconstruction of the degraded landscape complex â€œLewin Brzeskiâ€ together with protection in situ of plant and animal species. The area of the natural landscape complex is the habitat of endangered plant and animal species.</t>
  </si>
  <si>
    <t>Q132525</t>
  </si>
  <si>
    <t>Construction of an ecological educational path on the shore of Lake Milda in MiÅ‚akowo Municipality, in order to protect the in-situ of endangered species and natural habitats</t>
  </si>
  <si>
    <t>Place of implementation of the Project: the area is located within the administrative boundaries of the City of MiÅ‚akowo and runs along the shore of Lake Milda, the entire area occupies an area of 2.291 ha. Includes parcels with register numbers. 195, 353, 628/1, region 01 MiÅ‚akowo. Plot No. 195, 353 belong to the Municipality, plot No. 628/1 is borrowed from the Management Board of Melioracja and Water Equipment in Olsztyn. The aim of the project is to protect the habitat of the eutrophic lake (Nuture 2000 priority code 2000: 3501-1) and the preservation and enrichment of plant and animal species found on the lakeâ€™s shore, along with making the area accessible to a wider group of users thanks to the construction of an ecological educational path along the lakeâ€™s shore (including small architecture and accompanying infrastructure). Type of work planned: Preparatory works (15000 mÂ²); Planting of plants (a total of 8195 pcs, including among others) 41 pcs of trees and 369 pieces of shrubs); Sowing of the flower meadow (600 mÂ²); Rejuvenation of old trees (1 pieces); Soil spreading (174,6 mÂ³); Shrubs and self-seeding (3611 mÂ²); Hotel for insects (1 pieces); Breeding booths for birds (17 pieces); Educational boards (9 pieces); Making a path from the permeable mineral surface and ending on the beach (1489,5 mÂ²); Construction of wooden footbridges (171.8 mÂ²); Execution of an access road with 2 car parks to the educational path (927 mÂ² in total, stone cube material); wooden gazebo (1 pieces); Floating bridges (4 pieces); viewing area (1 pieces); small architecture â€“ benches (10 pieces), deck chairs (12 pieces), trash bins (13 pieces), changing rooms (2 pieces); Itâ€™s security surveillance. The detailed scope and schedule of planned works is described in the feasibility study. Stages of Project Implementation: â€” the preparatory stage â€“ technical and competition documentation has been prepared, â€“ the stage of selection of the contractor â€“ selection of works in accordance with Article 39 of the contractorâ€™s works towards biodiversity and construction, â€“ implementation of investments â€“ execution and receipt of works, â€“ final settlement of tangible and financial investments.</t>
  </si>
  <si>
    <t>Q95906</t>
  </si>
  <si>
    <t>Conversion of joints into cancer ponds in order to create an ecological centre for the protection of biodiversity in the municipality of ZÅ‚otoryja</t>
  </si>
  <si>
    <t>The main objective of the project is to establish a regional centre for the protection of biodiversity in the municipality of ZÅ‚otoryja. The main objectives of the Centreâ€™s activities will be: 1. Creating conditions for the development of noble and mud cancers; strengthening the population of these species, followed by natural watercourses and reservoirs. 2. Environmental education on environmental problems and endangered species, including protection and threats to noble and mud cancers. As part of the task in the village. New ZÅ‚otoryjska Village, on plots no. 181, 180/2 and 214, assumes the conversion of existing, currently unused joints into cancer joints. In the ponds, the breeding of noble (actually) carcinomas (Astacus astacus) and mud carcinomas (Astacus (Pontastacus) leptodactylus) is planned. Noble and mud crawfish are species covered by partial species protection (Dz. U. of 7 X 2014 item. 1348 Rozp. The Minister of the Environment of 6.10.2014 on the protection of species of animals) and were included in the Polish Red Book of Animals, Volume II Invertebrates â€“ VU hazard category (high-risk species). Ekol education will be an integral part of the breeding of noble and mud cancers. Education will be aimed primarily at promoting native biodiversity and familiarising with two species of Polish cancer, their environment of life, threats, as well as forms of nature conservation and freshwater vegetation (plants, lakes, streams, rivers). The scope of the planned work needed to launch an ecological centre for biodiversity protection: â€¢ conversion of existing joints into joints for cancer breeding â€¢ supply and drain pipes for front joints from PVC and PE tubes with bars and piling-spust monks â€¢ nesting habitats for cancer â€¢ reconstruction of joint skulls through moss. excavation and formation of scars and bottom of joints according to cross-sections and assumptions adopted</t>
  </si>
  <si>
    <t>Q95912</t>
  </si>
  <si>
    <t>Conservation of natural resources by retrofitting the Centre for Ecological Education Natura 2000 â€œIzerska ÅÄ…kaâ€ in ÅšwieradÃ³w-ZdrÃ³j.</t>
  </si>
  <si>
    <t>The project is located on plot no. 27, at ul. Agricultural 7, in ÅšwieradÃ³w ZdrÃ³j, in the building of the Centre for Ecological Education Natura 2000 â€œIzerska ÅÄ…kaâ€. The material scope of the project includes the purchase of the necessary equipment, taking into account modern technologies and educational activities. The equipment includes:â€¢ WIRTUAL REGULATION goggles â€“ 16 sets â€¢ SYSTEM With a fog monitor with software and projector, allowing you to display a flat image in the air with the possibility of passing through the image, touching it and interacting with it â€¢ MONITOR interactive with computer- 2 zest.â€¢ TABLET â€“ 10 pcs. â€¢ TELEWIZOR LED â€“ 3pcs. â€¢APLICATION â€œPath of Nature Monuments of ÅšwieradÃ³wâ€ â€¢ INTERACTIVE MAPA â€¢ METAL FLORY MODELE FLORY To strengthen the impact of the project also includes educational activities: The film â€œYear in the Meadows of the Mountains and the Jizera Foothillsâ€, leaflets: about the importance of meadows for the ecosystem, about bee products, environmentally friendly lighting, guidebook of bees friend, board game about peat bogs, thematic cards â€œThe Birds of the Mountains and the Jzerski Foothillsâ€, memory game â€œThe Plant of the Meadows of the Mountains and the Iser Mountainsâ€, educational contest, photopaper with educational graphics, map of insects, graphic designs of materials. The activities planned in the project will allow the recipients to familiarise themselves with the fauna and flora of the following protected areas: Natura 2000 sites â€œLaws of Mountains and Jizera Foothillsâ€ and â€œJizera Mountainsâ€, KrkonoÅ¡e National Park, Nature Reserve â€œTorfowiska Jizera Valleyâ€, Nature monuments in ÅšwieradÃ³w ZdrÃ³j. Among the species presented on the purchased devices will include: Mountain WszewÅ‚oga, aurinia cross, telejus frost, blueberry nausitous, round-leaf, dwarf birch, red scarlet and landscape components: Konietlic meadows, mountain meadows used extensively, moist meadows and Calion clays.</t>
  </si>
  <si>
    <t>Q132635</t>
  </si>
  <si>
    <t>Development of recreational area at Lake Ewingi in Zalewo</t>
  </si>
  <si>
    <t>The investment was planned in response to the needs of residents, tourists and entrepreneurs to improve the tourist potential of the municipality of Zalewo, including the main need to support tourist traffic on Lake Ewingi in Zalewo. The task includes the development of the recreational area on plots no. 51/8, 51/10, 51/11 of the 2 Zalewo and 233/1 Area 1 Zalewo. The project takes into account environmental protection, including the improvement of species biodiversity. Scope of the project: 1. Development of recreational area on Lake Ewingi in Zalewo: â€” management of existing plant robe, â€“ demolition works and dismantling elements of small architecture, â€“ land preparation and soil cultivation, â€“ construction of surfaces and edges: â€” execution of hardened surfaces â€“ construction of mineral surfaces â€“ execution of sand pavements of playground â€“ execution of hardened surfaces (pave from wooden boards, walking-to-road line with concrete cube, pavement with granite cube) â€“ edges (granite edges for mineral surfaces, platic edges for discounts, concrete edges) â€“ elements of small architecture: 22 m long x 3 m wide-1pcs. 5 m x 3.5 m (+Â 4 wooden climbing ladders) -1pcs. 2 tables and 4 benches)-2 pcs. Basins With support --3 pcs. â€¢ semi-circular nets WITH OPARCIA (at the playground, from the same board as the surface) -4pcs. 1 pcs. 3 pieces â€¢ EDUCATION TABLE â€“ 1 pcs. LEARING LEARNINGS â€“ RIGHTS+heads-9pcs. Luminaires -23pieces. â€¢reflectors (LED lighting)-36 pcs. â€¢Playing set -1 pcs. â€¢WHALL â€˜bird GNIAZDOâ€™-1pcs. 1 pcs. â€¢linararium-1pieces. â€¢EQUIPMENT/manufacturing for seating-16 pcs. â€”producing plantings, fields and meadows April 2. Installation of recreational area lighting installation at Lake Ewingi in Zalewo.</t>
  </si>
  <si>
    <t>Q2711857</t>
  </si>
  <si>
    <t>Construction of backyard sewage treatment plants in the municipality of Tyrawa WoÅ‚oska</t>
  </si>
  <si>
    <t>The project will be implemented by the municipality of Tyrawa WoÅ‚oska. As part of the project, 75 home waste water treatment plants will be purchased and an ecological campaign will be carried out. Main objective: Maintaining biodiversity in the municipality of Tyrawa WoÅ‚oska by strengthening conservation mechanisms. Specific objectives: â€” the removal or reduction of existing threats to biodiversity; â€” raising the awareness of the population and shaping the attitudes and activities of local society for the conservation and sustainable use of biodiversity; â€” raising the awareness of residents of the need to link biodiversity protection with the socio-economic development of the region The actions planned under the project will include: purchase and installation of backyard sewage treatment plants as well as an ecological promotion campaign. Project results achieved by project partners: â€” Number of additional persons benefiting from improved waste water treatment â€“ 348 p.e.; â€” Estimated number of people benefiting from improved wastewater treatment 348 p.e.; â€” The number of people covered by the information and education campaign for environmental attitudes â€“ 1578 people.</t>
  </si>
  <si>
    <t>Q114916</t>
  </si>
  <si>
    <t>Protection of endangered natural habitats in Opole nature reserves and their neighbourhood</t>
  </si>
  <si>
    <t>The project plans to implement conservation activities in the Opole nature reserves included, among others, in conservation plans for these reserves, including active protection in nature reserves: Barucice, Gipsowa Mountain, JaÅ›kowice, Kamieniec, Komorzno, Krzywiczyny, Lesisko, Olszak, Staw Nowokuxnicki. Other activities, inseparably linked to the management of nature reserves in the region, are also planned; I.e.: 1. execution of documentation for the conservation plan of the nature reserve GÃ³ra Gipsowa, in connection with the enlargement of the reserve area, execution of documentation for the assessment of the state of the spring and forest greenhouse population in the Republic of Poland Silver Sources, documentation for verification of data on the location of the gravel turnout posts in the Republic of Poland Rozumice; 3. marking with official plates of Opole nature reserves; 4. institutional reinforcement of RDOÅš by providing specialised software dedicated to the management of reserves together with the purchase of necessary equipment (server, computer); 5. the natural supervision of all activities in the project; 6. information and educational activities, i.e. updating the website devoted to the Opole nature reserves, enriching with new elements and content and its promotion as part of a conference devoted to the issues of protection of nature reserves. The product will be supporting 36 forms of nature conservation i.e. 36 Opole nature reserves, 3 planning documentation for nature conservation will be developed. The project covered 11 habitats/plant communities. As a result of the project on the pow. 259.87 ha will be restored or ensured the protection of the appropriate ecosystem.</t>
  </si>
  <si>
    <t>Q119025</t>
  </si>
  <si>
    <t>Restoration of biodiversity in the reservoir in OÅ¼anna</t>
  </si>
  <si>
    <t>The main objective of the project is to strengthen mechanisms for the protection of biodiversity in the region by significantly improving the ecological status of the water reservoir in Ozanna, raising and maintaining natural assets, which directly affects the conservation of protected species: brown Gace, rich. The project concerns the restoration of the ecological status of the water reservoir through the elimination of sinic blooms, microbiological bioremediation, subsequent restocking of the water reservoir, research monitoring, inspection supervision and preparation of the final report. The reservoir is of great importance for maintaining the biodiversity of the area in which it is located, and it is therefore important to restore the degraded ecosystem. The project will contribute to the reconstruction of fauna and flora related to the reservoir, and will also constitute an area of rich water and coastal vegetation. The rational use of the water reservoir and its surroundings will prevent the invasive destruction of biodiversity in this area and prevent its further invasive devastation. The project covers the water reservoir and its immediate surroundings and therefore also includes species not related to the aquatic ecosystem but living in a direct environment. In order to organise tourism, land development is planned: repair of paved communication lines within the water reservoir to protect the area from excessive interference with its biodiversity, equip the area with infrastructure equipment, i.e. benches, garbage bins, bicycle stands, information boards. It is also planned to install natural booths: closed bird booths, bathouses, insect booths, between or on trees to help preserve the area in terms of biodiversity. The project plans to install information boards containing a description of the site-specific natural sites and field game tables.</t>
  </si>
  <si>
    <t>Q100430</t>
  </si>
  <si>
    <t>â€œDistribution of natural and recreational resources in Å»araâ€</t>
  </si>
  <si>
    <t>The main axis of the project is the development of nature conservation and rational provision as a place for recreation of the park area in the area of ul. Red Cross and Paderewski in Å»ary. The project as a whole is aimed at developing a neglected green area characterised by high biodiversity so that it is an attractive place for both nature and recreation. In this way, it will combine the functions of nature conservation (biological conservation. diversity of the area) and recreational functions for residents, obtained by ordering the terrain. The beam of the projectâ€™s objectives shall consist of: 1. Ordering the area in the area of ul. Red Cross and Paderewski in Å»ary (main target defined at product level). 2. Use of the park to perform educational functions (result level), 3. Enhancement of the parkâ€™s habitat function (result level), 4. Making the park available as a recreational area (result level), 5. Ordering the visitor traffic (result level), 6. Increase in the number of recreational areas in Å»ara (result level), 7. Protection of bird species and bats living in the park and in the city (long-term result level). The project will be divided into 6 tasks: 1. Task 1 â€“ construction work, 2. Task No. 2 â€“ investor supervision, 3. Task No. 3 â€“ delivery and installation of educational path boards, 4. Task No. 4 â€“ delivery and installation of breeding booths, 5. Task No. 5 â€“ Project promotion, 6. Task No. 6 â€“ expenditure on the preparation of the project. Since the built infrastructure will be open and free of charge, all those interested, i.e. residents of Å»ar and those visiting Å»ara, including persons with disabilities, will be able to use it. The result will be the achievement of indicators adequate for the actions carried out under the project, which have been identified and characterised (by indicating the measurable figures) in Section C of the application</t>
  </si>
  <si>
    <t>Q119037</t>
  </si>
  <si>
    <t>Green Education â€“ Podkarpackie Center for Ecological Education in RzeszÃ³w</t>
  </si>
  <si>
    <t>Main objective: Protecting the environment and preserving biodiversity in order to make the region more attractive. 1. Strengthen mechanisms for the protection of biodiversity in the region through the use of environmental education. 2. Increase the level of environmental awareness of residents and the quality of environmental information.3. Strengthening the educational base for improving the environment, preventing its degradation and devastation and preserving the biodiversity of the Podkarpacie region for future generations. 4. Preserving the environmental advantages of Podkarpackie Voivodship and thus increasing the quality of life of its inhabitants and increasing the attractiveness of the competitiveness of the Podkarpacie region compared to other regions of the EU. The Association â€œEKOSKOPâ€ is the owner of the Podkarpackie Centre for Ecological Education (PCEE) located in RzeszÃ³w on 28/4 Lubelska Street. It is equipped with infrastructure for environmental education and adapted for people with disabilities. The task will consist of:- Refreshment of the centre infrastructure (e.g. painting, replacement of used equipment) and purchase of necessary equipment (e.g. storage racks) improving the working conditions of PCEE;- purchase and assembly of photovoltaic panels and thus increase energy efficiency and use of renewable energy sources in the centre infrastructure; â€” the creation of an internal network enabling efficient work within PCEE and sharing the accumulated knowledge;- increasing the ecological functions of the educational garden; â€” the purchase of an electric car â€“ EKOMOBILA, which serves mobile education;- the purchase of modern, unique in educational practice, equipment and teaching aid to increase the educational potential and offer of nature classes of PCEE, reaching with purchased equipment, schools and recipients in small towns, and thus making the purchase of the equipment purchased and enabling as many people to work on it.</t>
  </si>
  <si>
    <t>Q98491</t>
  </si>
  <si>
    <t>Construction of an off-road research station PodmoÅ›cie</t>
  </si>
  <si>
    <t>Project for the creation of a research and field station â€œPodjÅ›cieâ€. Insufficient Biodiversity Protection Mechanism in ZPKChiN is the main problem of the project. The main objective of the project is to strengthen the Biodiversity Protection Mechanism in ZPKChiN. As part of the project, the â€œresidentialâ€ building and the economic building located in CheÅ‚mno near the â€œOld Shipyardâ€ will be adapted in order to create an area-research station â€œPodwayâ€ (in the scope of works also:equipment of stations, construction of water treatment plants, ordering of the area of conservation of animals)- an attractive place for ecological education with the possibility of conducting workshops for the development of natural habitats in the area of natural resources located in the NPK area, as well as the conservation of natural habitats in the area of natural resources located in the area. â€” the designation of 6 transects for active protection and execution of their detailed photomap,- execution of detailed inventory of headed willows and old apple trees in the backyard orchards, simplified monitoring for oak (decaying) and other protected species of insects, and avifauna of hatching avians will be carried out by means of the method of protective action.- elaboration of the guide of the ABC conservation of the Willows.</t>
  </si>
  <si>
    <t>Q124357</t>
  </si>
  <si>
    <t>Revitalisation and adaptation for cultural purposes of the Fanâ€™s Fan Maciej in the area of the former Concordia mine in Zabrze</t>
  </si>
  <si>
    <t>The aim of the project is to increase the cultural attractiveness of the 1 historic fan object, which is part of the historic complex of the former Concordia mine (Majj Speed) located on the Technical Monuments Route through renovation works in the building and its surroundings until the end of 2020. The scope of the project includes: â€¢ roof renovations â€¢ conservation works on the facade and outside of the building, â€¢ conservation works inside the historic building â€¢ works in the immediate vicinity of the facility â€¢ promotion The effect of the project will be the commissioning of the facility for exclusively cultural purposes â€“ including the exhibition â€œHeirship of the former mining technology â€“ Exposition of ventilation of the Concordia mineâ€, which will bring the cultural thought important to the ethos of the region.</t>
  </si>
  <si>
    <t>Q114940</t>
  </si>
  <si>
    <t>An increase in the natural value of the park in DÄ…browa NiemodliÅ„ska â€“ a worthy protection of the local hotspot of biodiversity.</t>
  </si>
  <si>
    <t>The project envisages taking measures to improve the natural environment in the voivodship by protecting and restoring full biodiversity and increasing the effectiveness of the protection of biodiversity in the region. The need to carry out the task results from monitoring data on the state of the environment and the analysis of the degenerative trends of habitat lobes and the structure of the gat population. Unfavourable changes are the result of long-term changes in the environment of nature, in particular the variables shaping habitats and ecological niches of individual species. The planned activities also result directly from the provisions of the Nature Conservation Act. The realisation of the project stems from the fact that in the voivodship, despite ongoing development processes, there are still many valuable natural habitats and habitats of various animal species, plants and fungi requiring passive and active protection. It is therefore necessary to take action to improve the conservation of species and habitats and to comply with the management and spatial planning requirements in line with the EU Biodiversity Strategy up to 2020 and the Habitats Directive (92/43/EEC) and Birds (2009/47/EC). The project will carry out active conservation of nature in the region leading to the improvement of the value of biodiversity. Actions aimed at preserving endangered species and improving the quality of habitats, reconstruction of degraded habitats, conservation in situ and ex situ populations of taxa with high diagnostic value for habitats and rare and outgoing populations, preparation of documentation of nature, inventory of nature. together with the promotion of the advantages of the biodiversity centre concerned, the development of social attitudes conducive to nature conservation, including biodiversity and country protection, as well as ecological attitudes. Modernised fence is made up of objects with gr. proj. antique.</t>
  </si>
  <si>
    <t>Q95921</t>
  </si>
  <si>
    <t>Good Atmosphere â€“ Lower Silesian Eco-education Campaign</t>
  </si>
  <si>
    <t>The aim of the project is to increase the environmental awareness of the inhabitants of the region regarding the protection of biodiversity and environmental problems. The educational campaign, in cooperation with the UMWD, focuses on promoting energy efficiency as a way to combat smog and halt climate change and protect greens for air purification, adaptation to climate change and protection of biodiversity. The campaign method involves reaching the mass audience through opinion leaders and educators and equipping them with educational materials and tools. The cascade impact of the campaign will be reinforced by the low-cost media impact of events, the Internet and the media community. The scope of the Attendance will include: Training, CHARCHETS and SPECTIONS, including meetings in all counties, training for educators, uniformed services, as well as for priests and ecclesiastical environments and activists. Publications AND EDUCATION MATERIALS including book printing on the impact of smog on health, educational scenarios on trees, brochures and leaflets, and preparation of board game. Educational tools including Heat Master â€“ an online savings calculator associated with heat exchange and thermomodernisation, virale, spots, website, social media. MEDIAL activities â€“ field visits with a radio dustometer and press briefings Testing of the PUBLIC OPINION for the purposes of controlling the campaign, its evaluation and continuation of the legal SERVICES for the purpose of organising tenders Management â€“ coordination of the project SECTION The project will ultimately reduce greenhouse gas emissions and improve air quality by promoting Energy Efficiency of apartments and houses. Education for the protection of trees will strengthen their protection as a key element of the green infrastructure system and habitats of valuable species. The partners will create a Programme Board, support the promotion and dissemination of the projectâ€™s effects. The leader responsible for the implementation of the project is FER and the partners of the UMWD and KAS.</t>
  </si>
  <si>
    <t>Q109347</t>
  </si>
  <si>
    <t>Protection of the biodiversity of the overpillar area in Warka</t>
  </si>
  <si>
    <t>The project is a comprehensive strategic programme of Gm. Warka, which is a direct beneficiary of structural support and an institutional contractor (investor, contracting authority). The municipality has commissioned the development of a natural programme for the conservation of biodiversity in order to identify the current state, the risks and the necessary actions. The project will affect the protection of habitats, including those included in Dyr. Habitat (code 6510) and species, including from Dyr. The aim of the project is to effectively protect biodiversity in the area of the commune, eliminating threats to species and habitats in protected areas, including NATURA2000 (linked according to SFD to: Landscape park, nature reserves, civic parks. Protected Landscape) by creating an infrastructure for ordering the movement of people in a protected area, supplementing vegetation in protected habitats and raising awareness of the importance of biodiversity and how to protect it. To this end, a)protection of in-situ endangered species and habitats b)construction of infrastructure restoring the proper status of habitats and species (c) limiting the negative impact of tourist traffic d)multiple education campaigns. As a result of the project, 2.5 ha of protected sites will be covered by activities. A total of 9 thousand mÂ² of habitats will be sown and planted, with 880 m of sewer paths, shelters, 2 platforms and a footbridge to be built, enabling safe use of the terrain and education, information and educational boards will be installed. The educational action will include publishing houses, websites and 3 types of educational events. The project will contribute to the promotion of local natural resources, which will affect the attractiveness of the municipality. The target group is local residents and people using natural resources. The project has a positive impact on environmental protection, equal opportunities or gender. The investment is prepared in terms of documentation: nature program, PFU. Project implemented in â€œdesign and buildâ€.</t>
  </si>
  <si>
    <t>Q114918</t>
  </si>
  <si>
    <t>Raising the standard of technical base, equipment and management of the Opole Landscape Parks Team and protected landscape areas.</t>
  </si>
  <si>
    <t>As part of this project, it is planned to: implementation of a system of collection and sharing of natural data based on GIS technology (the purchase of specialised applications and modules, server, VPN networks, GNSS antennas, laser rangefinder and mobile devices and IT company when implementing the system), retrofitting the team of Opole Landscape Parks on St. Anna â€“ an environmental education facility (it is planned to purchase and assemble a set of furniture, window blinds, a set of multimedia equipment and LAN 1 and a set of teaching aids), expansion of educational infrastructure (execution and assembly of 2 educational boards), preparation of 4 planning documents: 2 conservation programs â€“ for the Budkowiczanka and Bogacica rivers together with summary publications (contribution of 2 x 300 copies, full color, approx. 100 pages each of the publications), 2 natural inventories â€“ selected animal species and their habitats in Stobrawska Landscape Park, carrying out an analysis of tourist traffic in the context of the protection of the most valuable natural habitats in the â€œOpawskie Mountainsâ€ Landscape Park, together with raising awareness and knowledge of society (foreign educational trips). The project will be implemented within 3 landscape parks (Stobrawski, St. Anna, Opawski) and 1 of the Protected Landscape Area Stobrawsko-Turrawskie Forests. 2 partners are expected to cooperate in order to achieve the objectives and sustainability of the project: Communes of LeÅ›nica and the commune Room â€“ land lending and installation of educational boards (2 pieces). The project will be implemented in the years 2018-2021. The projectâ€™s products are: number of entities using information and communication technologies (1 pieces), number of planning documents in the field of nature protection (4 pieces), number of centres operating in the field of environmental education supported (1 pieces), number of supported forms of nature conservation (4 pieces).</t>
  </si>
  <si>
    <t>Q95901</t>
  </si>
  <si>
    <t>Strengthening mechanisms to protect the regionâ€™s biodiversity by creating a space that reflects the distinctive features of the landscape</t>
  </si>
  <si>
    <t>The project is located on plot no. 27, at ul. Agricultural 7, in ÅšwieradÃ³w ZdrÃ³j, in the immediate vicinity of the Centre for Ecological Education Natura 2000 Izerska ÅÄ…ka. The project aims to strengthen the mechanisms for protecting the regionâ€™s biodiversity by creating a space that reflects the characteristic elements of the landscape. These include elements modelled on nearby Natura 2000 sites, such as: Peat bogs of the Jizera Mountains PLH020047 and the meadows of the Jizera Mountains and the Jizera Mountains PLH020102. The project will create a centre for biodiversity, based on the conservation and promotion of local species. The project involves reconstructing the Iser meadow, peat bog, pond, herbaceous area, the area of host plants of bees and butterflies and the creation of orchards with traditional varieties of fruit trees. In the future, seedlings of these trees will be made available to residents in order to popularise native species. The projected area is divided into segments, each of which refers to a separate type of landscape. Garden segments: I â€“ Meadow Izerska â€“ recreation of the natural appearance of the meadow. The species composition of the â€œIser meadowâ€ was defined on the basis of the development of the results of the monitoring of species and natural habitats Bn. â€œ6520 Mountain grasslands and mint meadows used extensivelyâ€, issued by GIOÅš in 2012 II â€“ North-East part â€“ including regulation of the stream, restoration of the biodiversity of the environment of peat bogs and ponds, together with a bridge surrounding the pond III The south-eastern part of the grasslands â€“ including the area of natural meadows, together with the range of roots â€“ Vorbian and avariettes, together with the variety of vegetation of the vegetation and greenery, is transformed into the area of natural meadows, along with the range of roots of the fourth species, and the aniversaries of the vegetation. VI Herbal area â€“ discounts with herbs VII Area of host plants of bees and butterflies â€“ including clumps of shrubs and perennials.</t>
  </si>
  <si>
    <t>Q112846</t>
  </si>
  <si>
    <t>Ways to seek synergy between the natural heritage of the Popradzki Landscape Park and the socio-economic development of the area and ecological education</t>
  </si>
  <si>
    <t>The main subject of the proposed project is the fullest possible recognition of the natural resources of municipalities through inventory and natural valorisation in the area of the Intercommunity Association â€œPearl of the Poprad Valleyâ€ and present its results to the public as part of the broadening of ecological knowledge about the forms of nature conservation present in the area. The research planned in the project aims to determine the state of nature in the part of Popradzki Landscape Park comprising partly the municipalities Stary SÄ…cz, Rytro, Åabowa, Krynica-ZdrÃ³j and the whole commune of Muszyna and Piwniczna-ZdrÃ³j. As part of the project, 100 sets of photo trap recording equipment will be purchased, which are dedicated to long-term observation and monitoring of the environment both day and night, regardless of prevailing weather conditions. Photo traps have camouflaging colours and easy mounting, e.g. on a tree trunk, which ensures easy hiding in the forest and discreet monitoring of the environment. When the movement (animals) is detected, the photo trap takes the photo and automatically sends it to an e-mail address or to a special collective module. In addition to the installation of photo traps in the most â€œsensitiveâ€ natural sites, and indicated by fauna specialists, field studies will also be carried out, which will last for twelve months. Only during this period are researchers able to obtain comprehensive information on the complete vegetation cycle in plants and reproductive animals. The surveys will be carried out in the area of inventory: plant robes (including communities and flora, aphids, mushrooms and lichens); protected species and habitats) and selected groups of invertebrates and vertebrates by a group of specialists (up to 26 persons) with appropriate education and experience to carry out such tasks. The tests will be performed using the best available techniques and professional equipment.</t>
  </si>
  <si>
    <t>Q124393</t>
  </si>
  <si>
    <t>Development of the banks of the ÅÄ™kawka stream through revitalisation of the area in the municipality of Gilowice</t>
  </si>
  <si>
    <t>The project will carry out a number of work to strengthen the protection of biodiversity by increasing protected areas and using natural resources and reducing pressure on the environment by targeting tourism in areas of natural value. These objectives will be achieved by: 1. Implementation of construction works related to the conservation of natural habitats on the banks of the river ÅÄ™kawka in Gilowice in order to inhibit the spread of invasive species and restore the original state of these habitats. 2. The creation of an educational and information campaign aimed at building the ecological awareness of the inhabitants of the region and tourists. 3. The construction of educational paths with small architecture (battles, baskets) to reduce the anthropopression of natural valuable areas located along the banks of the ÅÄ™kawka river.</t>
  </si>
  <si>
    <t>Q2717379</t>
  </si>
  <si>
    <t>Conservation of biodiversity in Rybno, by ordering the way natural resources are made available â€“ Building an educational path around the Lake in Rybno â€“ Stage II</t>
  </si>
  <si>
    <t>The project concerns the implementation of infrastructure for sewering tourist traffic in the area of fish which is subject to continuous synanthropy under the influence of human activities and the spread of invasive species. It aims to reduce adverse changes in habitats and improve the state of the environment and increase biodiversity within the Welski Landscape Park and to maintain the effects of projects already implemented. It will clean up and rationalise the area along the route of important hiking trails. The activity involves the following steps: study of krafts, robots bud. (deconstruction, construction of pedestrian, cycling and walking-bike paths. and a bridge access by stairs, lighting, small architecture (baskets, benches, teaching tabs)), supervision in the project (investor, nature) and promotion (tables inform.-pam.). The project is part of the SzOOP ROP WiM 2014-2020 section.5.3 Protection of biodiversity, priority investment.6d: The protection and restoration of biodiversity, the protection and rehabilitation of soil and the promotion of ecosystem services, including through the Natura 2000 programme and green infrastructure and the specific objective: Better mechanisms to protect biodiversity in the region. The scope of the project and the technological solutions used will allow to stop the devastation of the shores, effective and functional sewerage of traffic, including protection of the banks of the lakes by designing and establishing appropriate routes for pedestrians and cyclists, places to rest, taking into account recreational traffic. This will create conditions for the sustainable conservation of important natural habitats in the Welski Landscape Park, improve environmental conditions within the ecological corridor of the Wel valley (on the Natura 2000 site Osos Ostoja Welska PLH 280014) and promote the promotion, dissemination and communication of ecological problems.</t>
  </si>
  <si>
    <t>Q109352</t>
  </si>
  <si>
    <t>Development of conservation plans for landscape parks: BrudzeÅ„ski, Chojnowski and Kozienicki</t>
  </si>
  <si>
    <t>Project "Development of conservation plans for landscape parks: BrudzeÅ„ski, Chojnowski and Kozienicki" consists of drawing up three separate protection plans for the above-mentioned landscape parks: BrudzeÅ„ski PK; Chojnowski PK; Kozienicki PK. A complementary element of the project is the launch and maintenance of the public spatial information system about plans for the protection of landscape parks forming part of the Mazovian Landscape Parks Team. The planning activities will be identical for each of the plans and will include in particular: development of characterisation and assessment of the natural state of the Landscape Park (PK); identify and assess existing and potential internal and external risks of the KPs; developing the characteristics and assessment of the social and economic circumstances of the PK; developing the results of a landscape audit; development of collected data for the execution of geoportal components. The documentation will include a detailed inventory and valorisation of protected species and habitats in each park, as well as a comprehensive study on the protection of the landscape, its cultural elements and the links to spatial planning with the indication of conservation methods by indicating how to eliminate or reduce defined hazards. In addition, the task envisages the following elements necessary to carry out: compilation of data developed during the preparation of draft PK protection plans; collection of additional data and studies on landscape parks forming part of the MZPK; setting up and launching the spatial information system (geoportal) as part of the MZPK website; administrative and substantive support of the spatial information system. As part of the portal, users will be able to familiarise themselves with the descriptive and map data made in the GIS, covering all aspects of landscape park activities.</t>
  </si>
  <si>
    <t>Q124385</t>
  </si>
  <si>
    <t>Green Lung Cities â€“ conservation and use of the natural resources of the City of Siemianowice ÅšlÄ…skie together with information and education campaign. Conservation of biodiversity and natural resources â€“ Ponds Brysiowe, Bytkowski Park</t>
  </si>
  <si>
    <t>The subject of the project is the protection of water areas of the Brysi pond together with the adjacent Bytkowski Park in Siemianowice Åšl., leading to the conservation of the biodiversity of the area. Planned work: â€” Refurbishment with revitalisation of the small Brysi pond through its purification, deepening, restoration of its original shape, sealing and installation. â€” Refurbishment with revitalisation of a large brisk pond by sealing parts of the edges and bottom of the tank and installation. â€” Reconstruction (reconstruction after an existing trace) of the connection of the two brisk joints in the form of a biological passage, to ensure the flow of water between the joints. â€” Supplement of aquatic vegetation while maintaining the conditions for the creation of natural habitats and breeding sites of species. â€” High green care cutting, enriching the park area with nesting booths for birds. â€” planting trees and shrubs. â€” Creation of habitats and enabling breeding of different species. â€” Information and education campaign.</t>
  </si>
  <si>
    <t>Q132508</t>
  </si>
  <si>
    <t>â€˜Protection of endangered species and habitats and reduce the pressure resulting from tourism in protected areas in GrÄ…dy and Zarybinek lakes in the municipality of Rybnoâ€™</t>
  </si>
  <si>
    <t>The object of the project is to protect endangered species and habitats and reduce the pressure resulting from tourism in protected areas in the GrÄ…dy and Zarybinek lakes in the municipality of Rybno. It is located in the area of Welski Park Landscape., Natura 2000 Ostoja Welska and in the vicinity of OstrÃ³w TarczyÅ„ski reserves and Lake Neliwa. Includes work building. tasks 1-rejon jez.GrÄ…dy (steps, parking, pavement, resistance wall, gazebo with observation terrace, place under ToiToi, lanterns, baskets, inform-prom and didactic boards, greenery) and tasks 2 on the beach.Zarybinek (development istn. The project is part of the WiM RPO 2014-2020 section.5.3Protection of biodiversity, investment priority6d: Protection and restoration of biodiversity, soil conservation and rehabilitation and support for ecosystem services, including through the Natura 2000 programme, green infrastructure and specific objective: Better mechanisms for protecting biodiversity in the region. As a result of the implementation, infrastructure will effectively drain tourism and recreational traffic, which will improve the habitat conditions of ornithofauna in nearby reserves, including fart and birds for which protection zones have been designated. The investment will reduce the penetration of lake shores, including reserve areas, by properly targeting traffic and restricting access to the most valuable habitats. It uses the natural shape of.terene, existing passages and foregrounds, thus minimising the seizure of new areas. Within the Iz.Zarybinek, where there is a late dark bat, educational departments will be held, including tabl. didactic concerning, among others, the species, its biology, threats and the necessary protective departments.</t>
  </si>
  <si>
    <t>Q114939</t>
  </si>
  <si>
    <t>Conducting information and education activities under the name â€œProtection of BIO in the City of Opoleâ€ â€“ biodiversity of the Opole region along the Oder belt.</t>
  </si>
  <si>
    <t>The applicant, together with the Project Partner (Gm. DÄ…browa) plans to implement only 7 type of project. â€” information and education campaigns on the protection of biodiversity through the use of local natural resources located in Opole, among others, in the Oder area and the green area around the Oder. These campaigns will be complementary to national campaigns, which will include a number of related information-educated tasks on biodiversity conservation with particular attention to the protection of biodiversity along the Oder Belt. The organisation and implementation of many educational forms will be planned as part of various information-educated campaigns on the dissemination of knowledge about biodiversity of fauna and flora along the Oder Belt, led by LO No. 1 in Opole. As part of the campaign, various forms of the campaign will be taken: among others, workshops for students, festivals, competitions, pedagogical innovation, trips to landscape parks, apiaries, an interactive game that fits into the campaign assumptions, conferences, demonstration lessons, artistic activities related to the protection of biodiversity/ecology, conferences. The key products of the project will be to carry out an information-educated campaign. AND THE TRANSFER OF COMPREHENSIVE KNOWLEDGE ON PROTECTING BIOL DIVERSITY. Taking into account the convenient location of the school â€“ General Education High School No. 1 (ul. High school 3, Zaodrze), a project developer, near the Oder and the green areas of Opole such as the Bolko Islands and Pasieki Islands, the applicant has planned activities using this location. The activities are aimed at involving as many recipients of support as possible, mainly pupils, i.e. school students from the City of Opole and DÄ…browa commune and secondary schools from MO, including parents, residents of MO due to the educational profile of the executioner. With this in mind, the applicant shall address the support to 3 age groups: children, adolescents and adults giving DISCOUNT over-local project.</t>
  </si>
  <si>
    <t>Q2718043</t>
  </si>
  <si>
    <t>Execution of plans for the protection of the Nadwarcia Landscape Park, Zielonka Forest Landscape Park, Pomeranian Landscape Park and Lednicki Landscape Park</t>
  </si>
  <si>
    <t>The project in question includes the development of conservation plans for areas of natural value such as 4 landscape parks located in the voivodeship. Currently out of the 13 landscape parks under the National Parks Board. The warlord. Only 3 parks have adopted security plans, and a few more parks have draft plans. Most parks do not have this valid document, despite the statutory obligation to prepare such studies within 5 years from the date of creation of the krajobr park.The most important conditions, affecting the urgency of the implementation of the draft conservation plans:- the absence of a conservation plan (Powidzki, nadwarciaÅ„ski and Lednicki) or its outdatedness (the Zielonka Forest), poses a risk of deterioration of habitat conditions or of population reduction on the site,- for each of the four covered landscape parks there is a strong external pressure on their areas (proximity of PoznaÅ„ and strong tourist pressure), â€“ statutory obligations to prepare planning documents within a specified period â€“ within 5 years of taking up the parkâ€™s first protection projects. Otherwise, there may be a permanent loss of value for the protection of which they have been established. The development of draft protection plans and their implementation will help to better identify the assets of the parks and contribute to solving the negative phenomena in the parks. For landscape parks, the conservation plan is a basic document planning the conservation of nature in its area. The total cost of the project is PLN 820 410.00, of which all expenditure will be eligible costs.Products of the project achieved in 2021 are:- Number of forms of nature protection supported â€“ 20 pieces- Number of prepared planning documents in the field of nature conservation â€“ 4 pcs.</t>
  </si>
  <si>
    <t>Q102081</t>
  </si>
  <si>
    <t>Creation of a garden of dying plants of the world in the Arboretum of the SGGW in Rogowo</t>
  </si>
  <si>
    <t>The direct objective of the project is to establish at the Centre for the Protection of Biodiversity at the Arboretum of the SGGW in the Horn of the Garden of Whipping Plants of the World. The objective will be achieved by carrying out tasks consisting mainly of construction work and retrofitting, inter alia, with small architecture, plantings and artificial habitats allowing the cultivation of species with specific crop requirements. This will promote positive examples of saving extinct species as part of ex-situ conservation and the use of appropriate mechanisms to protect biodiversity. The project will help to halt the current decline in the number of species and to improve the conservation of endangered species. Achieving the objective will help to support and develop Arboretum â€“ a centre for biodiversity protection, an eco-education centre and to protect valuable plant communities. The indirect objective of the project is to protect biodiversity through measures aimed at protecting the richest and best documented collections of protected and endangered plants located in the Arboretum in Rogowo and ecological education conducted by the Forest Experimental Plant in Rogowo, one of the most important ecological education centres in the ÅÃ³dÅº Voivodeship. The result of the project will be to raise awareness of the protection of the natural environment in the ÅÃ³dÅº Voivodeship based on experience and rich collections of endangered species, one of the few sites in Poland â€“ Arboretum in Rogowo, where there are numerous rare and endangered species and intensive experiments with the introduction and acclimatisation of new plants not grown in Poland so far from various parts of the world. This target will be measured by the number of people using environmental education centres â€“ 42 people per year. The target group of the project will be residents of the ÅÃ³dÅº Voivodeship, including children and young people, students of the SGGW and tourists.</t>
  </si>
  <si>
    <t>Q124367</t>
  </si>
  <si>
    <t>The Heritage of Cieszyn Silesia â€“ conservation works at the A. PodÅ¼orski Museum in Vistula.</t>
  </si>
  <si>
    <t>The subject of the project is conservation works in the historic building of the Beskid Museum in Vistula â€“ a former inn from 1827, i.e.: renovation of the facade, replacement of roofing and wet insulation of cellar walls. The investment will improve the technical condition of the building and the safety of visitors, will allow the development of a new museum exhibition of unused cellars and the creation of a new offer related to the cultural heritage of GÃ³rali ÅšlÄ…skie, and the renovation of the external facade will positively affect the aesthetics of the Museumâ€™s surroundings and neighbouring urban spaces located in the tourist centre of the Vistula. In addition, a new permanent place of work for the guide and guardian of museum exhibitions will be created directly as a result of this project. The estimated number of visitors is expected to increase by 3,833 people per year, representing 22 % of visitors in 2016.</t>
  </si>
  <si>
    <t>Q132516</t>
  </si>
  <si>
    <t>Land development together with the rehabilitation of the recreational pond in the village of GÄ™siki with particular emphasis on ecological education and the protection of biodiversity</t>
  </si>
  <si>
    <t>The project is located in the village of GÄ™siki, the municipality of Barciany. The area of development â€“ 1,39 ha, includes plots no. 64, 131.141 ridge no. 15 Gooseki. The plots are owned by Gm. Barciana. Material scope of the Project: 1. Biodiversity â€“ land use: Tree standing economy, Plant design: planting and care of shrubs 65 pcs. planting trees 47 pcs. Planting of the land with plants, including flowerbeds of 146 mÂ²,.April meadow â€“ 420 mÂ², creation of 2 pieces of sandy rag (230 mÂ² +Â 290 mÂ²) 2. Building an ecological educational path: Paved pavement with concrete slabs. â€” 253,40 mÂ²(181 mb x 1.40 w.), equipment and educational elements: information plates. large â€“ pc. 3, plates inform. small -9pcs, Altana â€“ green class â€“ pc. 1, a floating platform with a trapdoor â€“ 1pcs. Benches without backrest and benches with a square -17pcs. deck chairs -5pcs. rubbish baskets -5pcs, bird-watching telescopes -1pcs, steel sculptures -7pcs (representing animal species), tables with names of species of plants â€“ 60pcs. Other elements of small architecture: hive for masons, birdhouse and bats -2pcs, floating bird platform, bike stands -2pcs, boats-sitting at the pier -3pcs. Natural stone boulder â€“ Implementation of safety monitoring (ICT). 3. Recreational recreational pond restoration: â€” The depth of the water reservoir along with the profile of the bottom (dehydration, cleansing, earthworks, grubbing-up, grabbing and planting of embankments) Detailed scope of works is described in Appendix 1 of the feasibility study. Stages of Project Implementation: â€” preparatory stage â€“ technical and competition document was prepared, â€“ the stage of the selection of the contractor â€“ according to the PZP the implementation of the investment â€“ execution and receipt of works, â€“ final settlement in kind and financial. The project fits into the assumptions of the SCOOP WWM RPO through the Specific Objective: Better mechanisms for protecting biodiversity in the region â€“ preserving, safeguarding and increasing biodiversity in the Project area.</t>
  </si>
  <si>
    <t>Q109349</t>
  </si>
  <si>
    <t>Comprehensive protection of biodiversity in the field of fauna and flora with elements of environmental education</t>
  </si>
  <si>
    <t>The aim of the project is to strengthen the protection of biodiversity in the Mazovian Voivodeship through comprehensive efforts to promote fauna and flora. It is planned to reintroduce young mud turtles in Mazowieckie voivodship, a protected species located in Poland. Red Book of Animals and Status â€“ EN (very high-risk species, highly endangered). No one has ever reintroduced a mud turtle on the grounds of the maroon war. For this purpose, a water mesh will be built in the Warsaw Zoo together with accompanying infrastr., equipment will be purchased and the necessary tests will be carried out. To protect endangered birds. The Zoo in â€œPtasim Asylumâ€ will be built 11 Woler Rehabilitation, in which the injured avifauna will be able to recover. At another Forest Rehabilitation Centre for Animal Rehabilitation, the affected mammals will be treated, so the centre will be equipped with the necessary veterinary equipment and monitoring equipment. Without help, birds and bats will not remain at risk â€“ breeding booths will strengthen the biodiversity of forest complexes in W-wa. On reserves: Moose BÅ‚ota and King John III Sobieski will be supported by natural habitats of Nature. (in-situ protection) by erasing, shuffling, removing aliens. This will benefit, among others, low peat bogs, luminous oak bogs and many others. The project also plans to reduce the negative branch from the tourist movement and promote forms of nature conservation through the construction of a footbridge in the Moose Reserve of BÅ‚ota and installation of information-edukac plaques in the nature reserve: Kalinowa Meadow, Moose Mud, Kabacki Forest. The above-mentioned activities will be complemented by ecologist education, which will increase citizensâ€™ knowledge of environmentalists and environments.</t>
  </si>
  <si>
    <t>Q132521</t>
  </si>
  <si>
    <t>Revalorisation of the Park in Patryce (Curda Municipality)</t>
  </si>
  <si>
    <t>The project concerns the conservation of biodiversity in a park in Patryce, Purda. The park has preserved the historic Alley system, there are specimens of protected species of fauna and owls. The aim of the project is to protect plant and animal species located in the park in the Patricks by adapting the park to serve as a protection of natural diversity. The implementation of the project will contribute to the abandonment of the ecological devastation of the park, the elimination of anthropopression in the park, increasing the ecological awareness and knowledge of the ecosystem in which the park is part of the park, increasing the accessibility of the park to the local community, people with disabilities and tourists. Stages of project implementation: â€” elaboration of feasibility studies, â€“ clean-up work, â€“ construction and installation of elements of a small architecture, â€“ preparation of land for planting with green plants and vines, â€“ plantings, â€“ creation of improved surface. Timetable of expenditure: II sq. 2017-5 000.00PLN, I quarter 2018-55 760.00zÅ‚, I quarter 2019-27 798.00PLN (ink), II sq. 2019-274205.20zÅ‚, III quarter of 2019-274205.20zÅ‚, IV sq.m. 2019 â€“ EUR 137102.60. In the park, paths with educational elements will be reconstructed, allowing for the direction of pedestrian traffic and highlighting the ecological and aesthetic qualities of the park. Entities will be selected in accordance with the principle of competitiveness, which will carry out the necessary work in the park. The project will be managed by a team of professionally experienced people, including the implementation of EU funds, who will work socially. There is no similar facility in the municipality that could perform similar functions â€“ at the same time being a monument, playing an important role in the ecosystem and performing educational functions. The project is compatible with SZOOP RPO WiM 2014-2020 through the protection of environmental values, which create unique tourist value and affect socio-economic development.</t>
  </si>
  <si>
    <t>Q102083</t>
  </si>
  <si>
    <t>RECONSTRUCTION OF STORAGE TANKS IN KUTNO FORESTRY</t>
  </si>
  <si>
    <t>As part of this project, it is planned to modernise 2 earth ponds with a surface of a water mirror of about 2.8 ha and 1.0 ha, located on the drainage ditch R-A, which is the right-hand tributary of the Ochni River, together with the necessary associated facilities, which alter the conditions of water flow on the facility, i.e. maintenance of the water mirror and maintenance of the functional functions of the facility. These facilities are located in the area of the Perna Forest Complex, in the area of the plot no. 241, 244, WoÅ‚odrza region, Nowy Ostrowy district, Kutnowski district, ÅÃ³dÅº Voivodeship. The reservoirs are a refuge of flora, aquatic and water-land fauna, and thanks to the varying depth of the pond skulls, they are extremely important objects for preserving the biodiversity of the landscape. The modernisation will allow the use of a water storage facility for environmental purposes, restoration of natural habitats and species, conservation of the biodiversity of the area, raising the technical standard of the nearby Perna nature reserve. The realisation of the task will also have a positive impact on the development of recreation and recreation and improving the water status within the property. In addition, the implementation of the project will increase water retention and improve the overall water balance in the area, while at the same time improving the state of water on the ground and the free flow of water from dehydration. Due to the identification of peopleâ€™s needs, the infrastructure created by the project is accessible to all, including people with disabilities according to the concept of universal design. The implementation of the project will contribute to the implementation of the direct indicator by protecting habitats in an area of 112 ha. The beneficiaries of the project will be people living within Kutno county whose estimated population is 99,000 people, including about 11 500 school and kindergarten youth.</t>
  </si>
  <si>
    <t>Q102078</t>
  </si>
  <si>
    <t>RENOVATION OF THE RODEGO PARK IN TOMASZÃ“W MAZOWIECKI</t>
  </si>
  <si>
    <t>THE AIM OF THE PROJECT IS TO BUILD AND REBUILD THE INFRASTRUCTURE TO ESTABLISH A CENTRE FOR THE PROTECTION OF BIODIVERSITY BASED ON NATIVE SPECIES IN THE CITY OF TOMASZÃ“W MAZOWIECKI. THE BIODIVERSITY OF THE DR. JAN ROD PARK IN TOMASZÃ“W MAZOWIECKI WILL BE RESTORED THROUGH NEW PLANTINGS OF VALUABLE NATURAL SPECIES, CARE WORK, REVITALISATION OF THE EXISTING STAND AND THE DEVELOPMENT OF URBAN GREENERY IN THE AREA WITH AREA. ITâ€™S OKAY. 1.9 HA. AN INFRASTRUCTURE WILL BE CREATED TO PROTECT VALUABLE SPECIES AND SERVE THE INHABITANTS OF THE PARK. THERE WILL BE PATHS, CORRIDORS, WALKWAYS, A SEPARATE PLAYGROUND WITH A NEW SURFACE, LIGHTING WILL BE MADE. THE ABOVE WORK WILL BE UNDERTAKEN TO REDUCE HUMAN PRESSURE ON THE UNIQUE NATURAL ENVIRONMENT OF THE PARK. THE PARK WILL BE EQUIPPED WITH A SMALL ARCHITECTURE AND A PLAYGROUND. AS PART OF THE TASKS, THE MONUMENTS WILL BE RENOVATED. THE PROJECT INCLUDES GEODESIC SUPPORT. ALL THE TASKS WILL BE UNDERTAKEN TO PROTECT SPECIES BIODIVERSITY IN THE URBAN PARK, BY SETTING UP A CONSERVATION CENTRE (INCLUDING A VEGETATION PLANT â€“ NATIVE AND NATURAL SPECIES) AND TO CREATE FAVOURABLE CONDITIONS FOR RESTORING THE EXISTING ECOSYSTEM (VEGETATION AND BIRD HABITAT). THE IMPLEMENTATION OF THIS INVESTMENT WILL SUPPORT ACTIVITIES CARRIED OUT FOR THE CARE OF MONUMENTS THAT FORM PART OF THE URBAN AND SPATIAL ASSUMPTIONS OF THE CITY. THE RENOVATION OF THE PARK WILL ALSO CONTRIBUTE TO PRESERVING AND PROTECTING ITS HISTORICAL AND NATURAL AND CULTURAL HERITAGE. THE WHOLE WILL CONTRIBUTE TO REDUCING THE DEGRADATION OF THE NATURAL AND CULTURAL ENVIRONMENT IN THE URBAN PARK. PROJECT DOCUMENTATION, FEASIBILITY STUDY AND FAUNISTIC EXPERTISE WILL BE DEVELOPED IN THE PROJECT. THE PROJECT IS EXPECTED TO BE PROMOTED. THE TARGET GROUP IS RESIDENTS OF M. AND GM. TOMASZÃ“W MAZOWIECKI â€“ 64 513 PEOPLE AND ALL INHABITANTS OF THE REGION VISITING THE PLACE.</t>
  </si>
  <si>
    <t>Q2709515</t>
  </si>
  <si>
    <t>Protection of biodiversity in the Opole Agglomeration through educational and information activities â€“ Stage II</t>
  </si>
  <si>
    <t>The project consists of the use of local natural resources of the Opole Agglomeration along with the implementation of many educational and information activities/campaigns aimed at protecting and strengthening the existing biodiversity protection in the region. Scope of the project: 1: Educational activities â€“ workshops; 2: Educational activities â€“ Meetings/lectures open to residents; 3: Educational activities â€“ Training 4: Educational activities â€“ Competition for the local community to create biodiversity-friendly places; 5: Study trips; 6: Educational trip for the visually impaired/blind 7: Educational trips to the communes of the Opolska Agglomeration; 8: Educational and promotional activities â€“ photo contest for adults; 9: A childrenâ€™s drawing contest related to biodiversity; 10: Educational activities â€“ lessons for biodiversity; 11: Educational activities â€“ competition for school gardens friendly to biodiversity; 12: 2nd Festival of Biodiversity with the eco-kitchen of the Opole Agglomeration; 13: Educational activities â€“ Conference; 14: Development of a guide; 15: Tools, educational materials, image campaign for educational and information campaigns; 16: Ecological actions related to the conservation and promotion of biodiversity; 17: Advertising spots, adverts. The duration of the project is August 2019 to December 2021. The project will be implemented in 21 municipalities of the Opolska Agglomeration. The project will achieve a product: Number of information and education campaigns related to environmental education â€“ 16 and result: The range of educational and promotional and information projects implemented â€“ 87 870 people. The substantive project is a kind of continuation of the ongoing project â€œProtection of Biodiversity in the Opole Agglomeration through educational and information activitiesâ€ carried out between September 2017 and October 2019.</t>
  </si>
  <si>
    <t>Q102093</t>
  </si>
  <si>
    <t>COMBATING ENVIRONMENTAL DEGRADATION IN THE PISI RIVER VALLEY IN THE MUNICIPALITY OF STRZELCE</t>
  </si>
  <si>
    <t>The direct objective of the project is to counteract the degradation of valuable natural areas in the Pisi river valley, including the â€œMurowaniecâ€ reserve and the ecological use of â€œWolski swampâ€. This objective will be achieved through tasks related, inter alia, to construction works and permanent assets (planting, purchase of equipment), including small architecture, construction of a walking â€“ cycle path and the creation of educational and natural pathways. The implementation of the project will create the conditions for reducing anthropopression on valuable natural areas in Strzelce Wielkie commune. The project will promote awareness of the inhabitants of the ÅÃ³dÅº Voivodeship about the need to preserve the high-quality natural environment of the ÅÃ³dÅº region and to use it in accordance with the principle of sustainable development. The project will support 3 forms of nature conservation and construction of 3 tourist and recreational facilities. The indirect objective of the project is to apply enhanced mechanisms to protect biodiversity in the Pisi River valley, which will improve the conservation status of endangered species and preserve natural assets for future generations. The implementation of the project will contribute to raising ecological awareness among residents of Strzelce Wielkie commune, spider county, ÅÃ³dzkie voivodship and tourists. The implementation of the project will promote the protection of 42.98 hectares of natural valuable areas. The target group of the project is mainly residents of Strzelce Wielkie commune, spider county and ÅÃ³dÅº voivodship, as well as tourists. The project will be implemented in accordance with the concept of universal design.</t>
  </si>
  <si>
    <t>Q119024</t>
  </si>
  <si>
    <t>Conservation and conservation of biodiversity in the educational and recreation park â€œLittle Arboretumâ€ in Nowy KamieÅ„</t>
  </si>
  <si>
    <t>The project aims to preserve and protect biodiversity in the educational and recreation park â€œLittle Arboretumâ€ in Nowy KamieÅ„. The objective will be achieved by: â€” rehabilitation and other activities specific to each of the five protected plants to improve the welfare of plants living there, â€“ protection against invasive plants (narrow-leaf, reed); â€” protection against destruction, trampling through the reconstruction of pavements; â€” equipping the park with a small architecture: benches, trash cans, bicycle stands; â€” labelling of plants protected by information boards to increase the ecological awareness of residents of the municipality and tourists. The scope of the project includes: 1) Remediation of the joint of the area. 567,42 mÂ², of which: mudification, bottom and scalp profile and sealing using agro-fibroin 50 g/mÂ² and protective film against expansive plants, pond circumcision, planting of aquatic plants; 2) renovation of the existing lookout point at a pond with oak structure, consisting of cleaning and securing the structure with 2-fold wood protection and boat varnish in the amount of 47,4 mÂ², and replacement of the handrail in the amount of 16,03 mb; 3) reinforcement with blocks and boulders of natural stone in the amount of 40,0 mÂ³; 4) improvement of the ground floor (e.g. replacement of drainage pipelines, relaxation and soil fertility); 5) installation of information boards (plants) with exposure area 134x94 cm â€“ 10 pcs; 6) Reconstruction of the pavement is necessary for communication â€“ demolition of istn. and paving of the paving stone bet. gr. 6 cm in the amount of 1835.93 mÂ² with the construction of the edges of the bet. 8x30 cm in a quantity of 1 851,6 mb; 7) hardening of the surface with a parking and grass grate, so-called plastic ecocrat. 4 cm in the amount of 165,0 mÂ²; 8) replacement and assembly of small architecture elements, including: â€” a bench with no backing on you. 45x200 cm â€“ 28 pcs; â€” a garbage can about a room. 70 litres â€“ 20 pcs; â€” Bicycle Stand You. 40x</t>
  </si>
  <si>
    <t>Q112950</t>
  </si>
  <si>
    <t>â€œBuilding infrastructure for fishing recreation in accordance with environmentally sustainable principlesâ€</t>
  </si>
  <si>
    <t>In order to prepare the above, the applicant conducted a urban-architectural competition, among potential contractors of the works concerned. 3 offers with prepared concepts were obtained. As part of the project, the following will be carried out: 72 recreational platforms, 1 part-time platform. 2 floating bridges connecting the dots, a total of 75 bridges. The floating platforms up to 5 m long and 2 m wide will be made of concrete el. prefabricants covered with wood. At the selection stage, other materials may be used which, in terms of techn and cost, will be consistent with the abovementioned assumptions. Detailed assumptions of the assembly and execution process are presented by technical documentation of the investment. The project will be implemented in the period from 02.2017 to 12.2019. The activities of fishing recreation will be possible all year round. There are conservation periods of fish species occurring in the waters of Rusiecki: I'm sorry. Sandache 1.0131.05, Sum 1.1130.06, Szczupak 1.01 30.04, Eel 15.06 15.07The conservation periods for these species are due to the provisions of the Inland Fishing Act of 18.04.1985 as amended. KaraÅ› pospolity, Karp, KrÄ…p, Leszcz, Lin, OkoÅ„.Products created as a result of the project will be general for tourists.Transp infrastructure is well developed. Access to the water pass is possible both by itself and by city bus lines no. 141 and 131. The project fits in with P. losses. New Huta of the Future, where the investment of the Centre for Recreation and Leisure is assumed to be implemented by Przylasek Rusiecki. through the implementation of the action to build platforms made by fishing rods and walking, staying in the area of the reservoirs in Przylasko Rusiecki will enable tourists visiting this corner to reach places that would not be possible to use without building the appropriate infrastructure. The scope of the investment can be used to expand offers. turn in the region</t>
  </si>
  <si>
    <t>Q2718051</t>
  </si>
  <si>
    <t>Eco-Education in the municipality of Skulsk. Closer to nature.</t>
  </si>
  <si>
    <t>The project will be implemented in the Wielkopolskie Voivodship, in the area of the municipality of Skulsk. The beneficiary of the project will be the Municipality of Skulsk and the final beneficiaries will be residents of the municipality and tourists. The project focuses, among other things, on the protection of Natura 2000 sites, which consists of education for the conservation of certain natural habitat types, wild flora and fauna and species that are considered valuable and endangered throughout Europe, separate collection of waste and making consumers aware that proper handling of municipal waste is completely safe for people and the environment and saves natural resources. Implementation of the project will contribute to increasing the environmental awareness of residents, understanding the dangers posed to the environment by disregarding the problem of segregation of garbage, devastation of forests, green areas, pollution of lakes and air. Through educational training in the educational center, information contained on educational elements mounted on all paths, the social portal will improve the knowledge of the residents and tourists of our municipality regarding environmental education. This goal will be realised through conducting social campaigns, equipping the center for environmental education, building educational pathways, organising green workshops, trainings and family picnics.The planned material effects (products) obtained as a result of the implementation of the project are: Number of centres active in environmental education supported (pieces): 1 (2022), Number of information and education campaigns related to environmental education carried out (pcs): 3 (2022).Planned results of the project â€“ direct impact on the environment: Scope of educational and promotional and information projects implemented (persons): 8 273 (2022), Employment growth in supported entities (other than enterprises) (FTE): 0.</t>
  </si>
  <si>
    <t>Q114944</t>
  </si>
  <si>
    <t>Protection of biodiversity in PaczkÃ³w through the development of a pond at ul. Maple</t>
  </si>
  <si>
    <t>biodiversity and the provision for ecological education of an interesting natural pond and its surroundings in the PaczkÃ³w Municipality. This will be done by securing habitats, making a shelter with three platforms and an educational path with six bridges on a water reservoir in PaczkÃ³w on a street. Itâ€™s a maple one. The infrastructure built is intended to provide natural protection of the surrounding area â€“ to prevent the destruction of the area requiring special protection due to the presence of protected animal species, i.e.: species of crested newt, which is strictly protected â€“ Habitats Directive. II and IV), live lizard â€“ Habitats Directive. IV, pike, piskorz, grass frog â€“ habitat director. â€œV, lake frog â€“ Berne Conventionâ€. III) â€“ Habitats Directive. IV), a funny frog â€“ director of habitats. IV, Water Frog â€“ Director of Habitats. V, moor frog â€“ Habitats Directive. IV), gray toad, newt, lizard coil. Bird species protected by Polish law that nest in the vicinity of the reservoir: thrush of singers, common coffee, blackbird, flower, mazurka, blueberry, sickle, tinket rich, magpie, stem, house sparrow, mice, woodpecker, big woodpecker, owl, common cold. The following output indicators will be achieved: Number of facilities adapted to the needs of people with disabilities â€“ 1 pcs. Number of habitats/plant communities covered by the project â€“ 1 pcs. Number of species to be reintroduced â€“ 1 pcs. The reintroduced species is Hippophae rhamnoides L. â€“ a sea buckthorn, since 1983 the plant has been protected by species in Poland.</t>
  </si>
  <si>
    <t>Q95919</t>
  </si>
  <si>
    <t>Education and information campaign in the field of biodiversity protection and air quality protection in WrocÅ‚aw and 10 municipalities of Lower Silesia</t>
  </si>
  <si>
    <t>The subject of the project will be to carry out an environmental information and education campaign on issues related to: â€¢ strengthening the mechanisms for protecting biodiversity, with particular emphasis on endangered species and habitats listed in the Habitats Directive and the Birds Directive, â€¢ air condition and quality. The campaign will be regional in nature and impact. It will be addressed to the inhabitants of Lower Silesia, with particular attention to the inhabitants of WrocÅ‚aw and residents of the following communes of Lower Silesia (direct actions in the form of meetings with residents): DzierÅ¼oniÃ³w, Bielawa, Åšwidnica, Åšroda ÅšlÄ…ska, Szczawno-ZdrÃ³j, Jedlina-ZdrÃ³j, SobÃ³tka, Åšwidnica- Village Municipality, Kobierzyce, KÄ…ty WrocÅ‚awskie. The project will be implemented in a partnership formula: â€¢ Lead Partner â€“ Municipality of WrocÅ‚aw, â€¢ Public Partner â€“ Provincial Inspectorate of Environmental Protection in WrocÅ‚aw (WIOÅš) â€“ in the field of transmission of data on air protection and verification and validation of developed substantive materials, â€¢ Private Grounder â€“ Higher Banking School in WrocÅ‚aw (WSB), â€¢ Parter from third sector â€“ Foundation of ACTIVE CENTER WSPARCIA (CAW). The partners (private and third sector) were selected by way of competition, in accordance with the applicable legal provisions. A partnership agreement was concluded with all the partners. The project will not be covered by the scheme of State aid/de minimis aid. The scope of the project covers (sharing responsibilities according to partnership agreements): â€¢ WSB â€“ development of communication strategy for information and education campaign, â€¢ WrocÅ‚aw Municipality â€“ preparation of materials and carrying out regional information and education campaign (TV, radio, press, billboards, leaflets, etc.), â€¢ CAW Foundation â€“ organisation of direct meetings with residents of Lower Silesia. Detailed implementation is described in the part of the proposal "Institutional analysis â€“ Legal and proprietary links on</t>
  </si>
  <si>
    <t>Q95913</t>
  </si>
  <si>
    <t>Use and make available local resources of the â€œSudetyâ€ reservoir in Bielawa for tourist purposes</t>
  </si>
  <si>
    <t>The project aims to protect and make available the valuable natural areas of the Sudeta reservoir in Bielawa and the adjacent Natura 2000 Sowich site. The following components of the project are planned to achieve this goal:- a recreation area by the Sudety reservoir, plot No. 1205 (after merging of plots 53/24, 53/25 and 53/26, Fabryczna) beach, which will allow residents and tourists to benefit from the natural values of this area. In addition to active recreation, the target groups will be able to learn, thanks to the educational path, the forms of nature conservation and the right ways to use the natural qualities of the Sudeta reservoir and the neighbouring Natura 2000 Owl area. Thanks to the equipment of the recreation area there will be drainage of tourist traffic in the designated part of the Sudeta reservoir, which will lead to the protection of valuable resources, especially those related to protected waterfowl.As part of the action, work related to the management of the beach area (shaped terrain, introduction of paths, equipment of the beach) was planned. The action will contribute to the increase of the species covered by strict protection in Poland.- Ecological education of target groups through a) organisation of ecological conference, b)implementation on the basis of a decorated recreational area and the created natural path of permanent ecological lessons in cooperation with the Ecological Education Centre â€œForest Schoolâ€, c)publication on the website of publications and materials related to the conservation of natural assets of the reservoirSudety</t>
  </si>
  <si>
    <t>Q114919</t>
  </si>
  <si>
    <t>Protection of biodiversity in the Natura 2000 area of the â€œOpawskie Mountainsâ€ Landscape Park located at the former guesthouse Waldesruh and Waldschule within the boundaries of the Spa Park in GÅ‚uchoÅ‚azy, taking into account the historical and architectural advantages of the site.</t>
  </si>
  <si>
    <t>The subject of the project is the conservation of biodiversity in part of the â€œOpawskie Mountainsâ€ Landscape Park in the Natura 2000 PLH160007 site. As a result of the project, actions related to the introduction, nursing and maintenance of vegetation related to the habitat-acid beech area (code 9110), and the protection and provision of feeding for the endangered species of the Little Bat-Shoe (code 1303), which in the area covered by this project have a breeding colony-one of 5 in the Opole Voivodship. As a result of the dendrological inventory, documentation of the Biodiversity Plan will be developed in the project area. The area covered by the Project consists of two parts. One part will remain more bushed and meadowed to ensure the routes of bats to feed. In the second part there will be paved and paved walking paths, the historic grading stairs will be renovated. Areas that need flood protection will be equipped with drainage. Benches and tables will be positioned around the paths, and a recreational gazebo will be created. The walking area will be equipped with solar lamps and monitoring cameras. Cleansing of trees and shrubs will be carried out, and the rubble after the ruins of buildings will be removed, new plantings of trees, shrubs and other vegetation will take place in harmony with the existing vegetation base. As a result of the project, mechanised equipment for the care of the land will be purchased. The area covered by the project is located in the area of the spa park in GÅ‚uchoÅ‚azy, entered in the register of historical monuments of the Opolskie Voivodeship (No 62/57 of 25.11.1957), in this area there are also two unused objects entered in the register of monuments of the Opolskie Voivodeship. The planned project will have a positive impact both on the protection of valuable areas and species of nature, thus protecting and adapting to climate change and will affect the development of a tourism and recreational base adapted for people with disabilities.</t>
  </si>
  <si>
    <t>Q135131</t>
  </si>
  <si>
    <t>Protection of birds and rare, endangered and dying plants of our climatic zone by establishing a collection of species and increasing the attractiveness of tourism in the Podanin Forestry â€“ stage II</t>
  </si>
  <si>
    <t>The aim of the project is to finalise the concept of creation at the Podanin Forestry building â€œARBORETUMâ€ containing a collection of rare, endangered and dying plants of our climate zone. This facility will serve to direct tourist traffic in the forest area. Visitors arriving here will reduce social pressure on endangered plant and bird species within and outside the forest area. In addition, the arboretum will play an informative role in the topic of biodiversity (presented wealth of plant species on the ground, transmission of information on protected birds). An additional information and promotion task will be provided by a dedicated website and a biodiversity information application and supporting the direction of tourism. The first stage of the project was financed with WFOÅšiGW (complementary projects point 3.7 of the application).In the project the following actions will be carried out and the results obtained as a result of them:- Completion of the construction of the pond-Construction of paths in the arboretum-Completion of the construction of the basic irrigation network with the points of connection to the project of connection to snakes-construction of the garden of the national road K-11(notk)- Construction of resistance elements and educational areasâ€”</t>
  </si>
  <si>
    <t>Q114946</t>
  </si>
  <si>
    <t>Reconstruction of the water reservoir and bridge in the Central Park on the side of the street. Piastowska in Brzeg</t>
  </si>
  <si>
    <t>The scope of the project includes: 1. The technical documentation. 2.Study of feasibility. 3. Construction and assembly works: â€”construction of bridge, -modernisation of the outlet bridge, â€“ reconstruction of the water reservoir, -reconstruction of drainage ditch, -reconstruction of the park avenue along the moat â€“ construction of the source source. 4. Itâ€™s investor supervision. 5. Itâ€™s copyright supervision. 6. The finishing work. 7. Promotion of the project. The implementation of this project will enable the following PRODUCT indicators to be achieved: â€”Number of habitats/plant communities covered by the project â€“ 1 pcs. â€”Number of built tourist and recreational facilities â€“ 1 pcs. â€”Number of reconstructed tourist and recreational facilities â€“ 1 pieces. RESULT: â€”The area of habitats supported to obtain a better conservation status â€“ 0.175 ha. â€”Total area of areas in which the ecosystem is restored or protected â€“ 0.175 ha. The revaluation of the urban moat together with the accompanying infrastructure will provide a favourable condition for protection in situ of the endangered species â€“ crest newts. The bridge on the moat will provide a connection of two edges of the reservoir, allowing for easy movement of animals and humans. At the same time, it will be an excellent place to conduct ecological education through direct observation of animals living in the moat. The implementation of alleys leading to the moat will not only eliminate uncontrolled trampling of the terrain, but also raise the ecological awareness of visitors to the park (which will be used by educational boards, informing about the occurrence of endangered species and natural monuments). The source, by introducing an organised method of watering dogs, will prevent animals from being flushed out and trampled around the reservoir by thirsty animals. Implementation of the presented scope of the project will enable a comprehensive response to the diagnosed problems and needs of the Brzeg Municipality and its residents.</t>
  </si>
  <si>
    <t>Q95920</t>
  </si>
  <si>
    <t>Information and education campaign related to environmental protection in the districts located in the Central Oder Valley â€“ PROEKO</t>
  </si>
  <si>
    <t>The main objective of the project is to increase public awareness of environmental protection and the issue of protection of biodiversity in the Natura 2000 site, including ÅÄ™gi OdrzaÅ„ski among residents of Lower Silesia. The project is a compilation of the following three types of activities: 1. information and publicity implemented with the use of mass media and aimed at increasing both the general environmental awareness of the society, as well as gaining knowledge by the inhabitants of Lower Silesia in the area of biodiversity conservation in the Natura 2000 site covering ÅÄ™gi OdrzaÅ„ski. Information and promotion activities (through the use of mass media) will cover the entire Lower Silesia area. 2. the substantive ones to be implemented in the Natura 2000 site, including the OdrzaÅ„ski ÅÄ™gi in the form of conferences, will aim to create a forum for social dialogue on Natura 2000 and to encourage project recipients to exchange experience on the functioning and management of Natura 2000 sites. The conference will be organised in Åšcinawa. The conference will be co-organised by a partner institution â€“ Åšcinawa Municipality. 3. educational training for children and young people in order to increase their overall environmental awareness and to provide them with knowledge on the protection of biodiversity in the Natura 2000 site. Educational activities will be organised in all member municipalities of the Association Local Action Group â€œCountry of ÅÄ™gÃ³w OdrzaÅ„skiâ€. Due to the considerable competence in this area, the Municipality of Lubin, which runs the Centre for Natural Education as well as the LAG â€œKraina ÅÄ™gÃ³w OdrzaÅ„skiâ€, will co-organise the training. The project will be implemented by LubiÅ„ski County in cooperation with Lubin Municipality, Åšcinawa Municipality, and the Local Action Group Association â€œKraina ÅÄ™gÃ³w OdrzaÅ„skiâ€.</t>
  </si>
  <si>
    <t>Q4426181</t>
  </si>
  <si>
    <t>Revitalisation of the Love Park â€” the provision and protection of natural resources Lubniewice</t>
  </si>
  <si>
    <t>The project â€œRevitalisation of the Love Park â€” making available and protecting the natural resources of Lubniewiceâ€ was created in response to diagnosed problems in the area of potential biodiversity loss by the valuable â€œPark of Loveâ€ located in the center of Lubniewice. The main problem is the â€œDeteriorating state of nature and infrastructure of the historic Love Park in Lubniewiceâ€. The aim of the project was to â€œImprove the state of nature in the Love Park by reducing anthropopression and segregation of tourist traffic.â€ The project presupposes, above all, an investment in the formula of Design and Build consisting of the revitalisation of the Love Park in order to improve the status of nature conservation in this area, thanks to the construction of green infrastructure channelling tourist traffic and natural infrastructure, enabling active protection of certain species (especially ornithofauna and insects.The project has planned to carry out preparatory expenditures (the feasibility study, technical documentation), investment (removal of invasive species, implementation of natural education and equipment of the park), the implementation of preparatory expenditures (a study of the feasibility of a film), investment documentation (removal of invasive species, the implementation of natural trails and equipment of the park), the implementation of preparatory expenditures (the study of the performance of the project, the technical documentation), investment (removal of invasive species) and the implementation of natural activities and equipment of the park, as well as the implementation of the parkâ€™s resources.</t>
  </si>
  <si>
    <t>Q105777</t>
  </si>
  <si>
    <t>Active tourism in accordance with biodiversity linked to forest-based Zwierzyniec Forestry KraÅ›nik</t>
  </si>
  <si>
    <t>Objective Project:Sharing attractive natural resources of Forestry Zwierzyniec while protecting and preserving the natural heritage. The result of the project is an increase in the expected number of visits in the supported places belongs to cultures and natural.and states. tourist attractions. about 1261os. Products Proj. are: Length of tourist trails established 1 km; Length of designated cycle paths â€“ 1 km, Numbers.objects to the needs of people with less than 2; Number of reconstructed tourist and recreational facilities-1; Number of built tourist and recreational facilities-2. The aim of the project is the inhabitants of Gm.Dzierzkowice and Pot.kraÅ›niki, tourists, students and students. The project includes the creation of 2 new products of tourist offer: educational and tourism object (as a form of presentation of nature) and educational and bicycle path. The project increases the attractiveness of the KraÅ›niki area and voivodeships as it allows access to valuable forest resources limiting their degradation by increased tourist traffic. The educational and cycling path develops active forms of tourism. Thanks to educational desktops and online information and promotion service, integration with other tourist routes will be achieved. The website will allow for territorial marketing and to transmit and receive information from and to stakeholders. The project uses RES and has energy-saving solutions, includes inf.tourism monitoring (the above and above) and monitoring of population flows. Tourist facilities will have security features p. fire. The trail will be marked, along its route there will be a world of stop and sightseeing, self-service point of use of bicycles and educational desks. The educational and tourism facility will be equipped with multimedia equipment allowing you to get to know nature and protect biodiversity by reducing the degradation of the Wednesday caused by tourist traffic.</t>
  </si>
  <si>
    <t>Q2718054</t>
  </si>
  <si>
    <t>Ecological education â€“ the key to preserving biodiversity in the municipality of SzydÅ‚owo</t>
  </si>
  <si>
    <t>The aim of the project is to raise the level of environmental awareness of the local community and tourists through the implementation of various forms of out-of-school education, the implementation of which will bring an increase in environmental protection knowledge and eco-consciousness of the inhabitants. Wanting to broaden the offer of environmental classes and the offer of free time, the Applicant decided: 1) to develop space in the village Zawada for the purpose of acquiring knowledge about environmental protection, especially the protection of bees and their importance for the ecosystem. Space will be created under the name of: The melliferous enclave, whose main task will be to promote the theme of beekeeping. The compartment will consist of: the park â€œThe mellifeful enclaveâ€, educational and recreational shelters with a place for a campfire and nature and educational path â€œWe discover sweet secretsâ€.2) Use a mobile solution â€“ an application will be implemented, which aims to enable participation in eco-education and promote the natural resources of the municipality to a wide range of recipients.3) To conduct an information campaign â€“ an educational campaign on the conservation of the most valuable protected areas, the diversity of the plant world, the cleanliness of waters, the world of insects, the role of birds in the ecosystem, including the themes of low emissions, water and energy conservation or waste segregation and recycling. The project is divided into two tasks: Activity 1: Education and promotion of biodiversity and sustainable spatial development of the municipality; Activity 2: Melliferous plants are an important element of biodiversity, which is a useful basis for pollinators. The applicant, Investor and Beneficiary of the project will be the Municipality of SzydÅ‚owo, the project will be implemented by the SzydÅ‚owo Municipality Office, whose employees have experience in the implementation of investment projects, including the EU.Product indicators:- Number of information and educational campaigns related to ecological education carried out: 2 â€“ Number of centres carrying out activities in the field of environmental education supported:  1 pcs.</t>
  </si>
  <si>
    <t>Q132515</t>
  </si>
  <si>
    <t>Conservation of the natural resources of selected avenues of Warmia-Mazury voivodship by improving the status of existing habitats and carrying out plantings as part of the Green Road activities.</t>
  </si>
  <si>
    <t>The object of the project is the conservation of the natural resources of selected avenues of the voivodship, by improving the status of existing habitats and the implementation of plantings. Within the framework of this project, valuable natural sections of roadside trees were selected â€“ throughout the voivodship roads requiring work to enable them to survive. Location of the project: road no. 515 (16 ob. Kamieniec, 192 region RÃ³Å¼nowo), 520 (6/1, 74/1 ob.Lubnowy Wielkie, 134 Ob.Lubnowy MaÅ‚e, 20/1 ob.Kamieniec), 537 (179.168 ob.Marwald, 194/6 ob. Clone, 171/2 ob.Jahours, 15 ob. Comfort), 544 (55/1,266, Wlewsk ob., 185/1 ob. Maple), 526 (153/3, 154 ob.Krasin, 153/1 ob.Åšliwica), 528 (352, 628/3 ob. No. 1, 84/2 ob.V., 119/2, 119/4 of Old Bolity), 591 (13 ob.Barts, 2 ob.GÄ™sie Mountains, 247/1 ob. Stages of project implementation: â€”submission of an application for DOF. â€”signing of the DOF agreement. â€”selection of contractors/contractors -conclusion of contract -implementation of works -completion of the project and signing of the final minutes -final settlement of the project method of implementation of the material scope: â€”conclusion of the contract â€“ implementation of works â€“ final reception and signing of the minutes. The project fits in with SZOOP RPO WWM 2014-2020 division.5.3 Biodiversity protection, Investment priority 6d: Protection and restoration of biodiversity, soil conservation and rehabilitation and support for ecosystem services, including through the Natura 2000 programme and green infrastructure. Wim is the leader in cleanliness of the environment. They are distinguished in the country and Europe by the diversity and richness of the natural environment. Support under the programme will therefore be geared towards projects to protect and restore biodiversity. This project concerns the conservation of natural resources of selected avenues of WarmiÅ„sko-Mazurskie voivodship, thanks to which it fully fits into the assumptions of SZOOP.</t>
  </si>
  <si>
    <t>Q114923</t>
  </si>
  <si>
    <t>Protection of biodiversity in the Opole Agglomeration through educational and information activities</t>
  </si>
  <si>
    <t>The project consists of using local natural resources of the Opole Agglomeration and carrying out a number of educational and information activities aimed at protecting biodiversity. The project shall include: 1. Educational workshops, Mon. â€œSolidarity for Biological Diversityâ€ 2. Photo Contest for Adults 3. Competition for the project of childrenâ€™s biodiversity friendly gardens â€œSmall Garden of the Big Thingâ€ 4. Eco-spot competition, for the preparation of a film spot promoting local natural resources and biodiversity, addressed to upper secondary school pupils. 5. Eco-multicultural presentations in public space, together with the purchase of a projector with accessories, necessary for conducting open presentations on buildings, walls during promotional campaigns in the Opole Agglomeration, so-called mapping presentations. 6. Meetings/Lectures open to residents â€“ meetings from the series â€œProtection of Biological Diversity of the Opole Agglomerationâ€ 7. Biodiversity lessons that will be attended by children and young people. 8. Training, including field training 9. EKO â€“ Senior Theatre 10. Scientific Conference on Biodiversity as part of integrated development and cooperation between regions 11. Festival of Biological Diversity with Eco-Kitchen of the Opole Agglomeration 12. Study visit â€“ Centre for Biodiversity in Milicz. In addition, it is also planned to develop a Manual of Management and Promotion of Biodiversity in the Opole Agglomeration, as well as tools, educational materials and an image campaign for the educational and information campaign. The project will be implemented in the period from 22.11.2016 to 30.06.2019 and will allow to obtain the product: Number of information and education campaigns carried out related to environmental education: value 12 in 2019. A total of 133 information and educational events are planned for the campaign in 21 communes of the Opole Agglomeration.</t>
  </si>
  <si>
    <t>Q2717381</t>
  </si>
  <si>
    <t>Conservation of biodiversity with the construction of the teaching path over Åyna in SÄ™popol</t>
  </si>
  <si>
    <t>The site is located in SÄ™popol on the banks of the river Åyna. The area covers an area of 1.48 hectares (including active biol. 1.28 ha). Material scope of the project: Biodiversity Planting: trees, shrubs, vines- green plants. Extensive lawn; Mechanical care of existing lawns; Implementation of flower meadows; A layer of pine bark discounts; Sandy surfaces â€“ enrichment; Basic tree care treatments. Installation of equipment: Borders with wooden posts; Booths and shelters for birds and bats; hotel for insects; Wintering for amphibians. Teaching path: Gravel surface; Edges of concrete paths; Earthworks; Measuring robots. Lighting â€“ solar lamps. Educational elements: Information boards large and small, Plates., Stem of dead wood with inf. board; Observation frame; Cut the trunk of dead tree Small architecture: Park benches.; Trash bins; City lounger.; Large and around the tree seat; Wooden sculptures. Green class elements: seats â€“ trunk and stone. Track monitoring â€“ a set of cameras with equipment. Stages of implementation of the Project:- preparatory â€“ documentation â€“ land development project and feasibility study, â€“ selection of the contractor of the investment â€“ in accordance with the PZP â€“ implementation of the investment â€“ execution and acceptance of works, â€“ final settlement of the project. The project is in line with the assumptions of the SzOOP ROP for PRIORITETOIE V. â€œEnvironment and rational use of resourcesâ€, Investment Priority 6d through the implementation of the specific objective: Better mechanisms to protect biodiversity in the region â€“ preserving, preserving and enhancing biodiversity of the project area by reducing anthropopression (traffic regulation and ecological education through the construction of teaching pathways, small architecture and lighting) and planting, sowing and securing habitats in the area on the river Åyna covered by Nature 2000.</t>
  </si>
  <si>
    <t>Q4427957</t>
  </si>
  <si>
    <t>Ekopark â€” revalorisation project of the historic park in RyÅ„ski DwÃ³r</t>
  </si>
  <si>
    <t>The project is part of the SzOOP ROP for the creation of sites for the protection of biodiversity in non-urban areas, pursuing thematic objective No. 6: "Preservation and protection of the natural environment and promotion of resource efficiencyâ€.Through planned works in the park area to reduce pressures on species and habitats, inter alia by limiting access to shelters of selected species and by properly targeting tourist traffic, restoring habitats and shaping the conditions for their sustainable conservation and conducting ecological education in order to raise awareness of the needs and appropriate methods of protection of the environment, nature and landscape, it will be possible to achieve the aforementioned objective set by the SzOOP. Stage I Composition cutting of 38 trees (self-seeded), transplanting 3 trees and removing selection of 3 groups of shrubs in order to: teaching a large park interior, revealing trees that are more important in composition, leading communication lines, introducing new plantings and restoring biodiversity. Stage II Creation of communication routes in the form of mineral paths limiting uncontrolled access to the refuge of natural valuable species present in the park.Establishment of a parking space for vehicles for the transport of disabled people with ecological and water permeable surfaces. Stage III Equipment of the park for educational and recreational activities (e.g. photovoltaic panels for demonstration of solar-powered lighting, or waste segregation baskets for obtaining secondary raw materials, benches).Preparation of information boards and display cabinets, in which environmental topics such as RES will be presented. Phase IV Introduction of new plantings of trees, shrubs, herbaceous plants and park rune, among others planting species of natural value to existing habitats in order to increase the availability of nesting sites â€” which will translate into animal species protection</t>
  </si>
  <si>
    <t>Q100438</t>
  </si>
  <si>
    <t>Reconstruction and development of the park at SDK in SulechÃ³w with accompanying infrastructure (within the framework of ZIT)</t>
  </si>
  <si>
    <t>This project concerns an urban park located at the SulechÃ³w Cultural Centre. The implementation of the project is part of Objective 2 Action 2 of the ZIT Strategy, i.e. the conservation and use of the natural resources of the functional area, investment priority 6d. The project contributes to solving a number of problems identified in the ZIT strategy, including: under-use of natural resources for the development of ecosystem services, low attractiveness of public and recreational spaces, poor condition of municipal infrastructure (battles and waste bins), too few measures to protect natural resources (planting booths), will increase accessibility to natural areas. The project envisages construction works within which the following will be carried out: demolition works, installation of cast iron bars around trees, paving of park alleys together with curbs and edges, making an internal supply line, lighting of park alleys and planting greenery. The main objective of the project is to improve the efficiency of the use of natural resources Sulechowa and MOF Zielona GÃ³ra. In turn, for the specific purposes of the project we can include: development of green infrastructure in SulechÃ³w and MOF Zielona GÃ³ra, improvement of conditions for recreational and leisure infrastructure, protection of biodiversity, reduction of pressure on natural areas, development of natural potential based on natural resources, improvement of the image of the municipality of SulechÃ³w and MOF Zielona GÃ³ra, improvement of tourist attractiveness of the municipality of SulechÃ³w and MOF Zielona GÃ³ra (region). The project outside the direct implementation site will affect the entire area of the MOF ZG through the implementation of indicators identified in the ITI Strategy common to the entire functional area and through promotional impact. After the implementation of the project there will be a solemn opening of the park (race cutting) and invitation of all representatives (members) of the MOF Zielona GÃ³ra. [...]</t>
  </si>
  <si>
    <t>Q112845</t>
  </si>
  <si>
    <t>Do not disappear â€“ revitalisation of the Black hammer â€“ unique in the country nature monument â€“ along with making the pond available for tourist traffic</t>
  </si>
  <si>
    <t>Protected species and habitats in the project area: Animals subject to strict protection: Newt Carpathian (Triturus montandoni) [No 491 in the Regulation] â€“ active protection; Kumak mountain (Bombina variegata) [No 484] â€“ active protection; Both species require active conservation of species and habitats. Plants covered by partial protection: Orchid white (Platanthera bifolia) [250] Orchid (Cucus) maculate (Dactylorhiza maculate) [247] FOODS subject to partial protection: Herbium flagellum [59] Priority natural habitats Carpathian food beech [code 9 130] Data source: data from literature, own research during natural inventory. The aim of the project is to halt the disappearance of the Black Milk and the irreversible loss of a unique nationally unique natural monument and by preserving the habitat of amphibians (including the active protection of the newt Carpathian and mountain kumaka) contributing to halting the extinction of increasingly rare animal species in the area of Popradzki Landscape Park. The following actions are planned under the project: â€” revitalisation of the Black Milk by removing excess herbaceous vegetation and draining the bottom of the reservoir together with a proper profile of the coastline creating more favourable conditions for amphibian migration and facilitating access to waterfalls for other animals; â€” the active protection of flora and fauna around the Black Hammer by building houses for amphibians using two heaps of boiling wood, stones, bark lobes, carpins, which will provide a shelter and a place of wintering and breeding for amphibians, as well as the preparation of habitat and exhibition of protected plant species in the field (orchids); â€” construction of tourist and educational infrastructure for nature conservation, through hardening, profile and dehydration of the road on the section Crossing JastrzÄ™bik â€“ Czarna MÅ‚aka â€“ PowroÅºnik. It is planned that the scope of work will include: R</t>
  </si>
  <si>
    <t>Q2709517</t>
  </si>
  <si>
    <t>Protecting biodiversity in Brzeg through educational and information activities.</t>
  </si>
  <si>
    <t>The project includes a number of activities consisting of an educational and information campaign aimed at protecting and strengthening existing biodiversity protection in the region: 1.Setting trees with residents as part of a social campaign.2.Creating an educational path â€“ a trail of natural monuments and other curiosities.3.Implementation of an album and information folder â€“ a leaflet depicting local natural assets 4.Building an eco-hotel for insects5. Organising EKO FESTIWALU 6. Organising an expert conference with the participation of entities implementing projects related to biodiversity in the area of Brzeg 7. Organising a photo contest entitled. 8.The purchase and distribution of promotional gadgets referring to local fauna and flora.9.Organisation of workshops â€“ ecological lessons for children from kindergartens and primary schools on the topic of local biodiversity.10.Organisation of field exits (meetings, walks) with an ornithologist for residents of Brzeg.The restocking of waters in the city with valuable fish species with the participation of the youngest (e.g. common (golden) â€“ pond in the Liberty Park in Brzeg, pike â€“ pond at ul. W. Korfantego in Brzeg).12.Construction of breeding booths for geeks and their location on housing estates. 13. Ordering the production of a spot promoting the implementation of the task in the field of biodiversity in the area of Brzeg and local nature.14. Implementation of information and teaching boards in the water reservoir at ul. W. Korfantego in Brzeg.15. Drawing and poetic competitions for children on environmental issues. The project will be implemented in the Partnership. The following tasks will be carried out: Communes of Brzeg and Brzeski District â€“ Task 3,4,8,12.</t>
  </si>
  <si>
    <t>Q2717385</t>
  </si>
  <si>
    <t>Municipality of the New Town of Lubawskie to protect the richness of biodiversity</t>
  </si>
  <si>
    <t>The object of the project is the construction of a floating platform and sanitary container with the necessary technical infrastructure, barbecue/outbreak space, tables, garbage bins, low green reclamation (grass) and medium-sized greens (shrubs-life), parking spaces and communication pavements from the crusher, a counter for counting canoeers, as well as marking the kayaking trail and information-eduk. activities related to environmental protection (education boards and publication â€“ educational material) in the municipality of NML on plots number: 1059/32 Bratian,749/2 Bratian, 421 Radomno, 208/1 Bratian. Scope of the project: 1Preparatory works: 1.1Kk. tech doc. with construction project. 1.2Exp. expert. nature. 2Study Feasibility/Business Plan 3Rob. bud. 3.1Rob. building-assembly. at the marina in MszanÃ³w 3.2The sign of the kayak trail. 4Promo. of project 4.1Fig. info.-remembrance array. 5Other costs 5.1 Issue of publications in the field of nature conservation 5.2Education boards. The project will be implemented on the basis of the existing organisational structures of the NML Municipal Office. The project is in line with Action 5.3 and its specific objective: Better mechanisms for protecting biodiversity in the region and thematic objective 6 under priority axis 5. The scope of the project is in line with the Priority Action Framework for Natura 2000. This investment will be carried out in the area of the DrwÄ™ca River Reserve, Natura 2000 Dolina DrwÄ™ca and OChK Dolna DrwÄ™ca. The implementation of the project will provide better mechanisms to protect biodiversity along the waterway of the river DrwÄ™ca in the municipality of NML. The investment will contribute to reducing pressure on species and habitats by targeting tourism in valuable natural areas. Environmental information and education activities will also be implemented, as effective environmental protection requires both infrastructure measures, as well as raising environmental awareness and changing peopleâ€™s attitudes and behaviours towards greener ones.</t>
  </si>
  <si>
    <t>Q98537</t>
  </si>
  <si>
    <t>Modernisation of the educational path</t>
  </si>
  <si>
    <t>This project includes the modernisation of the educational path on the lake in Kamionki MaÅ‚y, 1765 m long. The route runs along the shoreline of Lake Kamionkowski at different distances. In fact, almost all its length is accompanied by an existing tree stand â€“ a mixed forest with a predominant pine tree. The variety of stands causes a very good climate for recreation and recreation. The modernisation of the educational path mainly concerns the area located on the western side of the lake. The path to the present state is a walking sequence created in a natural way by walkers and bicycle tourists who want to learn about the beauty of nature in this interesting corner of the voivodship. The new surface will get wide. 2.0 m in the form of gravel with two-sided curbs, which will not cause significant changes in the environment. Additional elements of the path will be so-called stops in the number of 5 pieces. They aim at a short rest (mainly for the elderly and children), but above all an educational goal, as each stop will be equipped with a table containing information and drawings on the nature content of the species found in the area of flora and fauna. Another reason for making stops is to draw attention to interesting views, as well as to indicate rules of behaviour in the forest environment. The stops are equipped with the most essential elements: information board, trash can, bench, table â€“ stump and rosewood. Modernisation of the educational path on the lake in Kamionki Small will support the process of protecting the biodiversity of the area in the immediate vicinity of Lake Kamionkowski, part of the Protected Landscape Area of the DrwÄ™ca Valley. Natural areas equipped with infrastructure that allow you to spend time and stay on a trip enrich the regional tourist offer, while the infrastructure allowing for education can also be useful during educational activities.</t>
  </si>
  <si>
    <t>Q118853</t>
  </si>
  <si>
    <t>Rehabilitation of the Municipal Waste Landfill in ZaklikÃ³w</t>
  </si>
  <si>
    <t>The primary objective of waste management activities, including municipal and hazardous waste, is to reduce the environmental burden associated with the unreclaimed landfill in ZaklikÃ³w.The main objective of the project is: to eliminate the environmental risks posed by a closed landfill in ZaklikÃ³w Municipality through its rehabilitation. The specific objectives of the project include:-minimisation and elimination of risks arising from the disposal of waste generated in the municipal sector;-organisation of waste management,--removal of risks of leaching and pollution of groundwater, underground water, watercourses and reservoirs, -removal of epidemiological hazards, -reducing of modern greenhouse gas emissions, â€“ avoidance of uncontrolled fires, -improving the spatial development of the municipality and landscape protection, -reinforcement of the conservation of natural landscapes, -reducing of modern greenhouse gases, â€“ avoidance of uncontrolled fires, -improvement of the spatial development of the municipality and landscape protection, -strengthening of conservation of natural landscapes, conservation of natural landscapes, conservation of natural landscapes, conservation of natural landscapes, conservation of natural landscapes and conservation of natural landscapes. Mechanical repairs2. Bio-remediation3. Nursing robots4. Implementation of monitoring infrastructure5. Execution of the didactic path6. Dismantling the existing fence and making a new steel mesh.</t>
  </si>
  <si>
    <t>Q114960</t>
  </si>
  <si>
    <t>Educational and promotional campaign in Opolskie voivodship: Water for biodiversity, biodiversity for water</t>
  </si>
  <si>
    <t>The subject of the project is to carry out 1 coherent educational and information campaigns. The main theme of the campaign will be water as a source of life â€“ not only for man but also for flora and fauna. The result of the project will be to build in the population the need for a rational approach to water management, which will be manifested not only in the efficient use of water at home or in the workplace, but also in the ecological approach to water in nature, during recreation, tourist trips, etc. Through the project activities, the problem of availability to clean water in Poland will be highlighted, the potential risks associated with this and the risks posed by the lack or poor quality of water for humans and biodiversity. As a result, the project will change attitudes and behaviours in the population of 5 years â€“ 44 years in relation to the use of water resources, whose good condition is crucial for the preservation of biodiversity and the good condition of ecosystems. 70 educational workshops on the subject of the project are planned; 1 environmental exhibitions on the subject matter of the project; 1 escape room tournament on the subject of the project; 1 educational event on the subject matter of the project; production of 1 VR film on the subject of the project. The project implements rational improvements for people with disabilities (by using VR technology). The target groups in the project are the population aged 5 to 44 divided into subgroups: 1) school-age children (early school age: 7-9 years and middle school age: 10 to 12 years]; 2) school youth; 3) Families with children. The applicant, Investor, beneficiary of the project is Waterworks and Sewerage â€œAkwaâ€ Sp. z o.o.</t>
  </si>
  <si>
    <t>Q114942</t>
  </si>
  <si>
    <t>Natural inventory of selected areas of the protected landscape of the Opolskie voivodship, in particular in river valleys and retrofitting of the Opole Landscape Parks in Åadzy.</t>
  </si>
  <si>
    <t>As part of this project, it is planned to: carrying out a natural inventory; equipping the branch of the Opole Landscape Parks Team in Åadzy, conducting educational and information activities promoting social attitudes conducive to inhibiting the extinction of species. The planned natural inventory will cover protected landscape areas, i.e. â€œOtmuchsko-Nyskiâ€, â€œBory NiemodliÅ„skieâ€, â€œGÅ‚ubczycki Forestâ€, â€œWronin â€“ Maciowakraâ€, â€œMokre â€“ Leftâ€, except for sites within the Natura 2000 stronghold. The above OCHK has been selected for the implementation of the project because there are the most problematic issues and interventions in nature conservation and are potentially exposed to them. Many conflicts could be avoided if the voivodship and municipalities had detailed natural inventory of these areas. These are also in most areas where anthropopression is greater because they cover mostly deforestation areas. It is also planned to equip the necessary equipment and equipment of the renovated building in Åadzy in order to enable the team of Opole Landscape Parks to conduct â€œGreen Schoolsâ€ and other educational activities for several days. As part of the project, it is planned to purchase and assemble a set of furniture and a set of blinds for the equipment of the natural education centre in Åadzy. A summary of the equipment purchased is attached to the application for funding of this project. In terms of raising public awareness, it was assumed: production of 2 educational and information boards with dimensions of 1.2x1.6 m, elaboration and printing of publications on the nature of selected OCHK (hard cover, 3000 copies) and development of the OCHK website. The project will be implemented in the years 2018-2020. The direct products of the project are: number of planned planning documents in the field of nature protection (5 pieces), Number of centres operating in the field of environmental education supported (1 pieces), Number of supported forms of nature conservation â€“ 2 pieces.</t>
  </si>
  <si>
    <t>Q122609</t>
  </si>
  <si>
    <t>Restoration and conservation of biodiversity on the DzierzgoÅ„ River</t>
  </si>
  <si>
    <t>After detailed natural research. G. DzierzgoÅ„ area, a project was planned for the restoration and conservation of biodiversity 1OCHK River DzierzgoÅ„ o pow. 4371 hectares, through the involvement of residents in active conservation of species. This will be the creation of 0.26 km of tourist route.-Nature: assembly and settlement of hotels of insects, bird booths and bats, implementation of a programme of species restoration and renaturalisation of the ecosystem and revitalisation of habitats through the creation of Salmonidae fish spawning, planting native plants and targeting tourist traffic in the area and achieving 0.386 ha of an area with better protection status. In particular, a subsequent monitoring of species diversity and comparison with the results of the preliminary report will be important. Innovative activities within Instr. elastic. will be key to involving school pupils and residents in the monitoring of activities. As a result, care for biodiversity will increase. 0,39 ha among residents on the basis of: RESPONSIBILITY COMES FROM COMMITMENT.</t>
  </si>
  <si>
    <t>Q114921</t>
  </si>
  <si>
    <t>Protection of biodiversity of the Opolskie Voivodship through the development of a communal area located next to the park and palace complex in Izbick based on native species with the restoration of lime avenue</t>
  </si>
  <si>
    <t>The subject of the project is the reconstruction and conservation of endangered natural habitats located in the commune near the park and palace complex in Izbick, part of the Protected Landscape Area of Stobrawsko-Turawskie Forests: 1. Central European Game of Galio-Carpinetum, 2. The Eutrophic reservoir in the valleys of the lowland rivers â€“ habitat code 3150, 3. â€œArrhenatherion elatiorisâ€ â€“ Habitats Code 6510. The project will carry out the following tasks: 1. Project preparation, 2. Protection in situ, reconstruction of degraded and endangered natural habitats (including regeneration works within habitats, including: planting of vegetation typical of the habitats covered by the project, removal of alien species), 3. Environmental education activities (construction of necessary educational infrastructure, conducting natural education, execution of footbridges, paths and small architecture), 4. Itâ€™s a promotion. The results of the project will be supported by 1 area covered by the form of nature conservation â€“ Area of Protected Landscape of Stobrawsko-Turrawskie Forests. The project includes regeneration and conservation activities for 3 habitats.</t>
  </si>
  <si>
    <t>Q98535</t>
  </si>
  <si>
    <t>Creation of a natural and educational zone in White BÅ‚oty â€“ Bees corners</t>
  </si>
  <si>
    <t>The subject of the project is the creation of a natural and educational zone in White BÅ‚oty â€“ Bee corners. The main objective of the project is to strengthen the mechanism for the protection of biodiversity in the BiaÅ‚e BÅ‚ota commune by creating a natural and educational zone of beesâ€™ corners. Green areas perform ecological, cultural and recreational functions. They are an essential element of public space. The aim of the project is to create an orderly space in the area on the street. In such a way that the form and aesthetics are congruent to the surrounding greenery. The construction and assembly works assume the establishment of an educational path on the protection of bees aimed at:-providing the public about the role of bees in nature, building an interest in biodiversity and shaping respect for nature,-providing information and promoting activities aimed at protecting bees as an element of biodiversity conservation. An educational path was designed for this purpose. The project envisages planting honey-producing plants â€“ trees, shrubs and perennials. The planned vegetation will allow the use of this space for educational purposes thanks to a specially designed educational path. Vegetation divided into thematic parts, apart from the accompanying decorative function, will play a cognitive role. Educational tables will inform about honey plants, as well as the role of bees in nature. The Kapliczna will also be equipped with elements of small architecture linked stylistically and materially: 5 pieces of educational boards, 4 benches, 4 waste baskets and 4 baskets on dog faeces, 4 park lanterns.The project includes the following activities: development of design documentation and construction works.</t>
  </si>
  <si>
    <t>Q114951</t>
  </si>
  <si>
    <t>Promotion of the biodiversity of Gogolin Municipality â€“ â€œItâ€™s not just kids who love plants and animalsâ€</t>
  </si>
  <si>
    <t>The aim of the project is to disseminate local natural resources through a wide educational and information campaign addressed to the inhabitants of the region of all ages: children, adolescents and adults. The direct effect of the project will be to carry out 5 information and educational campaigns related to ecological education and 1 campaign promoting the tourist advantages of Gogolin nature. The campaigns will have significant cognitive and educational value, organised in cooperation with the Polish Society for Nature Conservation â€œSalamandraâ€, specialising in the conservation of endangered species, including morose goose. Campaigns are consistent with national information and promotion campaigns called: â€œThe Polish project to support ecological attitudes...â€, â€œNatura o(d) paysâ€, complements the project financed by POIÅš, which will create a fruity urban garden in Gogolina with native fruit trees and shrubs. The project will finance the costs of rational improvements for ON, the creation of 1 tourist and recreational facility â€“ educational and natural path in the Municipal Garden in Gogolina, with a hardened area and facilitated access to educational elements for ON, this will provide residents, including disabled people with access to the area of the urban park, planned on the premises of educational and educational picnics for ON. 200 o'clock. In order to maintain a coherent concept and a comprehensive approach to promoting biodiversity in Gogolin, the projectâ€™s activities were divided into 5 thematic campaigns on wild biodiversity and shaped fauna and flora: 1) Biodiversity in horticulture 2) Diversity of pets 3) Biodiversity of wild fauna (morbide), 4) Letâ€™s remember gardens (pictures in the City Garden), 5) Biodiversity of wild flora, In order to implement the project efficiently, the project management and promotion are planned.</t>
  </si>
  <si>
    <t>Q119036</t>
  </si>
  <si>
    <t>Development of conservation plans for nature reserves of Podkarpackie voivodship.</t>
  </si>
  <si>
    <t>The aim of the project is to develop documentation for conservation plans for 4 nature reserves â€œSource Tanwiâ€, â€œBroduszurkiâ€, â€œLupaâ€ and â€œPolankaâ€, which is the basis for the creation of a conservation plan â€“ a planning instrument, which is the basis for effective protection for the nature reserve and effective management. In the first place, such documentation assumes knowledge of the resources, creations and components of nature, landscape values and cultural values with their characteristics, assessment of the state and forecast of future changes, to the extent necessary to plan conservation for individual nature reserves.The conservation plan accurately describes the subject of conservation of the nature reserve and sets out actions the implementation of which will improve conservation and conservation of biodiversity and landscape. Strengthening the conservation of nature reserves will contribute to preserving the natural values of the whole region and guarantee the sustainable development of the voivodship ensuring the preservation of existing natural assets for future generations while at the same time targeting investments not to harm particularly valuable elements of nature. Failure to act may deteriorate the conservation status of the subject of protection, or contribute to the maintenance of the current, often unsatisfactory state.This is the first stage of any work carried out in accordance with Art. 20 paragraph. 1 and 2 of the Nature Conservation Act of 16 April 2004, adapting their scope to the resources, creations and components of nature, landscape values and cultural values of the area for which the draft plan is drawn up. Only the documentation prepared will allow the draft plan to be drawn up, which must take into account the scope of the plan referred to in Article 20. 3 and 4, Article 12, paragraph 2 and Article 15 1 points 2, 4, 11, 14 and 16 of the Act of 16 April 2004 on Nature Conservation, on the basis of the results of the works referred to in Â§ 4.</t>
  </si>
  <si>
    <t>Q137973</t>
  </si>
  <si>
    <t>Natural valorisation of Police Municipality</t>
  </si>
  <si>
    <t>The subject of the project is to carry out inventory and natural valorisation of the Police Municipality and to develop a document entitled The collection of spatial data will be developed in accordance with the GIS Standard in nature conservation. The natural valorisation for the Police Municipality will be prepared in accordance with the elaboration "Methodical assumptions of the natural inventory of municipalities.Inventory will cover the following areas: botany, fauna and inanimate nature and landscape. The botany will include: inventory and valorisation of flora, including: medicinal plants, invasive plants, dendroflora, inventory and valorisation of vegetation, natural habitats, forms of nature conservation, as well as cemetery and other greenery.The basis of the study will be the results of field inventory, which will be carried out during the full growing season. Photographic documentation and recorded geographical location via GPS receiver will be made. Faunistic inventory will be carried out during the full calendar year.The data will be collected by moving around the site in any way possible, including at night. The inventory of flora and vegetation and fauna will cover all plant and animal species located in the Police Municipality. The scope of the project has been agreed with the GDOÅš and fulfils the legal obligation related to natural valorisation.</t>
  </si>
  <si>
    <t>Q119022</t>
  </si>
  <si>
    <t>Creation of an educational and natural exhibition in the Carpathian Landscape Parks Complex in Krosno</t>
  </si>
  <si>
    <t>The main objective of the project is to develop educational activities in the field of conservation and restoration of biodiversity. Three specific objectives are to be achieved: â€” the expansion and attractiveness of the educational offer of the Carpathian Landscape Parks Team in Krosno through the creation of a natural and educational exhibition at the institutionâ€™s premises; â€” promoting the natural and cultural heritage of the Carpathian landscape parks; â€” shaping the ecological awareness of inhabitants of Podkarpacie on the basis of available equipment and educational program. The project consists of creating an educational exhibition presenting the arrangement of the natural, cultural and geological space of Carpathian landscape parks using combined forms of communication, i.e.: diorama, installation of forest scenery, animal and plant modelling (part in the possession of the applicant), large-surface photographs, light and sound effects. The object of the project is construction and assembly works, the construction of which was planned within the premises located on the first floor of the building at ul. The Hungarian Route 8a in Dukla is the seat of the Carpathian Landscape Parks Team in Krosno. The investment will consist of the execution and assembly of an educational and natural exhibition consisting of three parts: I. Flora and fauna (room area â€“ 66.25 mÂ²), II. Culture (30.99 mÂ²) and III. Geology (21.39 mÂ²). Each part will be made in a separate room, in rooms with a total area of 118.63 mÂ². The rooms adjacent to each other will constitute a compact exhibition space. The exhibition will be addressed to both groups and individuals. The exhibition will be the basis for teaching educational lessons and promoting the region by making it available to tourists. The project has no legal and administrative barriers and is ready to implement. In addition to the construction and assembly part, it includes the preparation of a feasibility study, the work of the contract engineer and part of the promotion</t>
  </si>
  <si>
    <t>Q117140</t>
  </si>
  <si>
    <t>Project of the KnyszyÅ„ska Forest Landscape Protection Plan â€“ partial elaboration</t>
  </si>
  <si>
    <t>The KnyszyÅ„ska Forest Landscape Park (PKPK) is located entirely within two areas of the European ecological network Natura 2000 (Ostoja KnyszyÅ„ska and KnyszyÅ„ska Forest). 21 nature reserves have been established within the park. They protect several sites of valuable species of native flora and fauna, including open sasanka (category E), lindennik Loesel (VU,E), Mannerheim fungi (VU) and lynx (NT). In addition to individual species of flora, valuable natural habitats have been preserved in the PKPK area. Under the Nature Conservation Act, the parkâ€™s services perform tasks related to the protection of all forms of nature conservation within the boundaries of the landscape park. Given the enormous biodiversity (the presence of valuable species and habitats), all formal steps should be taken to reduce the increasing pressure on the Parkâ€™s environment, and to regulate and link to the guidelines of the current law on the conservation of the area. The aim of the project is to prepare part of the project of the new Park Protection Plan (POP). Due to the limitation of the duration of projects in the competition rules, it is not possible to execute a complete POP. The current POP of 2001 does not have legal effect as a planning document relevant to the plans for the development of the Ljubljana communes, nor as a document of nature, culture and landscape protection of the Park. Objective â€“ preparation of part of the POP project will be carried out by performing two tasks: inventory of the PKPK area together with the development of the results in the GIS system, and the execution of 4 thematic operations together with maps. The documents created as part of the project will be transferred to 7 forests from the PKPK area, 14 municipalities forming part of the Park, RDOÅš in BiaÅ‚ystok and GDOÅš in Warsaw and the Marshalâ€™s Office in BiaÅ‚ystok. In addition, the collected material after completion of the work will be made available to academia, which will allow a more efficient use of the PKPK area in a variety of scientific research.</t>
  </si>
  <si>
    <t>Q137966</t>
  </si>
  <si>
    <t>Raising environmental awareness of the risks arising from renovation and construction works for the condition of the synantropic species of birds and bats and their sickle â€“ Edition II</t>
  </si>
  <si>
    <t>The project involves shaping pro-environmental behaviour through the systematicisation of knowledge and education in the field of conservation of bird habitats and synantropic bats (including synurbine) in the context of renovation and construction works with particular emphasis on thermomodernisation â€“ legal and natural aspects. This will be achieved through the implementation of 3 educational campaigns: 1. carrying out 2 cycles of training after 9 meetings in the Zachodniopomorskie voivodship; 18 trainings x 25 people 2. update of the publication Guide to the inventory and protection of birds and bats related to buildings â€“ 3000 copies; 3. series of articles on habitat protection published during the period of construction and renovation works â€“ 1 article monthly from June to September.</t>
  </si>
  <si>
    <t>Q137981</t>
  </si>
  <si>
    <t>Natural inventory of the area of DziwnÃ³w Municipality</t>
  </si>
  <si>
    <t>The object of the project is to make an inventory of the area of DziwnÃ³w commune, i.e. by establishing the current state of nature of the surveyed area and a comprehensive assessment of the values of the municipality, the determination of changes taking place in protected areas, and the selection of a programme of possible conservation treatments.This will also allow to increase the control of planned investments in the commune on the basis of current and full inventory of the stocks. (especially in the procedure for issuing decisions on Wednesday), the indication of the directions of development of the municipality (in the field of tourism, output of natural resources, new investments).The regulation of current and full inventory of the commune, will constitute, among others, the basis for creating MPZP improving the quality of the project spatial order of the commune.The implementation of the project directly contributes to the needs and achievement of the project objectives. It is located in protected areas in the form of Natura 2000 sites (Wolin and Uznam, Kamienski and Dziwna Lagoon, Oder estuary and Szczecin Lagoon, Trzebiatowskie Coast-) and nature reserves (Clif in DziwnÃ³wk,Klif in ÅukÄ™cino).The scope of the project covers unique landscape values of the region.,cult.,hist. and valuable habitats and species of the forest.</t>
  </si>
  <si>
    <t>Q137979</t>
  </si>
  <si>
    <t>Natural inventory of the Wolin Municipality area</t>
  </si>
  <si>
    <t>The object of the project is to make an inventory of the area of Wolin commune, i.e. by establishing the current state of nature of the studied area and a comprehensive assessment of the natural values of the municipality, defining changes taking place in protected areas, and selecting a programme of possible conservation treatments. It will also allow to increase the control of planned investments in the commune on the basis of current and full natural inventory (especially in the process of issuing environmental decisions), indicating the directions of development of the municipality (in terms of tourism, use of natural resources, new investments). The inventory will contain a description of the current natural state of the designated area and an assessment of natural assets.It will determine the changes taking place in protected areas with the indication of preventive actions.The most important stages of the project are: preparation of project documentation, project implementation, project promotion.The project implementation, accounting and evaluation will be responsible for the project implementation team consisting of the Applicantâ€™s employees with appropriate qualifications and experienced in the implementation of similar investments, as described in the â€œProject Implementation Planâ€.This project has a local scope and covers one municipality. It is located in protected areas in the form of a landscape park and nature reserves (including those overlapping with Natura 2000). The scope of the project includes unique natural, cultural, historical and valuable habitats and endangered species. Currently, there is no coherent and comprehensive documentation on teg</t>
  </si>
  <si>
    <t>Q2699258</t>
  </si>
  <si>
    <t>Protection of the biodiversity of amphibians through the purchase and installation of safety features at the Forest School in Barbarka in ToruÅ„</t>
  </si>
  <si>
    <t>As part of the project, measures are planned to protect and strengthen the diversity of biologists in the BTOF area consisting of the purchase and installation of safety features during the period of spring migration of amphibians (March 2020), restoration of amphibian wintering sites â€“ mound construction (LeÅ›na Osada in Barbarce), monitoring of the effectiveness of applied security features, purchase and assembly of retrofitting on the ground in order to create a place to conduct education (installation of tables with benches in the Forest Osada in Barbarce) and equipment, including GPS equipment and microscopes, as well as repair of the damaged trash in the Las Piwnicki Reserve. Information and educational activities have also been planned, based on purchased equipment and infra., which will help to increase knowledge about spatial order, nature protection and air pollution, among others, education for school pupils and the organisation of training courses for teachers. Real. of this project stems from the need to take care of the environmental potential, biologist. diversity of the area and preserve them for future generations. Excessive pressure from human activities causes degradation of the natural environment. The aim of the project is to make people realise that man is only a part of nature, and it is in the human interest to do everything to preserve its condition. The project addresses the protection of biodiversity in a comprehensive way, including the protection of indigenous natural habitats (active protection of amphibians), as well as the strengthening of social mechanisms for the protection of biodiversity by increasing the environmental awareness of society obtained through educational activities. The applicant of the project will be the Tilia Association, which is a non-governmental organisation established in 1995, engaged in the multi-purpose activities of the ekol. Since 2004 it has been a beneficial publ organisation. The project will be implemented in the period from 08.2018 to 10.2020. The total project cost is PLN 117 623.92.</t>
  </si>
  <si>
    <t>Q137976</t>
  </si>
  <si>
    <t>Natural inventory of the Municipality â€“ City of DarÅ‚owo</t>
  </si>
  <si>
    <t>The subject of the project is the preparation of inventory and natural valorisation of the City of DarÅ‚owo. The need for the project results from the lack of up-to-date data on the state of the environment in DarÅ‚owo, which leads to many problematic issues. The documentation prepared so far â€“ Natural Valorisation is out of date, prepared in 2003.The need for the project is also due to Polandâ€™s international commitments concerning the conservation of nature and endangered species, as well as the obligation to preserve spatial order in the framework of spatial planning. The lack of knowledge of the habitats of rare plant and animal species and valuable ecosystems hampers the work of the authorities in the territory concerned, whose task is to determine the destination of the land. The aim of the project is therefore to increase the resources of information on the state of the natural environment of the City of DarÅ‚owo, by drawing up a natural inventory of the area and thus providing local authorities with information about the natural values of the city. The project will contribute to solving problems, in particular regarding insufficient conservation plans and low knowledge of the voivodshipâ€™s natural resources. Full assessment of natural and landscape assets provides a basis for rational management of natural resources.This knowledge will allow for conscious shaping of the cityâ€™s spatial order and avoid conflicts and planning slips.</t>
  </si>
  <si>
    <t>Q137967</t>
  </si>
  <si>
    <t>Itâ€™s a naturalist. Training of officials to preserve biodiversity in socio-economic development in Zachodniopomorskie voivodship.</t>
  </si>
  <si>
    <t>The main objective of the project is to strengthen mechanisms for the protection of biodiversity and endangered natural habitats in the West Pomeranian Voivodeship by improving the qualifications of conservation officials. The objective will be achieved by conducting 3 training cycles after 4 meetings in the Zachodniopomorskie Voivodship. The project will be carried out on a temporary basis, the voivodship will be divided into 3 parts covering 115 gminas and 18 powiats. In each part of the voivodship there will be 4 trainings. One session will be attended by officials from neighbouring municipalities and districts. The content of the trainings in each part of the voivodship will be repeated similarly. In the run-up to the training, a publication will be prepared containing the most relevant issues to assist officials in making the right decisions to reconcile economic development and maintaining biodiversity at an appropriate level. The publication will be a compendium of knowledge on the protection of endangered animal and plant species and their habitats in the Zachodniopomorskie voivodship and will be distributed among the participants of the training and sent to officials dealing with nature conservation in the Zachodniopomorskie voivodship.</t>
  </si>
  <si>
    <t>Q112851</t>
  </si>
  <si>
    <t>Protection of existing and newly established natural monuments in KÄ™ty Municipality</t>
  </si>
  <si>
    <t>The project plans to carry out a detailed inventory of natural monuments in the municipality (78 pieces) as well as trees that do not have such status, but which have the parameters and qualities qualifying for legal protection (10 pieces). In addition, there is a plan to organise a social action called BC. â€œTree as a natural monumentâ€. All residents, schoolchildren, will be invited to participate in this campaign. Their role will be to search the ground and propose trees growing in the commune with high natural values, embodied in the landscape value for their legal protection. This element of the project will increase awareness of the natural heritage of its own municipality. It is planned to purchase and mark all copies of natural monuments due to loss, destruction, inconsistent with the current legal status, marking or illegibility of existing plaques. The final stage, which is of crucial importance, will be subjecting all natural monuments to care treatments. An additional element is also the fact that implementation of the project can indirectly contribute to habitat conservation and species conservation.</t>
  </si>
  <si>
    <t>Q114928</t>
  </si>
  <si>
    <t>Natural inventory of the Izbicko commune</t>
  </si>
  <si>
    <t>Project Mon. â€˜Natural inventory of the municipality of Izbickoâ€™ will consist of an inventory of the basic nature elements of the municipality of Izbicko with particular attention to endangered species in the municipality listed in Council Directive 2009/147/EC of 30 November 2009 on the conservation of wild birds and Council Directive 92/43/EEC of 21 May 1992 on the conservation of natural habitats and of wild fauna and flora, i.e.: turtledoves (Streptopelia turtur), black woodpecker (Dryocopus martius), caterpillar (Lanius collurio), lowland gouach (Bombina bombina), wrathy spotted (Coronella austriaca). In addition, the project envisages 2 complementary actions: 1. Information and promotion activities: publication of 2 information and promotional articles â€“ the first article will inform residents about the start of inventory in the commune, the second â€“ about the results of the inventory carried out. 2. Educational action: the organisation of a workshop for students devoted to flora and fauna of the municipality â€“ the content of the workshop will be based on the results of natural inventories â€“ will focus on endangered and protected species. The projectâ€™s product will be: Number of Nature Conservation Planning Documents drawn up: 1 pcs</t>
  </si>
  <si>
    <t>Q4470965</t>
  </si>
  <si>
    <t>Walkways of the Mondego Valley</t>
  </si>
  <si>
    <t>PT</t>
  </si>
  <si>
    <t>It is intended to increase the territorial attractiveness to visitors who seek tourist activities that promote the valorisation of the natural resources of the territory, which ensure the sustainable use of the natural and cultural heritage, encouraging its conservation with a view to the development of an environmental awareness, thus occurring a balance between man and nature and consequently the well-being of the populations.</t>
  </si>
  <si>
    <t>Q2853982</t>
  </si>
  <si>
    <t>Recovery of Priority Species and Habitats â€“ 2014/2017</t>
  </si>
  <si>
    <t>This project aims to apply for recovery of Priority Species and Habitats 2014-2017 in the Azores OP.The project will promote actions to control biological invasions in order to ensure the maintenance of biodiversity.The project also aims to enable the preparation and development of a Program for Monitoring, Conservation and Management of the Natural Heritage of the Azores, promoting actions to conserve natural habitats.</t>
  </si>
  <si>
    <t>Q2880659</t>
  </si>
  <si>
    <t>â€œParque Urbano Ribeirinho Moinhos da PÃ³voaâ€</t>
  </si>
  <si>
    <t>The Park has an area of 3.4 ha, integrating a bike path with 1800 ml, which will connect, to the south, the Municipality of Loures and where the presence of water and the Tagus estuary will be valued as a resource with environmental and strategic landscape value, based on the conservation and enhancement of natural resources, with valences in the area of recreation, leisure, sport linked to nautical and visitation, which reinforces its tourist vocation.</t>
  </si>
  <si>
    <t>Q2880655</t>
  </si>
  <si>
    <t>Metropolitan Ecological Network for the Valuation of Nature of Biodiversity, Recreio and Leisure (Green Zone of Pine Sale)</t>
  </si>
  <si>
    <t>It is intended to requalify the waterline that crosses the land a central lake taking advantage of the 3 existing wells meeting space for families leisure, meals and concentrated physical activity Skate park Walking paths Multi-purpose playground reading space and events Traditional game zone Lizandro River Interpretation Center Childrenâ€™s Park.</t>
  </si>
  <si>
    <t>Q2877576</t>
  </si>
  <si>
    <t>SÃ© de Viseu Conservation and restoration of heritage, various repairs and accessibility.</t>
  </si>
  <si>
    <t>Various interventions aimed at the completion of the process of rehabilitation and revitalisation of the SÃ©. Correction of serious water infiltration problems through areas of the head of the church that were not previously intervened. It is considered the implementation of full access to all areas of the property, including the museum. Refunctionalisation of the House of Santa (Parochial House), with installation of input and exhibition circuit.</t>
  </si>
  <si>
    <t>Q2866323</t>
  </si>
  <si>
    <t>Guadiana Valley Biodiversity Gallery//Center for the Interpretation of Biodiversity and Landscape of the Guadiana Valley</t>
  </si>
  <si>
    <t>The Galeria da Biodiversidade de MÃ©rtola â€“ Centro de InterpretaÃ§Ã£o da Biodiversidade do Vale do Guadiana â€“ Centro de InterpretaÃ§Ã£o da Biodiversidade do Vale do Guadiana is a space for interpreting the landscape and biodiversity in the territory that is a tourist attraction of relevance to safeguarding the natural heritage and affirming MÃ©rtola and Alentejo as destinations of excellence for nature tourism.</t>
  </si>
  <si>
    <t>Q2883669</t>
  </si>
  <si>
    <t>Requalification of the Botanical Garden of Madeira Eng.Âº Rui Vieira</t>
  </si>
  <si>
    <t>The JBM, emblematic and representative of the biodiversity of the island of Madeira and other areas of the Globe, with an average of 350, visitors/year, plans to make investments in 3 components: 1-Elaboration of Technical Project 2- Construction and 3-Acquisition of electric vehicle.</t>
  </si>
  <si>
    <t>Q2866403</t>
  </si>
  <si>
    <t>Urban regeneration action plan for the municipality of Barrancos</t>
  </si>
  <si>
    <t>The Vila de Barrancos has arteries, broads, streets, green spaces and public equipment with high heritage, urban and identity value, and some are in poor state of conservation and for which an integrated intervention is necessary.</t>
  </si>
  <si>
    <t>Q2863368</t>
  </si>
  <si>
    <t>Improvement of the Municipal Garden of Serpa</t>
  </si>
  <si>
    <t>The Benefit of the Municipal Garden of Serpa consists of the rehabilitation of a space with more than a century of existence, which presents several dysfunctionalities. The works in question are characterised by a bet on â€œvegetable biodiversityâ€ and efficiency in the use of resources, which is expected to contribute to the revitalisation and qualification of the urban area, improvement of public space, environmental quality, landscaping and consequent attraction of people.</t>
  </si>
  <si>
    <t>Q2880676</t>
  </si>
  <si>
    <t>Biodiversity Metropolitan Park</t>
  </si>
  <si>
    <t>It is the construction of a Metropolitan Biodiversity Park, covering an intervention area of 6.6 ha, through the recreation of natural habitats, creation of support infrastructures, the level of construction and planning of the routes, construction of spaces for visitation, stay and observation of nature.</t>
  </si>
  <si>
    <t>Q2866408</t>
  </si>
  <si>
    <t>Creation of the Montoito Environmental Park</t>
  </si>
  <si>
    <t>The intervention will consist of the creation of an element that confers an identity proper to space: A green zone with a preferential bet on indigenous species, with areas of encounter and intergenerational coexistence, becoming a space of inclusion and social cohesion.</t>
  </si>
  <si>
    <t>Q2894835</t>
  </si>
  <si>
    <t>Porta do Mezio â€“ 2nd Phase â€“ Mezio Biological Park</t>
  </si>
  <si>
    <t>Ardal, manager of Porta do Mezio, reception structure, animation and interpretation of the PNPG, seeks with this operation, provide visitors and tourists the direct contact with the fauna and flora of this nature reserve, enhance the protection and conservation of existing natural resources, and provide the territory with equipment that will allow diversifying the tourist offer of the region.</t>
  </si>
  <si>
    <t>Q2894840</t>
  </si>
  <si>
    <t>Urban Park of Rio Ul</t>
  </si>
  <si>
    <t>The operation aims at valuing the Ul River Urban Park and requalifying the infrastructure to support visitation, signs, observation structures and nature relations, visitation and support units for visitors, information structures, communication and dissemination media information on natural values (fauna, flora and biodiversity) and awareness of the protection and conservation of nature.</t>
  </si>
  <si>
    <t>Q2894879</t>
  </si>
  <si>
    <t>â€œBlueWays4you â€“ Valuation and Promotion of the High Minho Blue Route Network</t>
  </si>
  <si>
    <t>The application responds to the main diagnostic elements for the dynamisation and follow-up of a strategy for valuing and promoting sea activities, the river &amp; nature in Alto Minho, oriented towards the tourist promotion of the natural heritage, covering the general objective of development and sustainable promotion of a network of blue routes inserted in nature conservation spaces present in Alto Minho.</t>
  </si>
  <si>
    <t>Q3357979</t>
  </si>
  <si>
    <t>Carrascal Forest Botanical Park â€” AlvaiÃƒzere</t>
  </si>
  <si>
    <t>We intend to create a botanical park by creating and requalificating infrastructure to support the valorisation and visitation of Classified areas, as well as other areas associated with the conservation of natural resources, including signage, trails, observation and nature-related structures, visitation and visitor support units.</t>
  </si>
  <si>
    <t>Q2894856</t>
  </si>
  <si>
    <t>North Coast Biodiversity Observatory</t>
  </si>
  <si>
    <t>This operation will create the LN Biodiversity Observatory consists of 2 actions: The equipping of the building to be allocated in Praia Norte, which will be a space for visitation and the production of an interactive exhibition there, install promotion and dissemination actions involving the creation of scientific content, images and videos on biodiversity, as well as the production of brochures, thematic agendas workshops and a seminar, among other initiatives</t>
  </si>
  <si>
    <t>Q2894869</t>
  </si>
  <si>
    <t>Improvement of the Fruit and Valuation of the Natural Heritage of the Geopark Knights Lands</t>
  </si>
  <si>
    <t>Creation of a whole dynamic for the conservation and dissemination of the natural heritage of Geopark Knights Lands through: Approval of a network of 24 pedestrian routes Studies (tourism enhancement, marketing and communication) production of support materials for the initiatives to be carried out associated with the protection and conservation of nature in order to make known the vast and rich natural heritage of this territory.</t>
  </si>
  <si>
    <t>Q2895171</t>
  </si>
  <si>
    <t>PARU 2 REHABILITATION OF THE PUBLIC SPACE OF THE HISTORICAL CENTER</t>
  </si>
  <si>
    <t>The project aims to promote the qualification, integration and legibility of urban outdoor public spaces, constituting systems of collective spaces, such as squares, wooded walks, pedestrian areas, calm zones, gardens and parks, valuing their functions as areas free from recreation, leisure, culture and sport, enhancing their role in microclimatological balance, biodiversity and landscape.</t>
  </si>
  <si>
    <t>Q2866476</t>
  </si>
  <si>
    <t>Urban Regeneration Action Plan of the Municipality of Barrancos â€“ 2nd Phase</t>
  </si>
  <si>
    <t>The Vila de Barrancos has arteries, broads and streets, with high heritage, urban and identity value, and some are in poor state of conservation and for which an integrated intervention is necessary.</t>
  </si>
  <si>
    <t>Q2894787</t>
  </si>
  <si>
    <t>Geoparque do Litoral de Viana do Castelo</t>
  </si>
  <si>
    <t>The 5 Local Natural Monuments of Viana do Castelo are areas newly classified by the Municipality of Viana do Castelo and correspond to areas on the coast of Viana do Castelo where notable occurrences of geological heritage have been identified, which, due to their uniqueness, rarity and representativeness in ecological, aesthetic, scientific and cultural terms, require their conservation and the maintenance of their integrity.</t>
  </si>
  <si>
    <t>Q2880648</t>
  </si>
  <si>
    <t>Metropolitan Ecological Network for the Valorisation of Nature, Biodiversity, Recreio and Leisure (Green Zone of Cruise Hills â€“ North Zone)</t>
  </si>
  <si>
    <t>The aim is to enhance the natural and landscape heritage. The design of space and its valences are based on the rehabilitation of the identity values of the landscape, on the creation of arboreal structure, on the definition of active and passive recreational areas in the articulation of functional areas, on the definition of circulation axes, on the provision of areas for a more recreational activity (horts), and on the exploration of the interior/exterior visual relations.</t>
  </si>
  <si>
    <t>Q2894873</t>
  </si>
  <si>
    <t>Core of the Iberian Wolf of the Biological Park of Vinhais</t>
  </si>
  <si>
    <t>With this operation it is intended to constitute the Nucleus of the Iberian Wolf of the Biological Park of Vinhais. It is thus intended to value the Iberian Wolf as an emblematic species and structuring element in the definition of a distinctive strategy of tourism development associated with the Vinhais Biological Park and the Montesinho Natural Park.</t>
  </si>
  <si>
    <t>Q2894857</t>
  </si>
  <si>
    <t>NATURCONDE â€“ REHABILITATION, PROTECTION, CONSERVATION AND ENHANCEMENT OF THE REGIONAL PROTECTED LANDSCAPE OF THE COASTLINE OF CONDE AND ROM (PPRLVCROM)</t>
  </si>
  <si>
    <t>Naturconde is a project for the rehabilitation, protection, conservation and enhancement of PPRLVC â€“ ROM. Starting from the Specific Study of Planning and Management of that Classified Area, it is intended to carry out a set of actions to protect and preserve the natural heritage while creating conditions for visitation and enjoyment of the area. The communication plan aims to give visibility to the region, with a view to attracting new audiences.</t>
  </si>
  <si>
    <t>Q2894774</t>
  </si>
  <si>
    <t>Amarante-MarÃ£o Nature is Destiny</t>
  </si>
  <si>
    <t>The operation, promoted by CM Amarante, aims to create strategic plans and corresponding mechanisms for action to enhance the municipalityâ€™s natural heritage, particularly with regard to Serra do MarÃ£o and its relationship with the urban center. The project seeks to harmonise nature conservation factors with economic development, especially on the basis of the enhancement of indigenous resources and tourism.</t>
  </si>
  <si>
    <t>Q2894838</t>
  </si>
  <si>
    <t>Nature Values of Serralves Park: Awareness and Disclosure</t>
  </si>
  <si>
    <t>The operation Natural Values of Serralves Park: Awareness and Disclosure intends to act at the level of the valorisation and qualification of the natural heritage, to promote the excellence of the natural values of Serralves Park, allowing greater visibility and adequacy for attracting visitors, and to contribute to the information and awareness associated with the protection and conservation of nature.</t>
  </si>
  <si>
    <t>Q2894863</t>
  </si>
  <si>
    <t>â€œGreenways4you â€“ Valuation and Promotion of the High Minho Green Route Network</t>
  </si>
  <si>
    <t>The Greenways4you project aimed at the development and sustainable promotion of a network of interpretable green paths inserted in nature conservation spaces present in Alto Minho, aims to continue a clear and objective commitment of CIM Alto Minho and the 10 associated municipalities to develop a significant and successful set of projects to create green routes and sustainable nature tourism activities</t>
  </si>
  <si>
    <t>Q2894826</t>
  </si>
  <si>
    <t>Development of Green Infrastructures in the Anchor River</t>
  </si>
  <si>
    <t>The intervention focuses on an area of about 14 ha, including visitation and contemplation paths, pedestrian and cyclable, a length of approximately 790 m, and consists of the execution of a set of works aimed at reducing the risk, preservation, requalification and dissemination of the estuarine area of the Anchor River, namely the elimination of large patches of invasive exotic species such as acacia-australia, mimosas and the weed of the Fortress.</t>
  </si>
  <si>
    <t>Q4469515</t>
  </si>
  <si>
    <t>Municipal Centre for Civil Protection â€” FigueirÃ³ dos Vinhos</t>
  </si>
  <si>
    <t>The operation consists of the implementation of a Municipal Civil Protection Centre in FigueirÃ³ dos Vinhos, aiming to create a structure to protect against fire risks that contributes in a comprehensive way to the preservation of the natural heritage, promoting the conservation and protection of heritage assets, through the strengthening of security.</t>
  </si>
  <si>
    <t>Q2894858</t>
  </si>
  <si>
    <t>REAL VILLA | THE DESTINATION OF BIODIVERSITY</t>
  </si>
  <si>
    <t>Holding a set of reference events for the national agenda, linked to the theme of nature protection and biodiversity.The objectives to be achieved by the operation include the transmission of knowledge and dissemination of biological heritage, ecosystems and the importance of its preservation.</t>
  </si>
  <si>
    <t>Q4469478</t>
  </si>
  <si>
    <t>Appreciation of the Natural Heritage of Ribeira de Oleiros</t>
  </si>
  <si>
    <t>The operation â€œValorisation of Natural Heritage of Ribeira de Oleirosâ€ aims at the requalification of support infrastructures and improvement of the conditions of visitation of the thematic route on the left bank of the Ribeira de Oleiros, in an extension of 2.5Â km and the development of a program of dynamisation and awareness of the conservation and enhancement of the heritage.</t>
  </si>
  <si>
    <t>Q2894777</t>
  </si>
  <si>
    <t>REWILDING_ALTOMINHO_ LANDSCAPES: New Areas for Nature Conservation and Protection and Sustainable Tourism in Alto Minho</t>
  </si>
  <si>
    <t>The present operation aims at the structuring and strengthening of a regional network of areas for conservation and protection of nature and biodiversity promoting the ecological balance of the landscape and its enhancement and promotion through sustainable tourism.In short, it is a project of extreme relevance for the preservation and enhancement of the natural heritage and to boost the sustainable capture of tourist flows.</t>
  </si>
  <si>
    <t>Q2877539</t>
  </si>
  <si>
    <t>Natural script of Serra de Montejunto (interconcelhio project Alenquer/Cadaval)</t>
  </si>
  <si>
    <t>The operation GuiÃ£o Natural da Serra de Montejunto aims to enhance the Protected Landscape of Serra de Montejunto, through a diverse set of actions aimed at increasing the tourist attraction capacity of this classified area, providing the space with the necessary conditions for visitation and enjoyment and promoting the conservation and dissemination of its values and natural resources, in the context of the conservation and promotion of the natural heritage.</t>
  </si>
  <si>
    <t>Q2877532</t>
  </si>
  <si>
    <t>Chapels and Hermitages of the Bussaco Forest</t>
  </si>
  <si>
    <t>This operation consists of the recovery of chapels and hermitages of the Bussaco forest and aims at the conservation, protection, promotion and enhancement of that cultural heritage, in order to enhance a quality tourist product, included in the list of Portuguese cultural and natural assets eligible for UNESCOâ€™s world heritage, thus contributing to the affirmation of the region as a tourist destination of excellence.</t>
  </si>
  <si>
    <t>Q2894871</t>
  </si>
  <si>
    <t>Back-the-Montes Natura</t>
  </si>
  <si>
    <t>Enhancement of the natural heritage in the region covered by CIM TTM, through the creation of a network of places of visitation, focused on natural values, fostering the knowledge and conservation of these resources and classified areas. Implementation of a comprehensive, diversified and concrete communication plan in the definition of the TrÃ¡s-os-Montes Natura brand. Consolidation of the strategy outlined through the elaboration of a Management Model.</t>
  </si>
  <si>
    <t>Q2894870</t>
  </si>
  <si>
    <t>ECOLOGICAL ENHANCEMENT OF THE CORGO</t>
  </si>
  <si>
    <t>The Operation aims to promote one of the qualified natural spaces of Vila Real, which serve as connection/corridor of ecosystems of RN 2000 (SÃ­tio AlvÃ£o/MarÃ£o). The aim is to preserve and promote this heritage, through its requalification (in a first phase), by making it available through the exhibition concept and by organising one of cultural activities related to the theme of biodiversity. The investment amounts to EUR 349,998.00.</t>
  </si>
  <si>
    <t>Q2897426</t>
  </si>
  <si>
    <t>Qualification of Nature Tourism Experiences in Minho â€“ Green Routes, Nature and Biodiversity/Viana do Castelo</t>
  </si>
  <si>
    <t>This operation responds to the qualification needs of the nature tourism product, by strengthening and consolidating the network of infrastructures and equipment that enable the operationalisation of an integrated tourism offer at the Minho scale, creating more value and opportunities for tourists and visitors, in terms of safety and autonomy by providing information on the different routes/trails.</t>
  </si>
  <si>
    <t>Q2894802</t>
  </si>
  <si>
    <t>Alto Minho Natura 2020: Integrated Environmental Education Programme for the Conservation and Conservation of Nature and Biodiversity</t>
  </si>
  <si>
    <t>This operation aims to develop an open environmental awareness and interpretation process that enables individuals and communities to become aware of the value of NATURA 2000 network spaces. This is a project of extreme relevance to promote environmental education through the development of an Integrated Program supported in the current network of spaces dedicated to the interpretation and awareness of the natural heritage.</t>
  </si>
  <si>
    <t>Q2894922</t>
  </si>
  <si>
    <t>Escario da Cuca Macuca</t>
  </si>
  <si>
    <t>Operation Escadorio da Cuca Macuca combines the natural heritage, the classified areas, as well as other areas associated with the conservation of natural resources, with a view to the implementation of a route that develops through existing paths, through walkways and stairways in new routes, a length of 1.64 km. It takes into account the best conservation and enhancement options for visitation.</t>
  </si>
  <si>
    <t>Q3357980</t>
  </si>
  <si>
    <t>Birdwatching in Taipalâ€™s Country</t>
  </si>
  <si>
    <t>Paul do Taipal is one of the most interesting European destinations for bird watching.Some of the hundreds of bird species you can see in this Paul are classified or threatened. Birdwatching is a product that nature has to offer. In this measure, birdwatching is a fundamental concept for the realisation of this project that aims at the qualification and preservation of Paul and its valorisation of tourism.</t>
  </si>
  <si>
    <t>Q2866210</t>
  </si>
  <si>
    <t>GuadianaNATURAL.PT</t>
  </si>
  <si>
    <t>The project is developed in the area of PNVG and the municipalities of MÃ©rtola and Serpa. It aims to promote and raise adherents for the NATURAL.PT brand, to promote tourism and the natural heritage of the region nationally and internationally, and to raise awareness among members and tour operators about the conservation of natural heritage and associated activities, finding cooperation points that result in a reception network for visitors and new offers.</t>
  </si>
  <si>
    <t>Q2860032</t>
  </si>
  <si>
    <t>Appreciation of Southwest Writing and Conservation and Valuation of Ameixial Antas</t>
  </si>
  <si>
    <t>The operation aims at the conservation and enhancement of the Southwest Writing and the Ameixial Antas and is part of a strategy of valuing and promoting the natural and cultural resources of the territory, through the preservation of the historical heritage.</t>
  </si>
  <si>
    <t>Q2894999</t>
  </si>
  <si>
    <t>Tourist Triad The Sustainability of Nature Tourism in Three Classified Areas</t>
  </si>
  <si>
    <t>This operation focuses on pedestrianism in the enjoyment of classified natural spaces, supported by the intention of qualifying 10 nature trails of the municipality of Vila Real, recognised for its high biological and natural value, associated with the RCFN and assume uniqueness because V.Real has a high biodiversity that allows 1 wide/diversified range of landscapes, habitats/species in a reduced space and its visitation.</t>
  </si>
  <si>
    <t>Q2866253</t>
  </si>
  <si>
    <t>Requalification, Rehabilitation and Conservation of the Natural Reserve of PaÃºl do Boquilobo</t>
  </si>
  <si>
    <t>Conservation in order to contribute to the conservation of landscapes, ecosystems, species and genetic variability Development in order to contribute to economic, sociocultural and ecological sustainability Knowledge in order to direct the reserve to research, monitoring, education and information exchange related to local, national and global conservation and development themes.</t>
  </si>
  <si>
    <t>Q2894818</t>
  </si>
  <si>
    <t>Journeys of Man and Garrano</t>
  </si>
  <si>
    <t>The Council intends to develop nature tourism based on the conservation and promotion of its ecological, landscape and cultural heritage, highlighting the Natura Network and the promotion of the garrano and its habitat in this territory. To achieve these objectives, a set of activities will be developed to promote tourism and teaching on the natural values and in particular of the garrano in its habitat and in equestrian modalities.</t>
  </si>
  <si>
    <t>Q2857694</t>
  </si>
  <si>
    <t>PaÃºl de Lagos</t>
  </si>
  <si>
    <t>This operation aims to create management and promotion and dissemination tools for the Paul de Lagos, a unique and excellent tourist natural monument, ensuring its conservation and enhancement, also ensuring the improvement of the conditions of access, comfort and security of tourists and visitors.</t>
  </si>
  <si>
    <t>Q4470962</t>
  </si>
  <si>
    <t>Miradouro da Faia (Seeing and Feeling the Falcon)</t>
  </si>
  <si>
    <t>Creation of a Miradouro na Faia that enhances the appreciation of the CÃ´a Valley and all its patrimonial and natural wealth, which allows the diversification of the tourist offer in the territory, and the conservation of nature.</t>
  </si>
  <si>
    <t>Q2866216</t>
  </si>
  <si>
    <t>NATURE â€“ ECOTOURISM IN THE GUADIANA VALLEY</t>
  </si>
  <si>
    <t>4NATURE focuses on safeguarding and tourism enhancement of the biodiversity of the Alentejo region, in particular those present in the Guadiana Valley. It aims to contribute to the affirmation of the Alentejo Region as a destination of excellence for Nature Tourism.  See 2 actions: The launch of the creation and integration of the Geopark Vale do Guadiana in the network Geoparques UNESCO and the design of the Museological project of the Museum of Biodiversity of the Guadiana Valley.</t>
  </si>
  <si>
    <t>Q2880679</t>
  </si>
  <si>
    <t>Metropolitan Ecological Network for the Valorisation of Nature, Biodiversity, Recreo and Leisure (Green Zone of Cruise Hills â€“ North Zone 2nd Phase | Routes of the Passed Hills)</t>
  </si>
  <si>
    <t>This operation aims to create a green corridor to establish the link between the future Urban Park of the Cruise Hills and the Odivelas Sports Complex, as well as to improve the offer of infrastructures for the use of soft modes of transport, in an inclusive design perspective.</t>
  </si>
  <si>
    <t>Q2866425</t>
  </si>
  <si>
    <t>Rehabilitation of Public Sanitary Facilities/Masterâ€™s Garden</t>
  </si>
  <si>
    <t>The infrastructure is in a state of considerable degradation, the result of the age associated with the vandalism of which it was targeted.The outer space victim of the last storms, has been stripped of many arboreal species, and of infestations such as the beetle of palm trees (Rhynchophorus ferrugineus Olivier) in the case of these that led to his death.</t>
  </si>
  <si>
    <t>Q4469480</t>
  </si>
  <si>
    <t>Requalification of the Alto dos Livros Viewpoint, surrounding area and accesses</t>
  </si>
  <si>
    <t>It is intended to implement the Requalification of the Viewpoint of Alto dos Livros, surrounding area and accessesre qualifying the space and its surroundings thus providing the creation and dissemination of a place of unique contemplation in the Serra da Estrela Natural Park where it is also possible to appreciate the biodiversity and geodiversity existing on the site.</t>
  </si>
  <si>
    <t>Q2857690</t>
  </si>
  <si>
    <t>TerraSeixe Environmental Management Shared in the Southwest of Portugal</t>
  </si>
  <si>
    <t>Green infrastructure (IV) is key to territorial development. The BHRS with biogeographical characteristics of microclimatic refuge houses recognised fauna and flora with protection status. The aim is to define an IV and good management practices, which are fundamental to ecological restoration and connectivity, biodiversity conservation and the promotion of nature tourism, based on adaptation to climate change.</t>
  </si>
  <si>
    <t>Q2863454</t>
  </si>
  <si>
    <t>Requalification of Public Space in the Zone Involving the Walls</t>
  </si>
  <si>
    <t>It is intended to requalify the space, through the sowing of herbaceous/arbustive plants, with the aim of the aesthetic-sensorial improvement of the landscape frames of the heritage assets in presence, with the use of species that have different flowering seasons and that present smaller growth.These characteristics will induce the decrease in the number of cuts and the increase in visual quality.</t>
  </si>
  <si>
    <t>Q2866240</t>
  </si>
  <si>
    <t>Creation of a Nature Interpretation Centre in Ouguela</t>
  </si>
  <si>
    <t>The Project â€œCreation of a Nature Interpretation Centre in Ouguelaâ€ aims to improve access to knowledge and information about the protected areas of the Natura 2000 Network where it is inserted, as well as the existing natural resources and the importance of its conservation, as well as on local culture and traditions, improving the reception and reception of the visitor.</t>
  </si>
  <si>
    <t>Q3100088</t>
  </si>
  <si>
    <t>Complementing the level of knowledge of biodiversity by implementing the system for monitoring the conservation status of species and habitats of Community interest in Romania and reporting on the basis of Article 17 of the Habitats Directive 92/43/EEC</t>
  </si>
  <si>
    <t>RO</t>
  </si>
  <si>
    <t>Monitoring the conservation status of species and habitats of Community interest in Romania, drawing up the country report based on the provisions of Article 17 of the Habitats Directive 92/43/EEC and updating the national monitoring system for species and habitats of Community interest. The project aims to assess the conservation status of species and habitats of Community interest in Romania. At the same time, the project provides the necessary preparation to support the reporting scheduled for April 2019 as required by Article 17 of the Habitats Directive (Directive 92/43/EEC of the European Parliament and of the Council on the conservation of natural habitats and of wild fauna and flora). The project also aims to update the national monitoring system for species and habitats of Community interest according to the new reporting format, in order to fulfil the obligations undertaken regarding reporting to the European Commission, by the central public authority for environmental protection. Dissemination and awareness raising activities for the purpose of presenting the project and its results are addressed both to the general public and to local authorities and investors in the economic sector. The activities of the project will address the species mentioned in the annexes of the Habitats Directive (Directive 92/43/EEC) present on the territory of Romania. In this way, the project falls within the categories of activities under Priority Axis 4 â€“ Environmental protection through biodiversity conservation measures, air quality monitoring and decontamination of historically polluted sites â€“ Specific objective (SO) 4.1 â€œIncreasing the degree of protection of biodiversity conservation through appropriate management measures and restoring degraded ecosystemsâ€, namely the implementation of a type C action â€“ Actions to complement the level of knowledge of biodiversity and ecosystems (monitoring and assessment of species and habitats, knowledge of pressure factors exerted on biodiversity, including invasive species, etc.). In order to achieve the general objective, 4 specific objectives (set out below) were proposed, formulated in close connection with the activities foreseen in the project. Different activities/sub-activities have been foreseen to meet each specific objective (as shown in the table). In addition, 2 activities of a general nature were foreseen: â€” Activity A. Project management (planning, implementation and monitoring/evaluation of activities). Its sub-activities are: Sub-activity A.1. Activity of the members of the Project Implementation Unit Subactivity A.2. Administrative activities sub-activity A.3. Acquisition of Goods necessary for the operation of the PIU for Partners â€“ Activity B. Financial audit of the project. Its sub-activities are: Sub-activity B.1. Carrying out the Rap</t>
  </si>
  <si>
    <t>Q3099737</t>
  </si>
  <si>
    <t>Review of the management plan and the RBDD regulation</t>
  </si>
  <si>
    <t>General objective of the project: Review of the Management Plan and RBDD regulation for the protected natural area, Natura 2000 site, Danube Delta Biosphere Reserve to increase the protection and conservation of biodiversity. Through the implementation of the project a comprehensive and thorough review of species and habitats of both community interest and high vulnerability will be carried out. The Danube Delta Biosphere Reserve Management Plan is the primary tool for the ARBDD institution to operate properly in the protected area it has in custody. The deficiencies of the current management plan on the basis of which actions are carried out to protect the biodiversity of the Danube Delta are: the lack of maps and species and habitats mappings, the lack of monitoring plans and in addition in 2020 will lose its validity. The project directly contributes to the acquisition of maps and the book of species and habitats, the plan of actions and measures to improve the conservation status of species and habitats of community importance in accordance with Government Emergency Order No 57/2007 on the regime of protected natural areas, the conservation of natural habitats, wild flora and fauna and Government Decision No 230/2003 on the delimitation of biosphere reserves, national parks and natural parks and the establishment of their administrations. The project will be implemented on the territory of 3 Natura 2000 sites, the sites of Community Importance (SCI) and Special Bird Protection Areas (SPAs) as follows: Danube Delta Biosphere Reservation ROSPA0031 Danube Delta and Razim Complex â€“ Sinoie, ROSCI0066 Danube Delta-marine area ROSCI0065 Danube Delta The area covered by the project with an area of 721261 ha includes Natura 2000 network sites, ROSPA0031 site representing 70,5 %, ROSCI0065 62.9 %, ROSCI0066 29.5 %</t>
  </si>
  <si>
    <t>Q3098950</t>
  </si>
  <si>
    <t>Adequate management of invasive species in Romania, in accordance with EU Regulation 1143/2014 on the prevention and management of the introduction and spread of invasive alien species</t>
  </si>
  <si>
    <t>The general objective of the project is to create the necessary scientific and administrative tools for the efficient management of invasive species in Romania, in accordance with the EU Regulation 1143/2014 on the prevention and management of the introduction and spread of invasive alien species. The general objective promotes actions that contribute to the achievement of the objectives of the EU Biodiversity Strategy 2020, the Framework of Priority Actions for Natura 2000, the National Strategy and the Action Plan for Biodiversity Conservation 2014-2020 and take into account the concrete needs for the protection of biodiversity in Romania. Concretely, the proposal contributes to the achievement of Objective 5 of the EU Biodiversity Strategy 2020 by identifying and prioritising invasive alien species in Romania and the pathways of introduction, control and eradication of priority species. It will also create specific tools for managing pathways to prevent the rapid introduction and identification of new invasive alien species. At the same time, it will contribute to the proper management of Natura 2000 sites in Romania, the objective of the Natura 2000 Priority Action Framework, by combating invasive species. This proposal will identify invasive species, measures to combat or integrate these species. These measures, which will be included in the action plan to address the pathways of introduction of invasive alien species in Romania, can be applied by the managers of protected areas by accessing European or national funds. Last but not least, the project proposal will contribute to the implementation of the National Strategy and Action Plan for Biodiversity Conservation 2014-2020, specifically the point Control of invasive species. A database of invasive species and the necessary tools to prevent intentional and unintentional introduction of alohtone species, rapid detection and identification of new possible invaders prior to entry into the national territory, rapid response to invasive alohtone species entry and management of naturalised species and expansion of their area for eradication, limitation and control will be created. The project proposes adequate management of invasive species in Romania, in accordance with EU Regulation 1143/2014 on the prevention and management of the introduction and spread of invasive alien species. In this way, the project falls within the categories of activities related to Priority Axis 4 â€“ Environmental protection through biodiversity conservation measures, air quality monitoring and decontamination of historically polluted sites â€“ Specific Objective (SO) 4.1 â€œIncreasing the degree of protection of biodiversity through appropriate management measures and restoring degraded ecosystemsâ€, namely the implementation of a type C action â€“ Actions to complement the level of knowledge</t>
  </si>
  <si>
    <t>Q3099831</t>
  </si>
  <si>
    <t>â€œDevelopment of instruments for adaptive management of natural capital in protected areas Apuseni Natural Park, ROSCI0002 Apuseni, ROSPA0081 Apuseni Mountains â€“ VlÄƒdeasa and ROSCI0016 Buteasaâ€</t>
  </si>
  <si>
    <t>The overall objective of the project is to: Maintaining and improving the favourable conservation status of species and habitats in Natura 2000 sites ROSCI0002 Apuseni, ROSCI0016 Buteasa, ROSPA0081 Apuseni-VlÄƒdeasa Mountains and Apuseni Natural Park, within a participatory process aimed at elaborating the management plan and informing/awareness of stakeholders about the benefits of their conservation. The proposed project aims to strengthen the management of some Natura 2000 sites and thus to develop the Natura 2000 network in Romania and to implement the Habitats and Birds Directives, thus contributing directly to the achievement of specific objective 4.1. of Priority Axis 4 of LIOP 2014-2020, namely "Increasing the protection and conservation of biodiversity through appropriate management measures and restoring degraded ecosystems. The project implements an A-type action (drafting the management plan) for the Natura 2000 sites ROSCI0002 Apuseni, ROSCI0016 Buteasa, ROSPA0081 Apuseni-Vladeasa Mountains and the Apuseni Natural Park. Also in accordance with the provisions of the Applicantâ€™s Guide through activity A.2.6 the necessary studies will be carried out to develop the characterisation sheets of 54 protected natural areas of Community interest included within the Apuseni Natural Park. The 54 characterisation sheets will be added to the Natural Park, so the total number of areas that will be available will be 55 pcs.</t>
  </si>
  <si>
    <t>Q3100333</t>
  </si>
  <si>
    <t>Integrated management of the North Dobrogean Plateau</t>
  </si>
  <si>
    <t>Ensuring a favourable conservation status for 10 natural habitat types and 202 species of Community and national interest in 21 protected natural areas in the North Dobrogean Plateau, namely 4 Natura 2000 sites: ROSCI0201 North Dobrogean Plateau (without the overlapping part with ROSPA0073 and the non-overlapping part located north of ROSPA0091), ROSPA0091 Babadag Forest, ROSPA0100 Stepa Casimcea, ROSPA0040 Old Danube-BraÅ£ul MÄƒcin (the overlap with ROSCI0201) and 17 nature reserves: IV. 49 Babadag Forest â€“ Codru, IV.51 Cernei Mountains â€“ Iaila, IV.52 Beidaud, IV.53 Mahomencea Valley, IV.54 Ghiunghiurmez Hill, IV.62 Valea Ostrovului, IV.63 Uspenia, IV.65 Casimcea, IV.66 ColÈ›anii Mari, IV.67 Peceneaga, IV.68 MÄƒgurele, IV.69 Wareni, 2.765 Bujorului Hill, 2.766 Valea Oilor bat reserve, 2.767 FÃ¢ntÃ¢na Mare bat reserve, 2.768 Secarul Peak and 2.769 Korum Tarla.</t>
  </si>
  <si>
    <t>Q3100430</t>
  </si>
  <si>
    <t>Capacity building for adaptive management of natural capital in Retezat National Park (including reservations 2.494 Gemenele, 2.496 Zeic Cave), together with partially superimposed Natura 2000 sites â€“ ROSCI0217 Retezat and ROSPA0084 Retezat Mountains</t>
  </si>
  <si>
    <t>Ensuring the favourable conservation status of species and habitats in Retezat National Park (including reservations 2.494 Gemenele, 2.496 Zeic Cave), together with partially superimposed Natura 2000 sites â€“ ROSCI0217 Retezat and ROSPA0084 Retezat Mountains, within an open, transparent and participatory consultative process aimed at reviewing the management plan and informing/aware of stakeholders about the benefits of conservation of protected natural areas. Through the area and the theme addressed (to ensure the conservation status of species and habitats of Community interest in Natura 2000 sites, and to contribute to the implementation in Romania of Directive 92/43/EEC on the conservation of natural habitats and Directive 2009/147/EC on the protection of wild birds), this project will directly contribute to the achievement of Specific Objective 4.1 of Priority Axis 4 of LIOP 2014-2020, namely â€œIncreasing the protection and conservation of biodiversity through appropriate management measures and restoring degraded ecosystemsâ€. Given that the revision of the Management Plan will identify the concrete needs for biodiversity protection in the Retezat National Park area (including reservations 2.494 Gemenele, 2.496 Zeic Cave) together with partially superimposed Natura 2000 sites â€“ ROSCI0217 Retezat and ROSPA0084 Retezat Mountains that are the subject of the project proposed for funding, it follows that it will also indirectly contribute to: achieving the objectives of the EU Biodiversity Strategy 2020, the Natura 2000 Priority Action Framework, the National Strategy and the Biodiversity Conservation Action Plan 2014-2020. Strengthening and developing the administrative capacity of the NRAP in order to ensure an adaptive management of the oldest and most important National Park in Romania (Biosphere Reserve), together with the Natura 2000 sites included. This project proposed for funding aims to implement an A-type action (drafting the Management Plan) for Retezat National Park (including reservations 2.494 Gemenele, 2.496 Zeic Cave) together with partially overlapping Natura 2000 sites â€“ ROSCI0217 Retezat and ROSPA0084 Retezat Mountains.</t>
  </si>
  <si>
    <t>Q3099221</t>
  </si>
  <si>
    <t>Active measures to protect and conserve biodiversity and landscape in the Iron Gates Natural Park area</t>
  </si>
  <si>
    <t>General objective: Implementing actions from the management plan to increase the protection and conservation of biodiversity and landscape in the Iron Gates Natural Park area and the Natura 2000 overlapping sites (ROSCI0206 Iron Gates, ROSPA 0026 Danube course-BaziaÈ™-Iron Gates, ROSPA 0080 AlmÄƒjului-Locvei Mountains). Activities proposed by the project: contribute to increasing the level of knowledge of biodiversity and landscape in the Iron Gates Natural Park area, increasing the level of protection and conservation of species and habitats covered by European legislation, thereby maintaining and improving the conservation status of local ecosystems and their services; provide the necessary resources to strengthen adequate, efficient management ensuring the proactive conservation of biodiversity and landscape in the Iron Gates Natural Park area; they will contribute to the involvement of local communities and visitors in implementing the management measures set out in the Iron Gates Natural Park Management Plan. All the activities proposed for financing can be found in the Iron Gates Natural Park Management Plan approved by GD 1048/2013. The results expected to be achieved by implementing the activities proposed under this project will ensure the achievement of the general objective of the project, which is consistent with the thematic objective of Priority Axis 4 of LIOP 2014-2020 â€“ â€œPreservation and protection of the environment and promotion of resource efficiencyâ€, as well as with the Specific Objective (SO) 4.1, namely â€œIncreasing the protection and conservation of biodiversity through appropriate management measures and restoring degraded ecosystemsâ€. Specifically, the project will increase the protection and conservation of biodiversity for the species included in the standard forms of the Natura 2000 sites superimposed on the Iron Gates Natural Park, over a total of 128196 ha, the area representative of the Alpine and Continental Biogeographical Regions in Romania. The project will contribute directly to the appropriate management measures and restoration of degraded ecosystems to increase the protection and conservation of 9 habitats and 60 species and indirectly to the other species and haity listed in the standard forms of ROSCI0206 Iron Gates, ROSPA 0026 Danube course-BaziaÈ™-Iron Gates, ROSPA 0080 AlmÄƒjului-Locvei Mountains. The specific objectives of the project are: Specific objective 1: Maintenance/Improvement of the conservation status of natural habitats and of wild fauna and flora in Natura 2000 sites superimposed on the Iron Gates Natural Park Specific Objective 2: Improving the knowledge of biodiversity and landscape elements in the Iron Gates Natural Park Area Specific Objective 3: Raising awareness</t>
  </si>
  <si>
    <t>Q3099127</t>
  </si>
  <si>
    <t>Implementation of active conservation measures on the territory of the Natura 2000 site ROSCI0129 North of West Gorj aimed at the ecological reconstruction of habitats 4070* Bushing with Pinus mugo and Rhododendron myrtifolium, 9260 Forest Vegetation with Castanea sativa, 91E0* Alluvial forests with Alnus glutinosa and Fraxinus excelsior, and 3240 Wooden Vegetation with Eleagnos Salix along rivers</t>
  </si>
  <si>
    <t>The overall objective of the project is to: Improving the conservation status of habitats of Community interest in the Natura 2000 site ROSCI0129 North of Western Gorj, by implementing active conservation measures from the approved Management Plan, aimed at the ecological reconstruction of 50 ha of habitat 4070* Bushing with Pinus mugo and Rhododendron myrtifolium, 33.1 ha of habitat 9260 Forest Vegetation with Castanea sativa, 32 ha of habitat 91E0* Alluvial forests with Alnus glutinosa and Fraxinus excelsior and 25 ha of habitat 3240 Wooden vegetation with Salix eleagnos along mountain rivers, as well as information/awareness of stakeholders on the proposed project. Through the area and the theme addressed (to improve the conservation status of habitats of Community interest in the Natura 2000 site and to contribute to the implementation in Romania of Directive 92/43/EEC on the conservation of natural habitats), this project will contribute directly to the achievement of Specific Objective 4.1 of Priority Axis 4 of LIOP 2014-2020, namely â€œIncreasing the protection and conservation of biodiversity through appropriate management measures and restoring degraded ecosystemsâ€. This project proposed for funding aims at implementing a type B action (implementation of the management plan/sets of conservation measures) for a Natura 2000 site: ROSCI0129 North of Western Gorj, with a total area of 86980 ha. The total area covered by the ecological reconstruction is 140.1 ha (composed of 50 ha for habitat 4070*, 33.1 ha for habitat 9260.32 ha for habitat 91E0* and 25 ha for habitat 3240). Activity A.0 was foreseen at the pre-implementation phase of the project. Consultancy activities for the development of the Grant Application and its upload in the MySMIS2014 application. In order to achieve the general objective, 10 specific objectives (set out below) were proposed, formulated in close connection with the activities foreseen in the project. One activity has been foreseen to meet each specific objective (see below). In addition, 2 activities of a general nature have been foreseen (for the smooth implementation of the project): Activity A.11. Project management (planning, implementation and monitoring/evaluation of activities). Its sub-activities are: A.11.1. Activity of the members of Project Implementation Unit A.11.2. Administrative activities. Activity A.12. Financial audit of the project, with sub-activities: A.12.1. Audit report for the first year of project implementation A.12.2. Audit report for the second year of project implementation. A.12.3. Final project audit report.</t>
  </si>
  <si>
    <t>Q3099512</t>
  </si>
  <si>
    <t>Participatory management of the Natura 2000 sites Pricop-Huta-Certeze, Upper Tisza and RoniÈ™oara Forest Protected Area</t>
  </si>
  <si>
    <t>The general objective of the project is to protect and improve the conservation status of biodiversity and natural heritage, by developing the management framework of the sites ROSCI0251 Upper Tisa, ROSPA0143 Tisa Superior, RO04 RoniÈ™oara Forest and the management plan for ROSCI0358 Pricop â€“ Huta â€“ Certeze and awareness of communities and local authorities. Development of studies needed to complement the level of knowledge of biodiversity: monitoring and assessment of species and habitats, knowledge of pressure factors on biodiversity, knowledge of invasive species. The project covers three Natura 2000 sites: ROSCI0358 Pricop Certeze, ROSCI0251 Upper Tisza, ROSPA0143 Upper Tisza, as well as a protected natural area â€“ RoniÈ™oara Forest Natural Reserve RO04.</t>
  </si>
  <si>
    <t>Q3099803</t>
  </si>
  <si>
    <t>Elaboration of Management Plans for Protected Areas ROSCI0310 Lakes FÄƒlticeni, ROSCI0389 Leadings from Gura IalomiÈ›ei â€“ Mihai Bravu, ROSP0051 Iezerul Calarasi, ROSPA0061 Techirghiol Lake, ROSPA0101 Stepa Saraiu Horea, ROSPA0111 BerteÈ™tii de Sus â€“ Gura IalomiÅ£ei</t>
  </si>
  <si>
    <t>Elaboration of Management Plans for Protected Areas ROSCI0310 Lakes FÄƒlticeni, ROSCI0389 Leadings from Gura IalomiÈ›ei â€“ Mihai Bravu, ROSP0051 Iezerul Calarasi, ROSPA0061 Techirghiol Lake, ROSPA0101 Stepa Saraiu Horea, ROSPA0111 BerteÈ™tii de Sus â€“ Gura IalomiÅ£ei The project will cover 6 Natura 2000 sites, the management plans drawn up in a participatory manner, with the involvement of stakeholders, setting the necessary framework for the long-term conservation of species and habitats of Community interest and the sustainable development of these sites, thus contributing to the achievement of the specific objective of the programme â€“ to increase the protection and conservation of biodiversity through appropriate management measures. The management plan for a protected natural area is a document that specifies the purpose of the protected area (protection and conservation of specific biodiversity) and describes in detail the measures to be taken to achieve this goal, integrating biodiversity protection needs with those of social and economic development.</t>
  </si>
  <si>
    <t>Q3099518</t>
  </si>
  <si>
    <t>Elaboration of the integrated management plan for the Natura 2000 sites of the Ciuc Mountains â€“ ROSCI0323 and the Depression and the Ciuc Mountains â€“ ROSPA0034</t>
  </si>
  <si>
    <t>Main objective: Develop a viable management plan, raise awareness of the population and strengthen the institutional management capacity for the sites of Ciuc Mountains â€“ ROSCI0323 and Depression and Ciuc Mountains â€“ ROSPA0034. The aim of the project is to create the premises for improving/maintaining the favourable conservation status of species and habitats of Community interest on the surface of the sites ROSCI0323 and ROSPA0034.</t>
  </si>
  <si>
    <t>Q3099122</t>
  </si>
  <si>
    <t>Ensuring an integrated, conservative and sustainable management of protected natural areas managed by NeamÈ› County</t>
  </si>
  <si>
    <t>Maintaining and improving the conservation status of species of conservation interest in the sites ROSPA0129 CeahlÄƒu Massif, ROSCI0024 CeahlÄƒu, CeahlÄƒu National Park and from 2.642 nature reserves. Painful Waterfall, 2.641. The Lilies Policy, 2.661 Lake Izvorul Muntelui, within a participatory process aimed at developing a Management Plan and informing/awareness of stakeholders about the benefits of their conservation.</t>
  </si>
  <si>
    <t>Q3099948</t>
  </si>
  <si>
    <t>Planning of biodiversity conservation management in Natura 2000 sites ROSPA0016 Nirul-Valea Ierului Camp, ROSCI0020 Careiului Campia along with protected areas 2.676 Urziceni Forest, 2.677 Foieni sand dunes, 2.679 Vermes Mlastina and 2.182 pastures with Corynephorus from Voievozi and ROSCI0021 The Ierului Camp along with the protected area 2.183 Valea Rece river complex</t>
  </si>
  <si>
    <t>The action selected for funding from the eligible actions under the call for proposals under the Large Infrastructure Operational Programme 2014-2020 is: A. Developing management plans/sets of conservation measures/action plans for protected natural areas (including those located in the marine environment) and species of community interest not covered by previous projects. General objective of the project is: The general objective of the project is: Ensuring the favorable conservation status of species and habitats in Natura 2000 sites ROSPA0016 Nirul-Valea Ierului Campia, ROSCI0020 Campia Careiului and ROSCI0021 Campia Ierului, along with natural reserves: 2.676 Urziceni Forest, 2.677 Foieni Sand Dunes, 2.679 Vermes Swamp, 2.182 Corynephorus pasture from Voievozi and 2.183 Cold Valley River Complex, within an open, transparent and participatory consultative process aimed at developing management plans and informing/aware of stakeholders on the benefits of conservation of Natura 2000 sites. Through the field and the theme addressed, to strengthen the management of Natura 2000 sites and implicitly to develop the Natura 2000 Network in Romania and the implementation of the Habitats and Birds Directives, the project directly contributes to: achievement of specific objective 4.1. of Priority Axis 4 of LIOP 2014-2020, namely â€œEnhancing the degree of protection and conservation of biodiversity and restoration of degraded ecosystemsâ€. The project implements an A-type action (the elaboration of three management plans) for the Natura 2000 sites targeted by the project, thus contributing to the protection and conservation of the natural areas targeted by the project. The purpose of the project, in guidelines is determined by the need to protect and conserve the natural areas targeted by the project, with the active involvement of stakeholders. The goal is characterised by the achievement of the results/studies undertaken, following the specific activities: 4. A.1. Carrying out the study on the abiotic environment and land ownership forms in the Natura 2000 sites ROSPA0016 Nirul-Valea Ierului Campia, ROSCI0020 Campia Careiului along with protected areas 2.676 Urziceni Forest, 2.677 Foieni sand dunes, 2.679 Vermes Mlastina and 2.182 meadows with Corynephorus from Voievozi and ROSCI0021 Ierului Campia along with protected area 2.183 Cold Valley hydrographic complex 5. A.2. Elaboration of the evaluation study of activities with potential anthropogenic impact from Natura 2000 sites ROSPA0016 Nirul-Valea Ierului Campia, ROSCI0020 Careiului Campia along with protected areas 2.676 Urziceni Forest, 2.677 Foieni sand dunes, 2.679 Vermes Mlastina and 2.182 pastures with Corynephorus from Voievozi and ROSCI0021 Ierului Campia along with protected area 2.183 Cold Valley hydrographic complex and spatial GIS mapping of the anthropic impact generated in these sites</t>
  </si>
  <si>
    <t>Q3099723</t>
  </si>
  <si>
    <t>Elaboration of Management Plans for Protected Areas ROSPA0109 BelceÅŸti Accumulations, ROSCI0222 Lower Jijia Paths Prut, ROSPA0042 Jijiei and Miletin Elves and 2.553. Balta Teiva Visina</t>
  </si>
  <si>
    <t>Elaboration of Management Plans for Protected Areas ROSPA0109 BelceÅŸti Accumulations, ROSCI0222 Lower Jijia Paths Prut, ROSPA0042 Jijiei and Miletin Elves and 2.553. Balta Teiva Visina The project will cover 3 Natura 2000 sites and a nature reserve, the management plans developed in a participatory manner, with the involvement of stakeholders, establishing the necessary framework for the long-term conservation of species and habitats of Community and national interest and the sustainable development of these protected natural areas, thus contributing to the achievement of the specific objective of the programme â€“ increasing the degree of protection and conservation of biodiversity through appropriate management measures. The management plan for a protected natural area is a document that specifies the purpose of the protected area (protection and conservation of specific biodiversity) and describes in detail the measures to be taken to achieve this goal, integrating biodiversity protection needs with those of social and economic development.</t>
  </si>
  <si>
    <t>Q3099855</t>
  </si>
  <si>
    <t>Conservation of the CARAORMAN Forest</t>
  </si>
  <si>
    <t>The project is implemented in the protected natural area â€“ Danube Delta Biosphere Reserve, declared SIT NATURA 2000, in ROSCI 0065 Danube Delta and ROSPA 0031 Danube Delta and Razim Complex, by the appearance of the second legislative acts Order No 1964 of 13 December 2007 establishing the protected natural area regime of sites of Community importance, as an integral part of the European ecological network Natura 2000 in Romania, as amended by Order No 2387 of 29 September 2011 andOrdinul nr. 46/2017 on the establishment of the protected natural area regime and the declaration of sites of Community importance as an integral part of the European ecological network Natura 2000 and Government Decision no. 1271 of 29 September 2011 on the establishment of the special protected area regime of Romania and the declaration of sites of Community importance as an integral part of the European ecological network Natura 2000 and Government Decision no. 1271 of 29 September 2011 on the establishment of the special protection regime of the protected natural area and the declaration of sites of Community importance as an integral part of the European ecological network Natura 2000 and Government Decision no. 1271 of 29 September 2011 on the establishment of the special protection regime of the protected natural area of Romania and the declaration of sites of Community importance as an integral part of the European ecological network Natura 2000 and the Government Decision no. 1263 of October of 24 October 2011 on the declaration of the special protection regime of Romania and the declaration of the sites of Community importance as an integral part of the European ecological network Natura 2000 and the Government Decision no. 1263 of October of 24 October 2011 on the establishment of the special protection regime of the protected natural area and the declaration of sites of Community importance as part of the European ecological network Natura 2000 and the Government Decision no. 1263 of October 24th of October 2007 Caraorman Forest has an area of 3.612 ha of which 2.825 represents strictly the protected area and 787 ha the buffer zone occupies the central part of the Caraorman beam. The area has gained the state of the area with integrated protection in order to protect the most developed and representative dunes denounced in the Danube Delta, but also of the Caraorman forest, consisting of meadow stand, poplar, ash, oaks (examples with diameters over 4.2 m) or laureate undergrowth. In addition, a number of species protected by the Berne Convention are found in the Caraorman Forest, such as 4 mammalian species, 3 reptile species, 102 bird species, 6 amphibian species, but also a number of very rare superior plants. Given the large number of protected species, the overall objective of the project is to implement measures from the management plan to improve the conservation status of biodiversity in the Caraorman Forest. The achievement of the general objective of the project will contribute both to the achievement of the specific objective of OS 41 and with the ITI strategy. Priority Axis 4 â€“ Environmental protection through biodiversity conservation measures, air quality monitoring and decontamination of historically polluted sites, targets investment priority 6d â€œProtection and restoration of biodiversity and soils and promotion of ecosystem services, including through Natura 2000 and green infrastructureâ€, aiming, through Specific Objective 4.1 â€œIncreasing the protection and conservation of biodiversity and restoring degraded ecosystemsâ€, to promote biodiversity conservation measures in line with the Natura 2000 Priority Action Framework, the European Biodiversity Strategy 2020 and the National Strategy and Action Plan for the Conservation of Biodiversity 2014-2020. This project has a purpose</t>
  </si>
  <si>
    <t>Q3099793</t>
  </si>
  <si>
    <t>Planning of biodiversity conservation management in Natura 2000 sites ROSPA0012 Borcea arm, together with ROSCI0319 Mlastina from Fetesti, IV.34. Forest Canton hatis and ROSCI0278 Bordusani â€“ Borcea (without the part that overlaps with ROSPA0017 Canarale from Harsova</t>
  </si>
  <si>
    <t>The action selected for funding from the eligible actions under the call for proposals under the Large Infrastructure Operational Programme 2014-2020 is: A. Developing management plans/sets of conservation measures/action plans for protected natural areas (including those located in the marine environment) and species of community interest not covered by previous projects. General objective of the project is: Ensuring the favourable conservation status of species and habitats in protected natural areas ROSPA0012 Borcea arm, together with ROSCI0319 Mlastina from Fetesti, IV.34. Forest Canton hatis and ROSCI0278 Bordusani â€“ Borcea (without the overlap with ROSPA0017 Canarale from Harsova), in the framework of an open, transparent and participatory consultative process aimed at elaborating the management plan and informing/aware of stakeholders on the benefits of conservation of Natura 2000 sites. Through the field and the theme addressed, to strengthen the management of Natura 2000 sites and implicitly to develop the Natura 2000 Network in Romania and the implementation of the Habitats and Birds Directives, the project directly contributes to: achievement of specific objective 4.1. of Priority Axis 4 of LIOP 2014-2020, namely â€œEnhancing the degree of protection and conservation of biodiversity and restoration of degraded ecosystemsâ€ The project implements an action type A (drafting the management plan) for the Natura 2000 sites targeted by the project, thus contributing to the protection and conservation of the natural areas targeted by the project.</t>
  </si>
  <si>
    <t>Q3099707</t>
  </si>
  <si>
    <t>Nature protection and biodiversity conservation through the development of management plans of protected natural areas ROSCI0372 DÄƒbuleni Potelu, ROSCI0258 Valea BrÄƒtia and BrÄƒtioara and ROSCI0341 Forest and Lake Stolnici</t>
  </si>
  <si>
    <t>General objective: Biodiversity conservation, public awareness and education on the importance of conservation of biological diversity in protected natural areas ROSCI0372 DÄƒbuleni Potelu, ROSCI0258 Valleys BrÄƒtia and BrÄƒtioara and ROSCI0341 Forest and Lake Stolnici. By carrying out the management plans for the three NATURA 2000 sites, the project directly contributes to the achievement of the specific objective of the programme â€“ Specific Objective 4.1 â€œEnhancing the degree of protection and conservation of biodiversity through appropriate management measures and restoring degraded ecosystemsâ€ promotes actions that contribute to the achievement of the objectives of the EU Biodiversity Strategy 2020, the Framework of Priority Actions for Natura 2000, the National Strategy and the Action Plan for Biodiversity Conservation 2014-2020, which take into account the concrete needs for the protection of biodiversity in Romania. The project targets three NATURA 2000 sites: ROSCI0372 Dabuleni Potelu, ROSCI0258 Valleys Bratia and Bratioara and ROSCI0341 Forest and Lake Stolnici.</t>
  </si>
  <si>
    <t>Q3099812</t>
  </si>
  <si>
    <t>Biodiversity conservation and nature protection by implementing the management plan of the protected natural area ROSCI 0354 Cotmeana Platform</t>
  </si>
  <si>
    <t>General objective: By implementing the management plan for the site ROSCI0354 Cotmeana Platform, the project contributes directly to the achievement of the specific objective of the programme â€“ Specific Objective 4.1 â€œCreating the degree of protection and conservation of biodiversity through appropriate management measures and restoration of degraded ecosystemsâ€ promotes actions that contribute to the achievement of the objectives of the EU Biodiversity Strategy 2020, the Framework of Priority Actions for Natura 2000, the National Strategy and the Biodiversity Plan for the Biodiversity in Romania. The site concerned has an area of 12.592 ha and the project proposes the implementation of 2 active conservation measures.</t>
  </si>
  <si>
    <t>Q3099319</t>
  </si>
  <si>
    <t>Management and conservation of biodiversity in the protected natural area ROSCI 0325 Metaliferi Mountains</t>
  </si>
  <si>
    <t>General objective: Biodiversity conservation, public awareness and education on the importance of preserving biological diversity in the protected natural area ROSCI 0325 Metaliferi Mountains. By carrying out the management plan for the NATURA 2000 site, the project directly contributes to the achievement of the specific objective of the programme â€“ Specific Objective 4.1 â€œEnhancing the degree of biodiversity protection and conservation through appropriate management measures and restoration of degraded ecosystemsâ€ promotes actions that contribute to the achievement of the objectives of the EU Biodiversity Strategy 2020, the Framework of Priority Actions for Natura 2000, the National Strategy and the Action Plan for Biodiversity Conservation 2014-2020, which take into account the concrete needs for biodiversity protection in Romania. The project targets a NATURA 2000 site: ROSCI 0325 Metaliferi Mountains.</t>
  </si>
  <si>
    <t>Q3099097</t>
  </si>
  <si>
    <t>Biodiversity management by implementing the management plan of the protected natural area ROSPA0065 Fundata Amara Lakes</t>
  </si>
  <si>
    <t>General objective: Biodiversity conservation, nature protection, public awareness and education on the importance of conservation of biological diversity in the protected natural area ROSPA0065 Fundata Amara Lakes Through the implementation of the management plan for the NATURA 2000 site, the project directly contributes to the achievement of the specific objective of the programme â€“ Specific Objective 4.1 â€œEnhancing the degree of biodiversity protection and conservation through appropriate management measures and restoring degraded ecosystemsâ€ promotes actions that contribute to the achievement of the objectives of the EU Biodiversity Strategy 2020, the Framework of Priority Actions for Natura 2000, the National Strategy and the Action Plan for Biodiversity Conservation 2014-2020, which take into account the concrete needs of biodiversity protection in Romania. The project targets a NATURA 2000 site: ROSPA0065 Fundata Amara Lakes</t>
  </si>
  <si>
    <t>Q3099560</t>
  </si>
  <si>
    <t>Sustainable management for biodiversity conservation through the implementation of the management plan of protected natural areas ROSCI0316 Lunca RÃ¢ului Doamnei and ROSCI0268 Valea VÃ¢lsanului</t>
  </si>
  <si>
    <t>General objective: Biodiversity conservation, public awareness and education on the importance of conservation of biological diversity in protected natural areas ROSCI0316 Lunca RÃ¢ului Doamnei and ROSCI0268 Valea VÃ¢lsanului. By carrying out the management plans for the two NATURA 2000 sites, the project directly contributes to the achievement of the specific objective of the programme â€“ Specific Objective 4.1 â€œEnhancing the degree of protection and conservation of biodiversity through appropriate management measures and restoring degraded ecosystemsâ€ promotes actions that contribute to the achievement of the objectives of the EU Biodiversity Strategy 2020, the Framework of Priority Actions for Natura 2000, the National Strategy and the Action Plan for Biodiversity Conservation 2014-2020, which take into account the concrete needs for the protection of biodiversity in Romania. The project targets two NATURA 2000 sites: ROSPA0149 ROSCI0316 Lunca RÃ¢ului Doamnei and ROSCI0268 Valea VÃ¢lsanului.</t>
  </si>
  <si>
    <t>Q3099117</t>
  </si>
  <si>
    <t>Elaboration of management plans for Natura 2000 sites ROSCI0393 SomeÈ™ul Mare, ROSCI0232 SomeÈ™ul Mare Superior, ROSCI0400 È˜ieu â€“ Budac, ROSCI0437 SomeÈ™ul Mare between Mica and Beclean, ROSCI0095 La Salt, ROSCI0396 Dealul PÄƒdurea Murei â€“ SÃ¢ngeorzu Nou and ROSCI0441 The Tecii vines and protected areas of national interest 2202 Salt Massif SÄƒrÄƒÈ›el and 2208 La Sartura</t>
  </si>
  <si>
    <t>This project proposed for funding aims to implement an A-type action (drafting of the Management Plan) for the Natura 2000 sites ROSCI0393 SomeÈ™ul Mare, ROSCI0232 SomeÈ™ul Mare Superior, ROSCI0400 È˜ieu â€“ Budac, ROSCI0437 SomeÈ™ul Mare between Mica and Beclean, ROSCI0095 La SÄƒrÄƒtura, ROSCI0396 Dealul PÄƒdurea Murei â€“ SÃ¢ngeorzu Nou, ROSCI0441 The Tecii and Protected Areas of National Interest 2202 The Salt Massif from SÄƒrÄƒÈ›el and 2208 La SÄƒrÄƒtura. The general objective of this project is to maintain and improve the conservation status of species and habitats in Natura 2000 Natura 2000 sites ROSCI0393 SomeÈ™ul Mare, ROSCI0232 SomeÈ™ul Mare Superior, ROSCI0400 È˜ieu â€“ Budac, ROSCI0437 SomeÈ™ul Mare between Mica and Beclean, ROSCI0095 La SÄƒrÄƒtura, ROSCI0396 Dealul PÄƒdurea Murei â€“ SÃ¢ngeorzu Nou, ROSCI0441 Viile Tecii, within a participatory process aimed at developing management plans and informing/awareness of stakeholders regarding the benefits of conservation of these protected natural areas. Through the area and the theme addressed (to ensure the conservation status of species and habitats of Community interest in Natura 2000 sites and to contribute to the implementation in Romania of Directive 92/43/EEC on the conservation of natural habitats and Directive 2009/147/EC on the protection of wild birds), the proposed project will directly contribute to the achievement of Specific Objective 4.1 of Priority Axis 4 of LIOP 2014-2020, namely â€œIncreasing the protection and conservation of biodiversity through appropriate management measures and restoring degraded ecosystemsâ€. The steps provided for the elaboration of the Management Plan will identify the concrete needs for biodiversity protection in the Natura 2000 Natura 2000 sites ROSCI0393 SomeÈ™ul Mare, ROSCI0232 SomeÈ™ul Mare Superior, ROSCI0400 È˜ieu â€“ Budac, ROSCI0437 SomeÈ™ul Mare between Mica and Beclean, ROSCI0095 La SÄƒrÄƒtura, ROSCI0396 Dealul PÄƒdurea Murei â€“ SÃ¢ngeorzu Nou, ROSCI0441 The Teca vines and the protected natural areas of national interest included, which are the subject of the project proposed for funding. Thus, the proposed project will also indirectly contribute to achieving the objectives of the EU Biodiversity Strategy 2020, the Framework of Priority Actions for Natura 2000, the National Strategy and the Action Plan for Biodiversity Conservation 2014-2020. At the same time, the proposed actions to strengthen and develop the administrative capacity of the custodian of the protected natural areas covered by the proposed project, namely the Bistrita-NÄƒsÄƒud Environmental Protection Agency, will contribute decisively to ensuring an adaptive management of these areas.</t>
  </si>
  <si>
    <t>Q3099069</t>
  </si>
  <si>
    <t>Adequate management to conserve biodiversity in protected natural areas ROSCI0005 Balta AlbÄƒ-Amara-JirlÄƒu-Lacul SÄƒrat CÃ¢ineni, ROSPA0004 Balta AlbÄƒ-Amara-JirlÄƒu, 2.271 Balta AlbÄƒ, 2.272 Balta Amara, 2.260 Lake JirlÄƒu-ViÈ™ani</t>
  </si>
  <si>
    <t>General objective of the project: Protection and conservation of biodiversity in protected natural areas ROSCI0005 Balta AlbÄƒ-Amara-JirlÄƒu-Lacul SÄƒrat CÃ¢ineni, ROSPA0004 Balta AlbÄƒ-Amara-JirlÄƒu, 2.271 White Balta, 2.272 Balta Amara, 2.260 Lake JirlÄƒu-ViÈ™ani, by developing a Management Plan suitable for Natura 2000 sites (methods of effective management of pressures and threats on natural habitats and species present on the site). Through the area and the theme addressed, strengthening the management of two Natura 2000 sites and thus developing the Natura 2000 Network in Romania and the implementation of the Habitats and Birds Directives, the project contributes directly to the achievement of specific objective 4.1. of Priority Axis 4 of LIOP 2014-2020, namely "Increasing the protection and conservation of biodiversity through appropriate management measures and restoring degraded ecosystems. The project covers two Natura 2000 sites for type A actions, namely ROSCI0005 Balta AlbÄƒ â€“ Amara â€“ JirlÄƒu â€“ Lake SÄƒrat CÃ¢ineni and ROSPA0004 Balta AlbÄƒ â€“ Amara â€“ JirlÄƒu, including three protected natural areas of national interest superimposed on Natura 2000 sites, namely: 2.271. White Pool, 2.272., Amara Balta, 2.260. Lake JirlÄƒu â€“ Visani.</t>
  </si>
  <si>
    <t>Q3099329</t>
  </si>
  <si>
    <t>Management and conservation of biodiversity in protected natural areas ROSCI 0375 Nera River between Bozovici and Moceris and ROSPA0149 Depression of Bozovici</t>
  </si>
  <si>
    <t>Biodiversity conservation, public awareness and education on the importance of the conservation of biological diversity in protected natural areas ROSPA0149 Depression of Bozovici and ROSCI 0375 Nera River between Bozovici and Moceris Through the implementation of the integrated management plan for the two NATURA 2000 sites, the project directly contributes to the achievement of the specific objective of the programme â€“ Specific Objective 4.1 â€œIncreasing the protection and conservation of biodiversity through appropriate management measures and restoring degraded ecosystemsâ€ promotes actions that contribute to the achievement of the objectives of the EU Biodiversity Strategy 2020, the Framework of Priority Actions for Natura 2000, the National Strategy and the Action Plan for the Conservation of Biodiversity 2014-2020. The project covers two NATURA 2000 sites: ROSPA0149 Depression of Bozovici and ROSCI 0375 Nera River between Bozovici and Moceris.</t>
  </si>
  <si>
    <t>Q3099477</t>
  </si>
  <si>
    <t>Elaboration of the management plan for ROSCI0373 RÃ¢ul MureÈ™ between BrÄƒniÅŸca and Ilia and the management plan for ROSPA0132 Metaliferi Mountains and related protected natural areas</t>
  </si>
  <si>
    <t>The aim of the project is to improve the conservation status of species and habitats of conservation importance in the protected natural areas ROSCI0373 Raul Mures between Branisca and Ilia and ROSPA0132 Metaliferi Mountains and related protected natural areas, as well as to participate in the sustainable development of the region and to involve in nature conservation activity local communities, by elaborating and approving their integrated management plan and through information, awareness and consultation of local communities.</t>
  </si>
  <si>
    <t>Q3099103</t>
  </si>
  <si>
    <t>Elaboration of management plans for sites of community importance ROSCI 0042 Codru Moma, ROSCI 0055 Dealul Cetatii LempeÅŸ â€“ MlaÅŸtina HÄƒrman, ROSCI 0170 Forest and eutrophic marshes from Prejmer, ROSCI 0195 Piatra Mare and ROSCI 0207 Postavarul</t>
  </si>
  <si>
    <t>THE AIM OF THE PROJECT IS TO PROTECT AND RESTORE BIODIVERSITY THROUGH THE SERVICES PROVIDED BY NATURA 2000 SITES: ROSCI0042 Codru Moma, ROSCI0055 LempeÅŸ-MlaÅŸtina Fortress Hill overlaid with protected natural areas of national interest Dealu Citadel-Lempes (2.251.) and MlaÅŸtina HÄƒrman (2.252), ROSCI0170 Forest and Eutrophic Swamps from Prejmer superimposed with the protected natural area of national interest Forest and Eutrofe Swamps from Prejmer (2.258.), ROSCI0195 Piatra Mare, ROSCI0207 PostÄƒvaru superimposed with the protected natural area of national interest Mount PostÄƒvaru(2.253.) OBJECTIVE OF THE PROJECT CREATING THE GREATING OF THE PROTECTION AND CONSERVATION OF THE BIODIVERSIITY BIODIVERSITITION TO THE ELABORATION AND PROGRAMME 5 MANAGEMENT PLANS FOR THE 5 SITES ALLED IN THE COURT OF FUNDATION OF CARPATIES superimposed with the 4 NATURAL ARES PROTECTED OF NATIONAL INTERES: ROSCI0042 Codru Moma, ROSCI0055 LempeÅŸ-MlaÅŸtina Fortress Hill overlaid with protected natural areas of national interest Dealu Citadel-Lempes (2.251.) and MlaÅŸtina HÄƒrman (2.252), ROSCI0170 Forest and Eutrophic Swamps from Prejmer superimposed with the protected natural area of national interest Forest and Eutrofe Swamps from Prejmer (2.258.), ROSCI0195 Piatra Mare, ROSCI0207 PostÄƒvaru superimposed with the protected natural area of national interest Mount PostÄƒvaru(2.253). The development of European biodiversity and nature conservation policy, from the strict protection of species to the designation of Natura 2000 sites, requires the development of appropriate management measures to ensure optimal conservation of nature, species and habitats. Conscious of the benefits offered by natural heritage and considering that the objectives of nature conservation can only be achieved through the active involvement of the local population, nature conservation policies have shifted from species protection to participatory conservation that appeals not only to landowners, farmers but also to economic entrepreneurs who are encouraged to develop environmentally friendly businesses. The 5 management plans for sites in the custody of the Carpathians Foundation, the measures they will promote and approve through public consultation of local communities, support the specific objective of increasing the protection and conservation of biodiversity, as well as the principle of sustainable development, a development that meets the needs of the present without compromising the ability of future generations to meet their own needs (Brundtland Report 1987)</t>
  </si>
  <si>
    <t>Q3099987</t>
  </si>
  <si>
    <t>Management plan for protected areas ROSCI 0210, ROSCI 0367, ROSCI 0368, ROSCI 0369</t>
  </si>
  <si>
    <t>The general objective of the project is to ensure an efficient management of 4 protected natural areas, located within Mures county: ROSCI0368 Raul Mures between Deda and Reghin, ROSCI0369 Raul Mures between Iernuteni and Peris, ROSCI0367 Raul Mures between Moresti and Ogra, ROSCI0210 Rapa Lechinta and in particular the Natura 2000 ecological network for the conservation of biological biodiversity, natural habitats, wildlife species. In the context of modern anthropogenic pressures, Romania must actively promote measures to halt biodiversity decline by ensuring proper management of the Natura 2000 network and protected natural areas, as well as by protecting biodiversity outside protected natural areas, both by restoring degraded ecosites and by promoting green infrastructure as a horizontal measure ensuring the integration of biodiversity into other policies (including investments in infrastructure promoted through LIOP). The general objective thus formulated comes as a solution for reducing the threats and vulnerabilities to which the 4 Natura 2000 sites targeted by the project are subject: ROSCI0368, ROSCI0369, ROSCI0367 and ROSCI0210. They are subjected to continuous pressure, with increasing temptations due to the anthropogenic activities that are undertaken. The Natura 2000 standard forms for the natural areas covered by the project show the main vulnerabilities and threats that have been identified and faced by each natural area. Thus, for ROSCI0368 Raul Mures between Deda and Reghin is reminded of the issue of the storage of household waste and those from agreement bases, as well as the existence of agricultural infrastructure and the start of construction in the landscape. In the case of ROSCI0369 Raul Mures between Iernuteni and Peris, the main vulnerabilities are based on: the existence of factories on their area, the storage of household waste, those from recreational bases and other types of depositories, the existence of an agricultural infrastructure and the start of construction in the landscape. For ROSCI0367 Raul Mures between Moresti and Ogra is remembered the existence of urbanised areas, where human habitation represents a real danger, and there are also agricultural infrastructure and construction in the landscape. ROSCI0210 Rapa Lechinta we mention: modification of cultivation practices, grazing, livestock farming. The above mentioned factors threaten and denote vulnerability in preserving the biodiversity of natural areas. The first step to halt the loss of biodiversity and natural resources, namely the creation of an institutional structure to manage the nature area in all respects, was achieved. Milvus Group Association, with extensive experience in the field of bird protection and nature, involved in scientific projects of great scale, characterised by an unbridled devotion and extensive knowledge, custodian for more</t>
  </si>
  <si>
    <t>Q3100162</t>
  </si>
  <si>
    <t>Implementation of the Management Plan for the Protected Natural Area ROSPA 0075 Magura Odobesti</t>
  </si>
  <si>
    <t>The action selected for financing from the eligible actions within the call for proposals under the Large Infrastructure Operational Programme 2014-2020 is type B, respectively from the category of projects on â€œImplementation of management plans/conservation sets/action plans for protected natural areas and species of community interest approved (including those located in the marine environment)â€. Through the field and the theme addressed, to strengthen the management of Natura 2000 sites and implicitly to develop the Natura 2000 Network in Romania and the implementation of the Habitats and Birds Directives, the project directly contributes to: achievement of specific objective 4.1. of Priority Axis 4 of LIOP 2014-2020, namely â€œEnhancing the degree of protection and conservation of biodiversity and restoration of degraded ecosystemsâ€ The project implements a type B action (implementation of the management plan) for the Natura 2000 site ROSPA0075 Magura Odobesti, thus contributing to the protection and conservation of the natural area targeted by the project. The general objective of the project is: Improving the conservation status of biodiversity in the Natura 2000 site ROSPA0075 Magura Odobesti by implementing the site management plan. The general objective of the project is also the needs of the protected natural area and will allow the conservation of species, habitats and landscape elements through the implementation of conservation measures. The implementation of the project aims to implement a type B action and will take place on the territory of a single protected natural area, namely the Natura 2000 site ROSPA0075 Magura Odobesti, with an area of 13.164 ha, according to the Natura 2000 Standard Form of the site, version 2016. Therefore, 29 measures are proposed that lead to the achievement of the general objective, by achieving the specific objectives, taken from the action plan of the approved management plan, grouped into 22 sub-activities, depending on their specificity (species, information and awareness, strengthening administrative capacity, etc.) and the expected result, prioritised in accordance with the annex drawn up in this regard and attached to the financing request. The correlation of the activities proposed by this project with the specific objectives identified, can be found in the Annex Objectives of the attached project.</t>
  </si>
  <si>
    <t>Q3100288</t>
  </si>
  <si>
    <t>Improving the conservation status of biodiversity in ROSPA 0115 Defileul Crisului Repede â€“ Valea Hellului by elaborating the management plan</t>
  </si>
  <si>
    <t>Main objective: Develop a viable management plan, raise awareness of the population and strengthen the institutional management capacity for the Natura 2000 site ROSPA0115 Defileul CriÈ™ului Repede â€“ Valea Hellului. The aim of the project is to create the premises for improving/maintaining the favourable conservation status of bird species of Community interest and their characteristic habitats on the surface of the site ROSPA0115 Defileul CriÈ™ului Repede â€“ Valea Hellului.</t>
  </si>
  <si>
    <t>Q3099201</t>
  </si>
  <si>
    <t>Elaboration of the management plan for Natura 2000 sites â€“ ROSPA0139 Metaliferi Mountains Piedmont â€“ VinÈ›u (including Nature Reserve 2.519 MÄƒgura Uroiului) and ROSCI0419 Muresul Middle â€“ Cugir</t>
  </si>
  <si>
    <t>Protection and conservation of biodiversity in protected natural areas ROSPA0139 The Piedmont Metaliferi Mountains â€“ VinÈ›u, including nature reserve 2.519 MÄƒgura Uroiului and ROSCI0419 Muresul Middle â€“ Cugir, by developing and implementing an efficient site management framework, informing and raising awareness of the benefits of conservation of Natura 2000 sites. Through the area and the theme addressed (strengthening the management of Natura 2000 sites, developing the Natura 2000 Network in Romania and contributing to the implementation in Romania of Directive 92/43/EEC on the conservation of natural habitats and Directive 2009/147/EC on the protection of wild birds), this project will directly contribute to the achievement of Specific Objective 4.1 of the LIOP Priority Axis 2014-2020, namely â€œIncreasing the protection and conservation of biodiversity through appropriate management measures and restoring degraded ecosystemsâ€. This project proposed for funding aims to implement a type A action (drafting of the Management Plan) for 2 Natura 2000 sites: ROSPA0139 Piedmont Metaliferi Mountains â€“ VinÈ›u (including Nature Reserve 2.519 MÄƒgura Uroiului) and ROSCI0419 MureÅŸul Middle â€“ Cugir. Given that, during the development of the Management Plan, the concrete needs for biodiversity protection in the area of the two Natura 2000 sites covered by the project proposed for funding will be identified, it follows that it will also contribute indirectly to: achieving the objectives of the EU Biodiversity Strategy 2020, the Natura 2000 Priority Action Framework, the National Strategy and the Biodiversity Conservation Action Plan 2014-2020. 3 specific objectives formulated in close connection with the activities foreseen in the project were proposed to achieve the general objective. Specific activities and their sub-activities have been foreseen to meet each specific objective. In addition, 3 activities of a general nature were also foreseen: Activity A.4. Project management (planning, implementation and monitoring/evaluation of activities). Its sub-activities are: A.4.1. Activity of the members of Project Implementation Unit A.4.2. Administrative activities. Activity A.5. Financial audit of the project, with sub-activities: A.5.1. Project A.5.2 mid-term audit report. Final project audit report. Activity A.6. Preparation of the grant application â€“ activity carried out prior to the submission of the project and budgeted according to the procurement contract attached to the documentation.</t>
  </si>
  <si>
    <t>Q3099623</t>
  </si>
  <si>
    <t>Biodiversity conservation management planning in 5 Natura 2000 sites â€“ ROSCI0131 OlteniÈ›a-MostiÈ™tea-Chiciu (including nature reserve IV.20. Ostrovul Haralambie), ROSPA0021 CiocÄƒneÅŸti â€“ Danube (including nature reserve IV.21 Ostrovul CiocÄƒneÅŸti), ROSPA0055 Lake GÄƒlÄƒÈ›ui, ROSPA0105 Valea MostiÈ™tea and ROSPA0136 OlteniÈ›a â€“ Ulmeni</t>
  </si>
  <si>
    <t>The general objective of the project is to: Ensuring the favourable conservation status of species and habitats in 5 Natura 2000 sites: ROSCI0131 OlteniÈ›a-MostiÈ™tea-Chiciu (including nature reserve IV.20. Ostrovul Haralambie), ROSPA0021 CiocÄƒneÅŸti â€“ Danube (including nature reserve IV.21 Ostrovul CiocÄƒneÅŸti), ROSPA0055 Lake GÄƒlÄƒÈ›ui, ROSPA0105 Valea MostiÈ™tea and ROSPA0136 OlteniÈ›a â€“ Ulmeni, within an open, transparent and participatory consultative process aimed at developing the management plan and informing/aware of stakeholders on the benefits of conservation of Natura 2000 sites. Through the area and the theme addressed (strengthening the management of Natura 2000 sites, developing the Natura 2000 Network in Romania and contributing to the implementation in Romania of Directive 92/43/EEC on the conservation of natural habitats and Directive 2009/147/EC on the protection of wild birds), this project will directly contribute to: achieving Specific Objective 4.1. of Priority Axis 4 of LIOP 2014-2020, namely â€œIncreasing the protection and conservation of biodiversity through appropriate management measures and restoring degraded ecosystemsâ€. Given that the implementation of the Management Plan will identify the concrete needs for biodiversity protection in the area of the 5 Natura 2000 sites that are the subject of the project proposed for funding, it follows that it will also contribute indirectly to: achieving the objectives of the EU Biodiversity Strategy 2020, the Natura 2000 Priority Action Framework, the National Strategy and the Biodiversity Conservation Action Plan 2014-2020. This project proposed for funding aims to implement a type A action (drafting of the Management Plan) for 5 Natura 2000 sites: ROSCI0131 OlteniÈ›a-MostiÈ™tea-Chiciu (including nature reserve IV.20. Ostrovul Haralambie), ROSPA0021 CiocÄƒneÅŸti â€“ Danube (including nature reserve IV.21 Ostrovul CiocÄƒneÅŸti), ROSPA0055 Lake GÄƒlÄƒÈ›ui, ROSPA0105 Valea MostiÈ™tea and ROSPA0136 OlteniÈ›a â€“ Ulmeni. In order to achieve the general objective, 2 specific objectives (set out below) have been proposed, formulated in close connection with the activities foreseen in the project. One activity has been foreseen to meet each specific objective (as shown in the following table). In addition, 2 activities of a general nature were foreseen: a project management activity (planning, implementation and monitoring/evaluation of activities) â€“ Activity A.4.; â€” an activity related to the Financial Audit of the Project â€“ Activity A.5. Work A.0 was also foreseen during the pre-implementation phase of the project. Consultancy activities for the development of the Grant Application and its upload in the MySMIS2014 application.</t>
  </si>
  <si>
    <t>Q3099819</t>
  </si>
  <si>
    <t>Increasing the protection and conservation of biodiversity by implementing the NATURA Site Management Plan 2000 ROSPA0106 Valea Oltului Inferior</t>
  </si>
  <si>
    <t>Protecting and restoring biodiversity by implementing conservation measures from the approved management plan in the protected natural area ROSPA0106 Valea Oltului Inferior. Implementation of the approved management plan of the protected natural area ROSPA0106 Valea Oltului Inferior leads to increased protection and conservation of biodiversity in the area of the site, thus contributing to the achievement of the specific objective of the Large Infrastructure Operational Programme. At the same time, by informing/strengthening knowledge about the site and promoting the conservation of biological diversity, species and habitats of Community interest within the Natura 2000 site, the project aims to contribute to the protection and improvement of biodiversity and natural heritage, to maintain the harmonious interaction of man with nature by protecting the diversity of species and landscape in order to reduce/remove anthropogenic pressures on species and habitats of community importance in the area. Increasing the administrative capacity for managing protected natural areas of the Olt Environmental Protection Agency, the institution responsible for ensuring the management of the protected area and environmental protection in Olt County will contribute to the protection and improvement of biodiversity and natural heritage not only within the Natura 2000 site Valea Oltului Inferior but also of the other protected areas in Olt County, both during the implementation of the project and after its completion.ROSPA0106 Valea Oltului Inferior has an area of 52.786 ha. The proposed project comprises 3 active conservation measures for species on the site.</t>
  </si>
  <si>
    <t>Q3099696</t>
  </si>
  <si>
    <t>Biodiversity Conservation Management Planning for Natura 2000 Site ROSPA0112 Gherghitei Campaign together with Natural Reserve B.6 Rodeanu Lake</t>
  </si>
  <si>
    <t>The action selected for funding from the eligible actions under the call for proposals under the Large Infrastructure Operational Programme 2014-2020 is: A. Developing management plans/sets of conservation measures/action plans for protected natural areas (including those located in the marine environment) and species of community interest not covered by previous projects. General objective of the project: Ensuring the favourable conservation status of bird species in the protected natural area ROSPA0112 Campia Gherghitei including the natural reservation B.6. Rodeanu Lake in the framework of an open, transparent and participatory consultative process, aiming to develop the management plan and inform/aware stakeholders about the benefits of preserving the Natura 2000 site, thus aiming to comply with the provisions of the environmental acquis. Through the field and the theme addressed, to strengthen the management of a Natura 2000 site and implicitly to develop the Natura 2000 network in Romania and the implementation of the Habitats and Birds Directives, the project directly contributes to: achievement of specific objective 4.1. of Priority Axis 4 of LIOP 2014-2020, namely â€œEnhancing the degree of protection and conservation of biodiversity and restoration of degraded ecosystemsâ€. The project implements an A-type action (drafting the management plan) for the Natura 2000 site targeted by the project, thus contributing to the protection and conservation of the natural areas targeted by the project.</t>
  </si>
  <si>
    <t>Q2742746</t>
  </si>
  <si>
    <t>Relaxing and leisure area in Ovidiu city</t>
  </si>
  <si>
    <t>The purpose of the investment is to set up a relaxing and recreational area on the shore of Lake Siutghiol and on the land located parallel to the canal in the city of Ovidiu. This investment is part of the cityâ€™s development vision and will lead to increasing the quality of life of Ovidiu citizens by transforming the cityâ€™s maximum circulability area into space for promenade and leisure. The arrangement of a recreational area is necessary because the population does not benefit from the existence of another leisure place during the summer, outside the recreation park (White Parc) on the lake, also built on European funds. The number of inhabitants benefiting from the implementation of the project â€“ represents virtually all the inhabitants of the city, but the attractiveness of the complementary functions of Park and Landing is expected to attract many visitors from the seaside (in summer) and even from Constanta, nearby town. Achieving the investment objective will lead to the development of tourism in the city of Ovidiu and in the surroundings. The general objective of the project is to increase the quality of life by increasing the degree of urban comfort and improving environmental factors in the city of Ovidiu. In the short term, in order to achieve the above-mentioned contributions to the general objectives of the Regional Operational Programme 2014-2020, the following specific objectives are proposed: 1) Development of outdoor recreation and movement areas and diversification of leisure possibilities Measures: â€”improving the conditions for sustainable development of the city through landscape modernisation of urban areas, this leading to increased quality of life in the action area of the project â€“ enriching biodiversity by planting special and ornamental trees, species adapted to local climatic conditions, and by recreating an alluvial ecosystem. â€”installation of urban furniture elements (trash bins, benches...). valorisation and awareness of the population on the natural heritage. 2) Increase of green space surfaces in the city of Ovidiu Measures: â€” improving the climate and air quality due to the creation of a cool, shaded area and increasing the amount of oxygen-producing plants. â€” maintaining and developing functions of protection of green spaces by improving the quality of vegetation in the area. â€” creating a healthy environment. â€” free access to recreation in the 2 relaxation and leisure areas 3) Increasing the number of beneficiaries by diversifying and increasing the quality of the services offered Measures: â€” creation of new â€˜centres of interestâ€™, engine for organising activities related to tourism/crafts/valorisation of local products... â€” organising performances, concerts, exhibitions in the relaxation area created by the project â€“ increasing the attractiveness of the area and the tourist flow. 4) Ensuring non-discrimination, equal treatment, transparency, efficiency</t>
  </si>
  <si>
    <t>Q3099091</t>
  </si>
  <si>
    <t>Elaboration of management plans for protected natural areas ROSCI0152 PÄƒdurea Floreanu â€“ FrumuÈ™ica â€“ Ciurea overlapping with ROSPA0163 Forest Floreanu â€“ FrumuÈ™ica â€“ Ciurea and FrumuÈ™ica nature reserve, ROSCI0077 FÃ¢natele BÃ¢rca superimposed with ROSPA0158 Lake Ciurbesti â€“ FÃ¢naÅ£ele BÃ¢rca, ROSPA0150 SÃ¢rca accumulations â€“ Podu Iloaiei and ROSCI0438 Spinoasa</t>
  </si>
  <si>
    <t>Biodiversity conservation, public awareness and information on the importance of natural values in protected areas of community interest ROSCI0152 Forest Floreanu â€“ FrumuÈ™ica â€“ Ciurea overlapping with ROSPA0163 Forest Floreanu â€“ FrumuÈ™ica â€“ Ciurea and FrumuÈ™ica nature reserve, ROSCI0077 FÃ¢naÅ£ele BÃ¢rca superiposed with ROSPA0158 Lake Ciurbesti â€“ FÃ¢naÅ£ele BÃ¢rca, ROSPA0150 SÃ¢rca accumulations â€“ Podu Iloaiei and ROSCI0438 Spinoasa. The general objective of the project contributes to the specific objective of OS 4.1. Priority Axis 4 LIOP by the fact that the elaboration of management plans, followed by their approval by the competent authorities, represents precisely the adoption and regulation of a set of measures to increase the protection and conservation of biodiversity through appropriate management measures and restoration of degraded ecosystems. Also, by drawing up management plans including specific conservation measures, corresponding to each identified pressure, threat and location, for the 8 habitat types of Community/national interest, of which two priority habitats at European level, 21 mammalian species, of which 6 chiroptera species, 3 plant species, 88 bird species, 10 reptile and amphibian species and 7 invertebrate species, the project leads to the achievement of the expected result of OS 4.1. defined in the LIOP, namely â€œimproved conservation status of species and habitats of Community importance, in accordance with the provisions of Directive 92/43/EEC on the conservation of natural habitatsâ€ The project covers six NATURA 2000 sites and one nature reserve, namely ROSCI0152 Forest Floreanu â€“ FrumuÈ™ica â€“ Ciurea overlapping with ROSPA0163 Forest Floreanu â€“ FrumuÈ™ica â€“ Ciurea and FrumuÈ™ica nature reserve, ROSCI0077 BÃ¢rca FÃ¢natele superiposed with ROSPA0158 Lake Ciurbesti â€“ FÃ¢naÅ£ele BÃ¢rca, ROSPA0150 SÃ¢rca accumulations â€“ Podu Iloaiei and ROSCI0438 Spinoasa. Through its objective of elaborating the management plan (by carrying out studies in order to collect the necessary information), the project targets specific O.S. 4.1 actions, such as: â€¢ Elaboration of studies to monitor and assess the conservation status of species and habitats of Community/national importance; â€¢ Inventory of wild species of Community/national interest with a view to determining measures to maintain/improve the conservation status of species and habitats of Community importance, either at national or site level; â€¢ Other necessary activities specific to the development of management plans.</t>
  </si>
  <si>
    <t>Q3100298</t>
  </si>
  <si>
    <t>Elaboration of the integrated management plan for the Natura 2000 sites ROSCI0290 Corridor IalomiÈ›ei, ROSPA0152 Corridor IalomiÈ›ei and the Alexeni Forest Nature Reserve (III.2.)</t>
  </si>
  <si>
    <t>Ensuring the favourable conservation status of species and habitats within the Natura 2000 sites ROSCI0290 Corridor IalomiÈ›ei, ROSPA0152 Corridorul IalomiÈ›ei and Forest Alexeni nature reserve, in the framework of an open, transparent and participatory consultative process aimed at developing the management plan and informing/aware of stakeholders on the benefits of conservation of protected natural areas. Through the area and the theme addressed (to ensure the conservation status of species and habitats of Community interest in Natura 2000 sites and to contribute to the implementation in Romania of Directive 92/43/EEC on the conservation of natural habitats and Directive 2009/147/EC on the protection of wild birds), this project will directly contribute to the achievement of Specific Objective 4.1 of Priority Axis 4 of LIOP 2014-2020, namely â€œIncreasing the protection and conservation of biodiversity through appropriate management measures and restoring degraded ecosystemsâ€. Given that, by drawing up the Management Plan, it will identify the concrete needs for biodiversity protection in the area of Natura 2000 sites ROSCI0290 Corridor IalomiÅ£ei, ROSPA0152 Corridor IalomiÈ›ei and the Natural Reserve Forest Alexeni, protected natural areas that are the subject of the project proposed for funding, it follows that it will also indirectly contribute to: achieving the objectives of the EU Biodiversity Strategy 2020, the Natura 2000 Priority Action Framework, the National Strategy and the Biodiversity Conservation Action Plan 2014-2020. Strengthening and developing administrative capacity to ensure adaptive management for the two Natura 2000 sites concerned. This project proposed for funding aims to implement an A-type action (the elaboration of the Management Plan) for the Natura 2000 sites ROSCI0290 Corridor IalomiÈ›ei, ROSPA0152 Corridorul IalomiÈ›ei and the Natural Reserve Forest Alexeni.</t>
  </si>
  <si>
    <t>Q3099640</t>
  </si>
  <si>
    <t>Biodiversity conservation management planning in 2 Natura 2000 sites â€“ ROSPA0024 Olt-Danube Confluence and ROSCI0044 Turnu-MÄƒgurele Corabia, including the protected natural area of national interest B10. The Great Ostrovous</t>
  </si>
  <si>
    <t>The general objective of the project is to: Ensuring the favourable conservation status of species and habitats in 2 Natura 2000 sites: ROSPA0024 Olt-Danube Confluence (including nature reserve â€“ B10. Ostrovul Mare) and ROSCI0044 Corabia â€“ Turnu MÄƒgurele, in the framework of an open, transparent and participatory consultative process aiming to develop the management plan and inform/aware stakeholders about the benefits of conservation of Natura 2000 sites. Through the area and the theme addressed (strengthening the management of Natura 2000 sites, developing the Natura 2000 Network in Romania and contributing to the implementation in Romania of Directive 92/43/EEC on the conservation of natural habitats and Directive 2009/147/EC on the protection of wild birds), this project will directly contribute to: achieving Specific Objective 4.1. of Priority Axis 4 of LIOP 2014-2020, namely â€œIncreasing the protection and conservation of biodiversity through appropriate management measures and restoring degraded ecosystemsâ€. Given that the implementation of the Management Plan will identify the concrete needs for biodiversity protection in the area of the 2 Natura 2000 sites that are the subject of the project proposed for funding, it would also indirectly contribute to: achieving the objectives of the EU Biodiversity Strategy 2020, the Natura 2000 Priority Action Framework, the National Strategy and the Biodiversity Conservation Action Plan 2014-2020. This project proposed for funding aims to implement a type A action (drafting of the Management Plan) for 2 Natura 2000 sites: ROSPA0024 Olt-Danube Confluence (including nature reserve B10. Ostrovul Mare) and ROSCI0044 Corabia â€“ Turnu MÄƒgurele. In order to achieve the general objective, 2 specific objectives (set out below) have been proposed, formulated in close connection with the activities foreseen in the project. One activity has been foreseen to meet each specific objective (set out below). In addition, 2 activities of a general nature were foreseen: Activity A.4. Project management (planning, implementation and monitoring/evaluation of activities) â€“ Subactivity A.4.1. Activity of the members of the Project Implementation Unit â€“ Activity A.5.Financial audit of the project, with sub-activities A.5.1. Project mid-term audit report and A.5.2. Final project audit report. Activity A.0 was also foreseen during the pre-implementation phase of the project. Consultancy activities for the development of the Grant Application and its upload in the MySMIS2014 application.</t>
  </si>
  <si>
    <t>Q3099539</t>
  </si>
  <si>
    <t>â€œIMPROVING THE CONSERVATION STATUS OF SPECIES AND HABITATS OF CONSERVATION INTEREST IN THE NATURA 2000 SITE ROSCI0040 THE MOON COAST AND THE NATURAL RESERVE HILL WITH BUTTERFLIESâ€</t>
  </si>
  <si>
    <t>Main objective: Elaboration of the viable Integrated Management Plan, raising awareness of the population and strengthening the institutional management capacity for the Natura 2000 site ROSCI0040 Moon Coast together with the Dealul cu Butterfly Natural Reserve. The aim of the project is to create the premises for improving/maintaining the favourable conservation status of habitats and species of Community interest on the surface of the site ROSCI0040 The Moon Coast together with the Dealul cu Butterfly Natural Reserve.</t>
  </si>
  <si>
    <t>Q3099311</t>
  </si>
  <si>
    <t>Biodiversity conservation management planning for the Natura 2000 site ROSCI0187 Suciuâ€™s grasslands</t>
  </si>
  <si>
    <t>Among the actions eligible for funding under the Large Infrastructure Operational Programme 2014-2020, in order to renew the proposed project, the action selected for funding is type A â€“ Developing management plans/sets of conservation measures/action plans for protected natural areas (including those located in the marine environment) and species of Community interest not covered by previous projects, for the protected natural area ROSCI0187 Suciuâ€™s grasslands. The overall objective of the project is to: Ensuring the favourable conservation status of species and habitats in the Natura 2000 site ROSCI0187 Suciuâ€™s grasslands, within a participatory process aimed at developing the management plan and informing/awareness of stakeholders on the benefits of conservation of the Natura 2000 site. The project contributes directly to the achievement of specific objective 4.1 of Priority Axis 4 of LIOP 2014-2020, namely â€œIncreasing the protection and conservation of biodiversity through appropriate management measures and restoring degraded ecosystemsâ€, through the area and the theme addressed, to strengthen the management of a Natura 2000 site and thus to develop the Natura 2000 Network in Romania and the implementation of the Habitats and Birds Directives. The project implements an A-type action (drafting the management plan) for the Natura 2000 site ROSCI0187 Suciuâ€™s grasslands.</t>
  </si>
  <si>
    <t>Q3100203</t>
  </si>
  <si>
    <t>Elaboration of the management plan for the Natura 2000 site of Community importance ROSCI0228 È˜indriliÈ›a</t>
  </si>
  <si>
    <t>In accordance with the provisions of the applicantâ€™s guide for the call under the LIOP code/9/4/1/Increase the protection and conservation of biodiversity and restoration of degraded ecosystems, the aim of the project is the type A action selected for funding from actions eligible under the call for proposals under the Large Infrastructure Operational Programme 2014-2020, namely â€œDevelopment of management plans/sets of conservation measures/action plans for protected natural areas (including those located in the marine environment) and for species of Community interest not covered by previous projects.â€ protection and conservation of biodiversity in the protected natural area ROSCI0228 ÅžindriliÈ›a, by developing and implementing an efficient management framework of the site (methods of efficient management of the anthropogenic impact on natural habitats and species present on the site). The protected natural area ROSCI0228 ÅžindriliÈ›a is a Natura 2000 site and is part of the Natura 2000 network also developed in Romania. The project promotes actions that directly contribute to the achievement of specific objective 4.1. of Priority Axis 4 of LIOP 2014-2020, by including objectives set out in the EU Biodiversity Strategy 2020, the Framework of Priority Actions for Natura 2000, the National Strategy and the Action Plan for Biodiversity Conservation 2014-2020, which take into account the concrete needs for the protection of biodiversity in Romania.</t>
  </si>
  <si>
    <t>Q3099083</t>
  </si>
  <si>
    <t>Adequate management for biodiversity conservation ROSCI0023 protected natural dinars and natural reservation 2818 Misina Waterfall</t>
  </si>
  <si>
    <t>The action selected for funding from the eligible actions under the call for proposals under the Large Infrastructure Operational Programme 2014-2020 is: A. Developing management plans/sets of conservation measures/action plans for protected natural areas (including those located in the marine environment) and species of community interest not covered by previous projects. General objective of the project is: Ensuring the favourable conservation status of the species and habitats of the Natura 2000 site ROSCI0023 Misina Waterfall and the Natural Reserve 2.818 Misina Waterfall, within an open, transparent and participatory consultative process aimed at reviewing the management plan and informing/aware of stakeholders on the benefits of conservation of Natura 2000 sites. Through the field and the theme addressed, to strengthen the management of Natura 2000 sites and thus to develop the Natura 2000 Network in Romania and the implementation of the Habitats Directive, the project directly contributes to: achievement of specific objective 4.1. of Priority Axis 4 of LIOP 2014-2020, namely â€œEnhancing the degree of protection and conservation of biodiversity through appropriate management measures and restoration of degraded ecosystemsâ€ The project implements an A-type action (revision of the management plan) for the Natura 2000 sites targeted by the project, thus contributing to the protection and conservation of the natural areas targeted by the project.</t>
  </si>
  <si>
    <t>Q3099744</t>
  </si>
  <si>
    <t>â€œCONSERVATION OF BIODIVERSITY IN NATURA 2000 SITE ROSCI0220 SÄ‚CUIENI AND PROTECTED NATURAL AREA 2.184 LAKE CICOÈ˜â€</t>
  </si>
  <si>
    <t>General objective of the project/Project Purpose Main objective: Elaboration of the viable Integrated Management Plan, raising awareness of the population and strengthening the institutional management capacity for the Natura 2000 site ROSCI0220 SÄƒcueni together with the protected natural area 1.284 Lake CicoÅŸ. The aim of the project is to create the premises for improving/maintaining the favourable conservation status of habitats and species of Community interest on the surface of the site ROSCI0220 SÄƒcueni together with the protected natural area 1.284 Lake CicoÈ™.</t>
  </si>
  <si>
    <t>Q3099180</t>
  </si>
  <si>
    <t>Conservation and sustainable biodiversity management of the sites ROSCI0314 Lozna, ROSPA014 The Middle Course of SomeÈ™ and ROSCI0435 SomeÈ™ul between Rona and Å¢icÄƒu and the protected areas that overlap with them</t>
  </si>
  <si>
    <t>General objective: Elaboration of the management plan for Natura 2000 sites ROSCI0314 (including the protected areas that overlap with it), ROSPA0114 (including the protected areas that overlap with it) and ROSCI0435. Number of Natura 2000 sites covered by the project: 3 sites The project aims to inventory and map the spatial distribution of habitats and species; determination of population numbers of species; identification of current pressures, potential threat sources and assessment of the conservation status of habitats and species. On the basis of the analyses mentioned above, it will be possible to indicate the optimal measures for conservation/restoration of degraded habitats and species; and the management plan of the sites ROSCI0314, ROSPA0114 and ROSCI0435 will be carried out. Conservation measures and management plan have the role of regulating the necessary actions to be taken within the overlapping protected sites and areas in order to maintain their conservation status for as long as possible; or to restore those ecosystems at different stages of degradation. By implementing the activities foreseen in the project we will contribute to the achievement of specific objective 4.1 of LIOP, Axis 4, namely to increase the degree of conservation and protection of biodiversity at national level through appropriate habitat and species management measures.</t>
  </si>
  <si>
    <t>Q2743536</t>
  </si>
  <si>
    <t>Rehabilitation, conservation, protection and promotion of the historic Warthiadi water monument, a place of creation and knowledge of local and national customs, traditions and culture</t>
  </si>
  <si>
    <t>The general objective of the project â€œRehabilitation, conservation, protection and promotion of the historical monument WARTHIADI APA MOARA, place of creation and knowledge of local and national customs, traditions and cultureâ€ is the introduction into the tourist circuit of the historic monument Water Mill Warthiadi, place of creation and culture, promotion and transmission of authentic area crafts, in order to boost local development by increasing the number of visitors and intensifying economic activities during the implementation and sustainability of the project. According to the Applicantâ€™s Guide for the call for projects POR/2016/5/5.1/1, Investment Priority 5.1 â€“ Preserving, protecting, promoting and developing natural and cultural heritage has the specific objective of stimulating local development by preserving, protecting and enhancing cultural heritage and cultural identity. Both through the general and specific objectives, the project â€œRehabilitation, conservation, protection and promotion of the historical monument WARTHIADI APA MOARA, place of creation and knowledge of local and national customs, traditions and cultureâ€ responds to the investment priority objective as outlined in the guide and the program documents. By boosting local development and intensifying economic activities during the implementation and sustainability period, the project will contribute to the achievement of the general objective of the 2014-2020 ROP, namely to increase economic competitiveness and improve the living conditions of local and regional communities by supporting the development of the business environment, infrastructure conditions and services, ensuring a sustainable development of the regions, capable of efficiently managing resources, exploiting their potential for innovation and assimilation of technological progress. The specific objectives proposed by this project (Restoration, consolidation, protection and conservation of the historical monument and the increase of the number of visitors at a rate of 15 % per year contribute to the achievement of ROP 2014-2020 programme indicators restored cultural heritage objectives/objectives; increase the expected number of visits to cultural and natural heritage objectives and attractions supported/visits/year, or increase the number of heritage objectives in very good and good co-servation/heritage objective â€“ assumed through the general guide ROP 2014-2020.</t>
  </si>
  <si>
    <t>Q3099544</t>
  </si>
  <si>
    <t>Planning of biodiversity conservation management in the protected natural area ROSCI0030 LÄƒpuÅŸului Gorges along with the natural area of national interest 2.583. Keys of the Lapush</t>
  </si>
  <si>
    <t>The action selected for funding from the eligible actions under the call for proposals under the Large Infrastructure Operational Programme 2014-2020 is: A. Developing management plans/sets of conservation measures/action plans for protected natural areas (including those located in the marine environment) and species of community interest not covered by previous projects. General objective of the project is: Ensuring the favourable conservation status of species and habitats in the protected natural area ROSCI0030 Gorge LÄƒpuÅŸului together with the natural area of national interest 2.583. Keys LÄƒpuÅŸului, within an open, transparent and participatory consultative process aimed at elaborating the management plan and informing/aware of stakeholders on the benefits of conservation of Natura 2000 sites. Through the field and the theme addressed, to strengthen the management of Natura 2000 sites and implicitly to develop the Natura 2000 Network in Romania and the implementation of the Habitats and Birds Directives, the project directly contributes to: achievement of specific objective 4.1. of Priority Axis 4 of LIOP 2014-2020, namely â€œEnhancing the degree of protection and conservation of biodiversity through appropriate management measures and restoration of degraded ecosystemsâ€ The project implements an action type A (development of the management plan) for the Natura 2000 site targeted by the project, thus contributing to the protection and conservation of the natural area targeted by the project. The specific objectives are in close correlation with the project activities, according to the information presented in the â€œAnnex on supporting objectives through activitiesâ€ attached to this section, as well as with the results (outputs) foreseen to be achieved/obtained (see Expected Results section).</t>
  </si>
  <si>
    <t>Q3100280</t>
  </si>
  <si>
    <t>Elaboration of the management plan for the site of Community importance ROSCI0018 CÄƒldÄƒri ZÄƒbalei together with the protected natural area 2810. ZÄƒbalei-ZÃ¢rna Mica-RÄƒoaza boilers</t>
  </si>
  <si>
    <t>In accordance with the provisions of the applicantâ€™s guide for the call under the LIOP code/9/4/1/Increase the protection and conservation of biodiversity and restoration of degraded ecosystems, the aim of the project is the type A action selected for funding from actions eligible under the call for proposals under the Large Infrastructure Operational Programme 2014-2020, namely â€œDevelopment of management plans/sets of conservation measures/action plans for protected natural areas (including those located in the marine environment) and for species of Community interest not covered by previous projects.â€ protection and conservation of biodiversity in the Site of Community Importance ROSCI0018 The ZÄƒbalei heaters together with the protected natural area 2810. ZÄƒbalei-ZÃ¢rna MicÄƒ-RÄƒoaza boilers, by developing and implementing an efficient site management framework (methods of efficient management of the anthropogenic impact on natural habitats and species present on the site). The protected natural area ROSCI0018 CÄƒldÄƒri ZÄƒbalei is a Natura 2000 site established by Order No 1964 of December 2007 establishing the protected natural area regime of sites of Community importance, as an integral part of the European ecological network Natura 2000 in Romania. Protected natural area 2810. The boilers of ZÄƒbalei-ZÃ¢rna MicÄƒ-RÄƒoaza is a nature reserve established by Vrancea County Council Decision no. 12 of 1992 and Law no. 5 of 2000. The project promotes actions that directly contribute to the achievement of specific objective 4.1. of Priority Axis 4 of LIOP 2014-2020, by including objectives set out in the EU Biodiversity Strategy 2020, the Framework of Priority Actions for Natura 2000, the National Strategy and the Action Plan for Biodiversity Conservation 2014-2020, which take into account the concrete needs for the protection of biodiversity in Romania.</t>
  </si>
  <si>
    <t>Q3099082</t>
  </si>
  <si>
    <t>Elaboration of the management plan for protected natural areas ROSPA0040 Danube Veche-BratÅ£ul MÄƒcin, ROSCI0012 Macin arm and Traian Lake national reserve</t>
  </si>
  <si>
    <t>The overall objective of the project is to: Biodiversity conservation, public awareness and information on the importance of natural values in protected areas of Community interest ROSPA0040 Old Danube-BratÅ£ul MÄƒcin and ROSCI0012 Macin arm and Traian Lake national reserve. The general objective of the project contributes to the specific objective of OS 4.1. Priority Axis 4 LIOP by the fact that the elaboration of the management plan, followed by its approval by the competent authorities, represents precisely the adoption and regulation of a set of measures to increase the protection and conservation of biodiversity through appropriate management measures and restoration of degraded ecosystems. Also, by elaborating the management plan including specific conservation measures, corresponding to each identified pressure, threats and locations, for the 8 habitat types of Community/national interest, 3 mammalian species, 2 amphibian species, 2 reptile species, 11 fish species, one plant species and 61 bird species of Community interest, the project leads to the achievement of the expected result of OS 4.1. defined in LIOP, the project covers two NATURA 2000 sites, ROSCI0012 Macin Dunarea and ROSPA0040 Old Danube â€“ Macin Arm, which overlaps with the Traian Lake National Reserve, less an area of 1056.23 ha from ROSPA0040 Old Danube â€“ Macin Bratul which overlaps with ROSCI0201 North Dobrogean Bridge, the area that includes the national reserves Peceneaga and Magurele. Through its objective of elaborating the management plan (by carrying out studies in order to collect the necessary information), the project targets specific O.S. 4.1 actions, such as: â€¢ Elaboration of studies to monitor and assess the conservation status of species and habitats of Community importance; â€¢ Inventory of species of Community interest with a view to determining measures to maintain/improve the conservation status of species and habitats of Community importance, either at national or site level; â€¢ Other necessary activities specific to the development of management plans.</t>
  </si>
  <si>
    <t>Q3099066</t>
  </si>
  <si>
    <t>Development of 3 management plans for Natura 2000 sites in Alba County</t>
  </si>
  <si>
    <t>Contribution of the project to the achievement of the specific objective of the Programme: By developing 3 management plans, disseminating information about the results and activities implemented, by increasing the institutional capacity of the entities involved in the project, through environmental education, information and awareness of local communities and by carrying out the visit strategy for one of the protected areas, we consider that the project contributes in a considerable way to achieving the opecific objective LIOP, AP4.1, â€œIncreasing the protection and conservation of biodiversity through appropriate management measures and restoring degraded ecosystemsâ€. General objective of the project: Improving the conservation and protection status of species and habitats of Community importance in 3 protected areas.</t>
  </si>
  <si>
    <t>Q3099187</t>
  </si>
  <si>
    <t>Putna River â€“ the creation of the integrated management system for the Putna River Community Interest Site and neighbouring protected natural areas: Red ravine â€“ Dealu Morii, Algheanu Reservation and Bozu creek</t>
  </si>
  <si>
    <t>General objective Developing the management plan for protected natural areas: ROSCI0377 Putna River, Natural Reservation 2821 RoÈ™ie RÃ¢pa â€“ Dealu Morii, Natural Reserve 2823 Algheanu Reservation, Natural Reserve 2825 Bozu creek and achieving the necessary framework for proper management of lands and activities in order to conserve species of community and national interest, the natural values for which they were designated and ensure the conditions for the implementation of plans and projects for the sustainable development of local communities. Objective of the project Maintaining the favorable conservation status of species of conservation interest and natural values by elaborating the integrated management plan of protected natural areas: SCI Putna River, Red RÃ¢pa Natural Reservation â€“ Dealu Morii, the Algheanu Natural Reservation and the Bozu PÃ¢rÃ¢ul Natural Reserve.</t>
  </si>
  <si>
    <t>Q3099025</t>
  </si>
  <si>
    <t>Implementation of the Management Plan for the Protected Natural Area ROSCI0263 Valea Ierii</t>
  </si>
  <si>
    <t>The general objective of the project is to: conservation of biodiversity in the site of community interest ROSCI0263 Valea Ierii by implementing the site management plan. The general objective of the project is also the needs of the protected natural area and will allow the conservation of species, habitats and landscape features through the implementation of conservation measures, but also by updating information related to plant species, animals and habitats of Community interest. The implementation of the project aims to implement a type B action and will take place on the territory of a single protected natural area, namely a site of Community importance ROSCI0263 Valea Ierii, with an area of 6289 ha. 41 measures are proposed that lead to the achievement of the general objective, by achieving the specific objectives, taken from the action plan of the approved management plan, grouped into 21 activities, depending on their specific characteristics (species, habitats, information and awareness, training, etc.) and the expected result.</t>
  </si>
  <si>
    <t>Q3100341</t>
  </si>
  <si>
    <t>Elaboration of management plans for protected natural areas ROSCI0246 Tinovul Luci and reservation 2.465 Luci Tinovul and ROSCI0241 Tinovul Apa Lina â€“ Honcsok, ROSPA0169 Tinovul Apa Lina â€“ Honcsok and reservation 2.467 Tinovul de Jos PlaieÅŸi</t>
  </si>
  <si>
    <t>The overall objective of the project is to: Biodiversity conservation, public awareness and information on the importance of natural values in protected areas of community interest ROSCI0246 Luci Tinovul and reservation 2.465 Luci Tinovul and ROSCI0241 Tinovul Apa Lina â€“ Honcsok, ROSPA0169 Tinovul Apa Lina â€“ Honcsok and reservation 2.467 Tinovul de Jos. The general objective of the project contributes to the specific objective of OS 4.1. Priority Axis 4 LIOP by the fact that the elaboration of the management plan, followed by its approval by the competent authorities, represents precisely the adoption and regulation of a set of measures to increase the protection and conservation of biodiversity through appropriate management measures and restoration of degraded ecosystems. Also, by drawing up the management plan including specific conservation measures, corresponding to each identified pressure, threat and location, for the nine habitat types of Community/national interest, two mammalian species, one plant species of Community interest, 17 bird species of Community interest, the project leads to the achievement of the expected result of OS 4.1. defined in the LIOP, namely â€œimproved conservation status of species and habitats of Community importance, according to the provisions of Directive 92/43/EEC on the conservation of natural habitatsâ€ The project covers three NATURA 2000 sites and 2 reservations, ROSCI0246 Luci Tinovul and the reservation 2.465 Luci Tinovul and ROSCI0241 Tinovul Apa Lina â€“ Honcsok, ROSPA0169 Tinovul Apa Lina â€“ Honcsok and reservation 2.467 Tinovul de Jos. Through its objective of elaborating the management plan (by carrying out studies in order to collect the necessary information), the project targets specific O.S. 4.1 actions, such as: â€¢ Elaboration of studies to monitor and assess the conservation status of species and habitats of Community importance; â€¢ Inventory of species of Community interest with a view to determining measures to maintain/improve the conservation status of species and habitats of Community importance, either at national or site level; â€¢ Other necessary activities specific to the development of management plans.</t>
  </si>
  <si>
    <t>Q3100372</t>
  </si>
  <si>
    <t>Elaboration of the Management Plan for the site of community importance ROSCI0285 â€“ Strambu-Baiut Secular Codrii</t>
  </si>
  <si>
    <t>Protection and conservation of species and habitats of Community interest present in the protected natural area ROSCI0285 Codrii Seculari de la StrÃ¢mbu â€“ BÄƒiuÈ› by inventory, monitoring, evaluation and management of target species and habitats, in the sense of improving the conservation status, reducing pressures on ecosystems, increasing awareness among the general public and supporting the sustainable development of local communities, thus ensuring the coherence and efficiency of the national network of protected areas. The project proposed for funding â€“ â€œDevelopment of the Management Plan for the Site of Community Importance ROSCI0285 â€“ Codrii Seculari from StrÃ¢mbu-BÄƒiuÈ›â€ â€“ makes a significant contribution to achieving the objectives of the Large Crime Operational Programme, Priority Axis 4 and specific objective 4.1 Increasing the degree of protection and conservation of biodiversity through appropriate management measures. The management plan for the site of Community importance ROSCI0285 Codrii Seculari de la StrÃ¢mbu BÄƒiuÈ› is the main tool for maintaining and improving the conservation status of habitats and species of Community interest existing on the surface of the protected natural area.</t>
  </si>
  <si>
    <t>Q3099301</t>
  </si>
  <si>
    <t>Development of the management plan of the Natura 2000 site Oituz-Ojdula</t>
  </si>
  <si>
    <t>General objective â€¢ Developing the Oituz-Ojdula Natura 2000 Site Management Plan to maintain the long-term conservation status of species and habitats of Community interest The project covers the Natura 2000 site (ROSCI0130) with an area of 15.319 ha, and aims to conserve, maintain and, where appropriate, restore to a favourable conservation status habitats and species of Community interest for which the site has been designated. The project for which funding is requested constitutes a significant part of the strategy proposed by the custodian for the management of the site. The general objective proposed for the project is a first step in ensuring efficient management of the site. The elaboration of the site management plan as an objective of the association, the establishment of objective indicators for the analysis of the quality of the management, correlated with the objectives proposed for this project are closely linked to each other. The general objective of the project is to ensure a favourable conservation status of the species and their habitats, the sustainable management of natural resources and the preservation of the current landscape, by maintaining and encouraging traditional anthropogenic activities.</t>
  </si>
  <si>
    <t>Q3098957</t>
  </si>
  <si>
    <t>ACHIEVING ADEQUATE MANAGEMENT FOR BIODIVERSITY CONSERVATION IN THE PROTECTED NATURAL AREA ROSCI0357 PORUMBENI</t>
  </si>
  <si>
    <t>General objective of the project: Ensuring the proper management of the protected natural area ROSCI0357 Porumbeni, which will lead to the maintenance of the favourable conservation status of the habitat and species of community importance and to the sustainable use of resources on the site as the basis for the development of local communities. In the current context of the site ROSCI0357 Porumbeni, the distribution and conservation status of species of Community interest are not known, in this way the implementation of conservation measures or the achievement of conservation objectives is unlikely. Neither is the local socio-economic and cultural context known, nor can any conservation objectives be brought into line with this context. The general objective of the project, once achieved, provides a coherent legal framework for the activity and effective implementation of conservation measures for species and habitats and support solutions for the sustainable development of local communities, by carrying out studies to assess species of community interest, by developing monitoring protocols, by analysing the connectivity elements for species and by addressing area-specific problems such as assessing potential conflicts with large carnivores. The information activities will lead to an active involvement of the community in the protection of the areaâ€™s values, topped by implementing and harmonising local strategies with the site management plan will lead to the sustainable use of the resources of the site and to a sustainable development of the local communities. Through these results, the general objective contributes to achieving the Specific Goal â€˜Increasing the protection and conservation of biodiversity through appropriate management measures and restoring degraded ecosystemsâ€™.</t>
  </si>
  <si>
    <t>Q3100159</t>
  </si>
  <si>
    <t>Implementation of conservation management measures in the protected areas of the SÃ³vidÃ©k region</t>
  </si>
  <si>
    <t>Increasing the protection and conservation of biodiversity in protected areas Praid Salt Mountain, Tinovul de la FoÃ¢ntÃ¢na Brazilor and Snail Hill (FirtuÈ™) by implementing management measures from the Management Plans. The project for which funding was requested is a significant part of the strategy proposed by the custodian for the proper management of the site. The project aims to implement management measures from the approved management plans of the protected areas listed. This objective is linked to the objective of the management plans, i.e. the long-term maintenance of the favourable conservation status of species, habitats, and the values of protected areas, which have based the establishment of the three protected areas, in the context of the sustainable use of natural resources and the promotion of the development of local communities. The planned activities will implement 19 active conservation measures and 34 other measures than the active ones of the management plan. Thus, this project, through the proposed activities, will be consistent with specific objective 4.1. Increase the protection and conservation of biodiversity through appropriate management measures and restore the degraded ecosystems of the program. The project will develop the infrastructure to visit protected areas, will start awareness-raising activities of the custodian to increase the acceptance level of the protected area and obtain the support of stakeholders.</t>
  </si>
  <si>
    <t>Q3100212</t>
  </si>
  <si>
    <t>Adequate management for biodiversity conservation in the protected natural areas ROSCI 0097 â€“ Black Lake and natural reservation 2.813 Black Lake â€“ Narujei Gorge I</t>
  </si>
  <si>
    <t>The action selected for funding from the eligible actions under the call for proposals under the Large Infrastructure Operational Programme 2014-2020 is: A. Developing management plans/sets of conservation measures/action plans for protected natural areas (including those located in the marine environment) and species of community interest not covered by previous projects. General objective of the project is: Ensuring the favorable conservation status of species and habitats in protected natural areas ROSCI0097 Lake Negru and 2.813 Lake Lake Narujei, within an open, transparent and participatory consultative process aimed at revising the management plan and informing/aware of stakeholders on the benefits of conservation of Natura 2000 sites. Through the field and the theme addressed, to strengthen the management of Natura 2000 sites and implicitly to develop the Natura 2000 Network in Romania and the implementation of the Habitats and Birds Directives, the project directly contributes to: achievement of specific objective 4.1. of Priority Axis 4 of LIOP 2014-2020, namely â€œEnhancing the degree of protection and conservation of biodiversity through appropriate management measures and restoration of degraded ecosystemsâ€ The project implements an A-type action (revision of the management plan) for the Natura 2000 sites targeted by the project, thus contributing to the protection and conservation of the natural areas targeted by the project.</t>
  </si>
  <si>
    <t>Q3099828</t>
  </si>
  <si>
    <t>Elaboration of the management plan for ROSPA0078 Satchinez Swamp, ROSCI0115 Satchinez Mlastina and 2.740 Satchinese Swamp Reservation</t>
  </si>
  <si>
    <t>The aim of the project is to improve the conservation status of species and habitats of conservation importance in the protected natural areas ROSCI0115 Mlastina Satchinez, ROSPA0078 Mlastina Satchinez and 2.740 Satchinez Mlastinile Reserve, as well as to participate in the sustainable development of the region and to involve the local communities in the conservation activity, by developing and approving their integrated management plan and through information, awareness-raising and consultation of local communities.</t>
  </si>
  <si>
    <t>Q3099198</t>
  </si>
  <si>
    <t>Implementation of conservative management measures in the Ciomad-Balvanyos site</t>
  </si>
  <si>
    <t>General objective: Increasing the protection and conservation of biodiversity in the Ciomad-Balvanyos Natura 2000 site by implementing management measures from the Management Plan The project for which funding is requested is a significant part of the strategy proposed by the custodian for the proper management of the site. The project aims to implement management measures of the ROSCI0037 Ciomad-Balvanyos protected area management plan, the general objective of the project being closely linked to the general objective of the management plan, i.e. the long-term maintenance of the favourable conservation status of species and habitats of community interest, which based the establishment of the site ROSCI0037 Ciomad-Balvanyos, in the context of the sustainable use of natural resources and the promotion of the development of local communities. Also, the project will develop the site visit infrastructure, continue the custodian awareness activities to increase the acceptance of the protected area and obtain the support of stakeholders. The planned activities will implement 19 active conservation measures and 9 other management plan measures. Thus, this project, through the proposed activities, will be consistent with specific objective 4.1. Increase the protection and conservation of biodiversity through appropriate management measures and restore the degraded ecosystems of the programme.</t>
  </si>
  <si>
    <t>Q3099811</t>
  </si>
  <si>
    <t>Planning of biodiversity conservation management in Natura 2000 site ROSPA00060 Tasaul Lakes â€“ Corbu</t>
  </si>
  <si>
    <t>General objective of the project: Ensuring the favourable conservation status of bird species of Community importance in the Natura 2000 site ROSPA0060 Lakes Tasaul â€“ Corbu, in the framework of an open, transparent and participatory consultative process aimed at developing the management plan and informing/aware of stakeholders on the benefits of the conservation of the Natura 2000 site through the area and the theme addressed (strengthening the management of Natura 2000 sites, developing Natura 2000 network in Romania and contributing to the implementation in Romania of Directive 92/43/EEC on the conservation of natural habitats and Directive 2009/147/EC on the protection of wild birds), this project will directly contribute to the achievement of the Specific Objective 4.1 of Priority Axis 4 of the OPIM 2014-2020, namely the restoration of the appropriate conservation measures and the conservation of the biodiversity and the degree of conservation. This project proposed for funding aims to implement an A-type action (drafting the Management Plan) for a Natura 2000 site ROSPA0060 Tasaul â€“ Corbu Lakes. Given that, during the development of the Management Plan, the concrete needs for the protection of biodiversity in the Natura 2000 area covered by the project proposed for funding will be identified, it follows that it will also contribute indirectly to: achieving the objectives of the EU Biodiversity Strategy 2020, the Natura 2000 Priority Action Framework, the National Strategy and the Biodiversity Conservation Action Plan 2014-2020. In order to achieve the general objective, 3 specific objectives (set out below) were proposed, formulated in close connection with the activities foreseen in the project. One activity has been foreseen to meet each specific objective (see below). In addition, 2 activities of a general nature were foreseen: Activity A.4. Project management (planning, implementation and monitoring/evaluation of activities). Its sub-activities are: A.4.1. Activity of the members of Project Implementation Unit A.4.2. Administrative activities. Activity A.5. Financial audit of the project, with sub-activities: A.5.1. Initial audit report of project A.5.2. Project mid-term audit report A.5.3. Final project audit report. Activity A.0 was also foreseen during the pre-implementation phase of the project. Consultancy activities for the development of the Grant Application and its upload in the MySMIS2014 application.</t>
  </si>
  <si>
    <t>Q3099809</t>
  </si>
  <si>
    <t>Sustainable management of Natura 2000 sites ROSCI0088 Gura Vedei-Saica-Slobozia (without surface overlapping with ROSPA0108 Vedea â€“ Danube) and ROSPA0090 Ostrovu Lung-Gostinu</t>
  </si>
  <si>
    <t>The general objective of the project is to: Ensuring the favourable conservation status of species and habitats in two Natura 2000 sites, partly overlapping: ROSCI0088 Gura Vedei-Åžaica-Slobozia (without surface overlapping with ROSPA0108 View-Danube) and ROSPA0090 Ostrovu Lung-Gostinu, within an open, transparent and participatory consultative process aimed at developing the management plan and informing/aware of stakeholders on the benefits of conservation of Natura 2000 sites. Through the area and the theme addressed (strengthening the management of Natura 2000 sites, developing the Natura 2000 network in Romania and contributing to the implementation in Romania of Directive 92/43/EEC â€“ Habitats Directive and Directive 2009/147/EC â€“ Birds Directive), this project will contribute directly to: achieving Specific Objective 4.1. of Priority Axis 4 of LIOP 2014-2020, namely â€œIncreasing the protection and conservation of biodiversity through appropriate management measures and restoring degraded ecosystemsâ€. Given that the implementation of the Management Plan will identify the concrete needs for biodiversity protection in the area of the 2 Natura 2000 sites that are the subject of the project proposed for funding, it would also indirectly contribute to: achieving the objectives of the EU Biodiversity Strategy 2020, the Natura 2000 Priority Action Framework, the National Strategy and the Biodiversity Conservation Action Plan 2014-2020. This project proposed for funding aims to implement a type A action (drafting of the Management Plan) for 2 Natura 2000 sites: ROSCI0088 Gura Vedei-Åžaica-Slobozia (without surface overlapping with ROSPA0108 View-Danube) and ROSPA0090 Ostrovu Lung-Gostinu. In order to achieve the general objective, 3 specific objectives (set out below) were proposed, formulated in close connection with the activities foreseen in the project. One activity was foreseen to meet each specific objective (according to the table). In addition, 2 activities of a general nature were foreseen: Activity A.4. Project management (planning, implementation and monitoring/evaluation of activities). Its sub-activities are: A.4.1. Activity of the members of Project Implementation Unit A.4.2. Administrative activities. Activity A.5. Financial audit of the project, with sub-activities A.5.1. Project mid-term audit report and A.5.2. Final project audit report. Activity A.0 was also foreseen during the pre-implementation phase of the project. Consultancy activities for the development of the Grant Application and its upload in the MySMIS2014 application.</t>
  </si>
  <si>
    <t>Q3099838</t>
  </si>
  <si>
    <t>Elaboration of management plans for ROSCI0287 ComloÈ™u Mare, ROSCI0338 Paniova Forest and ROSCI0345 PajiÈ™tea Cenad</t>
  </si>
  <si>
    <t>The aim of the project is to improve the conservation status of species and habitats of conservation importance in the protected natural areas ROSCI0287 ComloÈ™u Mare, ROSCI0338 Paniova Forest and ROSCI0345 PajiÈ™tea Cenad, as well as to participate in the sustainable development of the region and to involve the local communities in the conservation activity, by elaborating and approving their management plans and through information, awareness-raising and consultation of local communities.</t>
  </si>
  <si>
    <t>Q3099268</t>
  </si>
  <si>
    <t>Elaboration of the management plan of the protected area ROSCI0381 RÃ¢ul TÃ¢rgului â€“ Argesel â€“ RÃ¢uÈ™or</t>
  </si>
  <si>
    <t>General objective of the project: elaboration of the management plan of the Natura 2000 site ROSCI0381 RÃ¢ul TÃ¢rgului â€“ Argesel â€“ RÃ¢usor. The general objective of the project contributes to the specific objective of OS 4.1. Priority Axis 4 LIOP by the fact that the elaboration of the management plan, followed by its approval by the competent authorities, represents precisely the adoption and regulation of a set of measures to increase the protection and conservation of biodiversity through appropriate management measures and restoration of degraded ecosystems. Also, by elaborating the management plan including specific conservation measures, corresponding to each identified pressure, threats and locations, for the 8 species and 10 habitats of Community interest, the project leads to the achievement of the expected result of OS 4.1. defined in the LIOP, namely â€œimproved conservation status of species and habitats of Community importance, in accordance with the provisions of Directive 92/43/EEC on the conservation of natural habitatsâ€ The project covers a NATURA 2000 site, RÃ¢ul TÃ¢rgului â€“ Argesel â€“ RÃ¢usor ROSCI0381 Through its objective of elaborating the management plan (by carrying out studies in order to collect the necessary information), the project targets specific actions O.S. 4.1, such as: â€¢ Elaboration of studies to monitor and assess the conservation status of species and habitats of Community importance; â€¢ Inventory of species of Community interest with a view to determining measures to maintain/improve the conservation status of species and habitats of Community importance, either at national or site level; â€¢ Other necessary activities specific to the development of management plans</t>
  </si>
  <si>
    <t>Q3099816</t>
  </si>
  <si>
    <t>ACHIEVING BIODIVERSITY MANAGEMENT IN THE PROTECTED NATURAL AREA ROSCI0383 RIVER TÃ‚RNAVA MARE BETWEEN ODORHEIU SECUIESC AND HUNTERS</t>
  </si>
  <si>
    <t>Support the effort to ensure proper management of the protected natural area ROSCI0383 River TÃ¢rnava Mare between Odorheiu Secuiesc and VÃ¢nÄƒtori, in order to maintain, and where appropriate, improve the favourable conservation status of the species for which the site has been declared and their specific habitats. The implementation of the management plan of the protected natural area, the strategic planning document of all activities in the area, contributes to the achievement of the specific objective of the Operational Programme, being the basic tool for ensuring the conservation of its natural values, in the context of their sustainable use by local communities. The project concerns a single NATURA 2000 site, namely the ROSCI0383 River TÃ¢rnava Mare between Odorheiu Secuiesc and VÃ¢nÄƒtoriROSCI0357 Porumbeni, which has an area of 7052 448 hectares and is located on the territory of Harghita counties (92 %), Mures (8 %), in the Centre Development Region, in the Continental biogeographical region.</t>
  </si>
  <si>
    <t>Q3099553</t>
  </si>
  <si>
    <t>Elaboration of the management plans of the Natura 2000 sites ROSCI0028 Cernei Gorge, ROSCI0054 Dealul Cetatea Deva, ROSCI0136 Bejan Forest and ROSCI0254 The limestone bushes in the BobÃ¢lna Valley and the protected areas of national interest that overlap with them (2.512 Bejan Forest, 2.518 Deva Fortress Hill, 2.504 ColÈ›-Dealul Zanoaga Hill, 2.520 limestone bushes from BobÃ¢lna Valley and 2.530</t>
  </si>
  <si>
    <t>General objective: Elaboration of the management plans of Natura 2000 sites ROSCI0028 Cernei Gorge, ROSCI0054 Dealul Cetatea Deva, ROSCI0136 Forest Bejan and ROSCI0254 The limestone bushes in Valea BobÃ¢lna and the protected areas of national interest that overlap with them (2.530 Cernei Keys; 2.518 Deva Fortress Hill, 2.504 Colt Hill and Zanoaga Hill; 2.512 Bejan Forest; and 2.520 The limestone bushes of the BobÃ¢lna Valley). Number of Natura 2000 sites covered by the project: 4 sites The project aims to inventory and map the spatial distribution of habitats and species; determination of population populations of species; identifying current pressures, potential sources of threat and assessing the conservation status of habitats and species. On the basis of the above-mentioned analyses, it will be possible to indicate the best measures for conservation/restoration of degraded habitats and species; and the management plans of the sites ROSCI0028, ROSCI0054, ROSCI0136 and ROSCI0254 will be carried out. Conservation measures and management plans have a role to play in regulating the actions needed to be taken within overlapping protected sites and areas in order to maintain their conservation status for as long as possible; or to restore those ecosystems at different stages of degradation. By implementing the activities foreseen in the project we will contribute to the achievement of specific objective 4.1 of LIOP, Axis 4 and to increase the conservation and protection of biodiversity at national level through appropriate habitat and species management measures.</t>
  </si>
  <si>
    <t>Q3099102</t>
  </si>
  <si>
    <t>Efficient management in Natura 2000 sites: ROSCI0276 Albesti, ROSCI0417 Manoleasa, ROSCI0317 CordÄƒreni â€“ Vorniceni and ROSCI0234 and Stanca Stefanesti reservation, Botosani county</t>
  </si>
  <si>
    <t>The general objective/purpose of the project is to contribute to increasing the protection and conservation of species and habitats of conservation interest from 4 Natura 2000 sites in Botosani county: ROSCI0276 AlbeÅŸti, ROSCI0317 CordÄƒreni â€“ Vorniceni, ROSCI0417 Manoleasa, ROSCI0234 and the natural reservation 2.226 StÃ¢nca È˜tefÄƒnesti by carrying out and approving the Management Plans for them. The project is type A and aims to achieve, approve and promote 4 Management Plans for protected natural areas of Community interest, namely: 1. Management plan of ROSCI0276 Albesti, 2. Management plan of ROSCI0317 CordÄƒreni â€“ Vorniceni, 3. ROSCI0417 Manoleasa Management Plan, 4. Management plan of ROSCI0234 StÃ¢nca ÅžtefÄƒnesti and natural reserve 2.226 StÃ¢nca ÅžtefÄƒneÅŸti. ROSCI0234 Stanca Stefanesti and nature reserve 2.226 StÃ¢nca Stefanesti overlap 100 % and have an area of 0.5 ha. A single Management Plan will be developed containing management and conservation measures (according to the provisions of the Financing Guide) taking into account compliance with the most restrictive management category. In this case, the most restrictive category of management is imposed by the status of habitat of European interest, priority, 6110 * calciphilic rupelic communities or basic grasslands of Alysso-Sedion albi â€“ for which the ROSCI0234 site was declared. Floristic species (13) within the natural reserve (including endemisms) of the actual area within habitat 6110*. These species are not included in the annexes to the European Directives or in the annexes to Government Emergency Order No 57/2007, as amended. These species are mentioned in the Standart Natura 2000 form of the site under subsection 3.3. The management plans will include specific conservation measures and management measures aimed at: species of conservation interest: Spermophilus citellus (crowd) in ROSCI0276 Albesti; Spermophilus citellus (crowd) and Bombina bombina (buhai by the puddle) in ROSCI0317CordÄƒreni â€“ Vorniceni; Spermophilus citellus (crowd) in ROSCI0417 Manoleasa â€“ these species are included in Annex II and Annex IV of the Habitats Directive 92/43/EEC; â€” habitat of Community interest habitat 6110 * calciphilic rupelic communities or basophilic grasslands of Alysso-Sedion albi, quoted in Annex I to Directive 92/43/EEC in ROSCI0234 StÃ¢nca ÅžtefÄƒnesti (priority habitat). The project falls under Priority Axis 4 (POIM 2014-2020) and the general objective of the project contributes to the achievement of the specific objective 4.1. of the financing programme â€œIncreasing the protection and conservation of biodiversity through appropriate management measures and restoring degraded ecosystemsâ€. The 4 Management Plans, comprising scientifically based conservation/management measures, elaborated in consultation with the stakeholders, approved by the competent authority and assumed by the co-operation</t>
  </si>
  <si>
    <t>Q3098931</t>
  </si>
  <si>
    <t>Conservation of biodiversity in Natura 2000 site ROSPA0124 Lakes on Ilfov Valley</t>
  </si>
  <si>
    <t>The general objective of the project is: Ensuring the favourable conservation status of bird species of community importance in the Natura 2000 site ROSPA0124 Lakes on Valea Ilfovului, in the framework of an open, transparent and participatory consultative process aimed at developing the management plan and informing/aware of stakeholders on the benefits of conservation of the Natura 2000 site. Through the field and the themes addressed (strengthening the management of Natura 2000 sites, developing the Natura 2000 network in Romania and contributing to the implementation in Romania of Directive 92/43/EEC on the conservation of natural habitats and Directive 2009/147/EC on the protection of wild birds), this project will contribute directly to: achievement of Specific Objective 4.1. of Priority Axis 4 of LIOP 2014-2020, namely â€œEnhancing the degree of protection and conservation of biodiversity through appropriate management measures and restoration of degraded ecosystemsâ€. Taking into account the fact that the implementation of the Management Plan will identify the specific needs for biodiversity protection in the area of the ROSPA0124 Natura 2000 site, it would also indirectly contribute to: meeting the objectives of the EU Biodiversity Strategy 2020, the Natura 2000 Priority Action Framework, the National Strategy and the Action Plan for Biodiversity Conservation 2014-2020. This project aims to implement an A-type action (the elaboration of the Management Plan) for the Natura 2000 site ROSPA0124 Lakes on Valea Ilfovului. In order to achieve the general objective, 3 specific objectives (presented below) were proposed, formulated in close connection with the activities set out in the project. In order to achieve each specific objective, one activity was provided (see below). In addition, two general activities were provided: â€” an activity related to Project Management (planning, implementation and monitoring/evaluation of activities) â€“ Activity A.4. Project management; â€” an activity aimed at the Financial Audit of the Project â€“ Activity A.5., with sub-activities A.5.1. Interim audit report of the project and A.5.2. Final project audit report.</t>
  </si>
  <si>
    <t>Q3098938</t>
  </si>
  <si>
    <t>Management plan for the site ROSCI0283 Doftanei Keys</t>
  </si>
  <si>
    <t>The general objective of the project is to maintain the favourable conservation status of Natura 2000 species and habitats in 1 site, namely the Natura 2000 site ROSCI0283 Goile Doftanei. The objective is to develop measures to maintain or, where appropriate, restore the favourable conservation status of Natura 2000 species and habitats in the short, medium and forward term, while ensuring sustainable development on the site, in line with the objectives of the Natura 2000 network. As a way of achieving the general objective, the elaboration of a management plan for the Natura 2000 site ROSCI0283 Gorge Doftanei to be subject to approval and approval procedures in accordance with the law, accompanied by a series of activities aimed at the sustainability of the project results. The project will increase awareness of the distribution of habitats and populations of Natura 2000 species for which the Goile Doftanei site has been designated. Based on field observations and analysis of the distribution of habitats and populations of species for which the site has been declared, threats and pressures on them will be established. Appropriate conservation and management measures to achieve or maintain the favourable conservation status of Natura 2000 species and habitats in the Goile Doftanei site will also be identified. The proposed project contributes to the achievement of the specific objective of the Programme by developing management and conservation measures for 6 species and 10 habitats, for which the site ROSCI0283 Goile Doftanei was designated, the implementation of the management plan, the support of the custodian of the site.</t>
  </si>
  <si>
    <t>Q3099907</t>
  </si>
  <si>
    <t>Efficient and participatory management for the Natura 2000 site ROSCI0432 PruniÈ™or</t>
  </si>
  <si>
    <t>The aim of the project is to increase the protection and conservation of biodiversity and natural heritage of the NATURA 2000 ROSCI0432 PruniÅŸor site by developing the management plan, raising awareness of the target group and increasing the institutional capacity of the Mehedinti Environmental Protection Agency. The assessment of the conservation status of species and habitats of Community importance and the establishment of appropriate management measures by carrying out the management plan, the monitoring plan and the monitoring protocols lead to increased protection and conservation of biodiversity in the area of the PruniÈ™or Natura 2000 site, thus contributing to the achievement of the specific objective of the Programme. At the same time, by informing/strengthening knowledge of the site and promoting the conservation of biological diversity, species and habitats of Community interest within the PruniÈ™or Natura 2000 site, the project aims to contribute to the protection and improvement of biodiversity and natural heritage, to maintain the harmonious interaction of humans with nature by protecting the diversity of species and landscape in order to reduce/remove anthropogenic pressures on species and habitats of community importance in the area. Increasing the administrative capacity for managing protected natural areas of the Mehedinti Environmental Protection Agency, the institution responsible for ensuring the management of the protected area and environmental protection in MehedinÈ›i county will contribute to the protection and improvement of biodiversity and natural heritage not only within the Natura 2000 site PruniÅŸor but also of the other protected areas in MehedinÈ›i County, both on the perimeter of the project implementation and after its completion. The activities carried out under the project cover a Natura 2000 site, the site ROSCI0432 PruniÈ™or.</t>
  </si>
  <si>
    <t>Q3099725</t>
  </si>
  <si>
    <t>Elaboration of the management plan for the site of Community importance ROSCI0405 Dealurile Strehaia-BÃ¢tlanele</t>
  </si>
  <si>
    <t>The aim of the project is to increase the protection and conservation of biodiversity and natural heritage of the NATURA 2000 site ROSCI0405 Dealurile Strehaia-BÃ¢tlanele by elaborating the management plan, raising awareness of the target group and increasing the institutional capacity of the Mehedinti Environmental Protection Agency. The assessment of the conservation status of species and habitats of Community importance and the establishment of appropriate management measures by carrying out the management plan, monitoring plan and monitoring protocols lead to increased protection and conservation of biodiversity in the area of the Natura 2000 site Dealurile Strehaia-BÃ¢tlanele, thus contributing to the achievement of the specific objective of the Programme. At the same time, by informing/strengthening knowledge of the site and promoting the conservation of biological diversity, species and habitats of Community interest within the Natura 2000 site Dealurile Strehaia-BÃ¢tlanele, the project aims to contribute to the protection and improvement of biodiversity and natural heritage, to maintain the harmonious interaction of man with nature by protecting the diversity of species and landscape in order to reduce/remove anthropogenic pressures on species and habitats of community importance in the area. Increasing the administrative capacity for managing protected natural areas of the Mehedinti Environmental Protection Agency, the institution responsible for ensuring the management of the protected area and environmental protection in Mehedinti County will contribute to the protection and improvement of biodiversity and natural heritage not only within the Natura 2000 site Dealurile Strehaia-BÃ¢tlanele but also of the other protected areas in MehedinÈ›i County, both during the implementation of the project and after its completion. The activities carried out under the project cover a Natura 2000 site, the site ROSCI0405 Dealurile Strehaia-BÃ¢tlanele.</t>
  </si>
  <si>
    <t>Q3103749</t>
  </si>
  <si>
    <t>Remediation of the inner blocks of the settlements of TopoÅ¾Äany</t>
  </si>
  <si>
    <t>SK</t>
  </si>
  <si>
    <t>The subject of the project is the regeneration of the inner block on KruÅ¡ovskÃ¡ Street in TopoÄ¾Äany with a focus on complementary activities for all ages. The town of TopoÄ¾Äany is located in the north of Nitra Region, in the eastern part of the district of TopoÄ¾Äany. There are 26 916 inhabitants in the city (2016), of which 6 700 in the East. It is one of the six main and most populated parts of the city. Â The solution was selected interior block on KruÅ¡ovskÃ¡ street, which forms a public area around residential buildings, where new construction is taking place and is near the school area.Most roads and areas in this area are damaged with unsatisfactory surface. The existing three sports areas have an asphalt surface, on the playground there is a lawn. The sandbox is bounded by a concrete curb. The impact areas of the pitches do not meet safety requirements. There are no elements of the cellar throughout the territory and the existing ones are damaged or the size of their protection zone is not respected.Some plants are damaged, old or inappropriately located. There are also invasive species. It is therefore necessary to remove some plants and add new suitably selected plants and herbs to the space. Public lighting is partially renovated, but insufficient illuminates some sections.The project takes into account the starting situation, analysed shortcomings and requirements of residents for outdoor recreation and recreation. Conceptually solves the regeneration of the vegetation modifications of the inside block as a whole and decently completes the space through public lighting. The aim of the project is to contribute to ensuring the sustainability of the development of TopoÄ¾Äany from the point of view of the environment and eliminate the effects on health and quality of life of the inhabitants and to create a public space on KruÅ¡ovskÃ¡ Street, which will serve for various leisure and physical activities to residents of all ages.</t>
  </si>
  <si>
    <t>Q3103793</t>
  </si>
  <si>
    <t>Revitalisation of the urban pine forest in Nitra</t>
  </si>
  <si>
    <t>The project will be carried out in Nitra on the territory of the so-called pine trees with the predominant vegetation of black pine in the southeastern part returning to the city district ÄŒermÃ¡Åˆ. The ownership of the plots on which the project will be carried out is the city of Nitra and the parcels are classified as forest land. There are also bike paths, paved area and buildings. In terms of the structure of urban greenery, the territory forms the main stabilising component of the skeleton of the ecological stability of the city. From the point of view of use for residents, the main objectives of the proposal are to increase the environmental quality of the area and existing woodlands and the attractiveness of the forest environment for the general public to relax, sport and short-term recreation. At the same time, present a unique section of the history of the city linked to space from the period of the Turkish wars of the 15th to 17th centuries. New plantings and plantations will achieve the natural species composition and formation of plantations with the principles of natural forest restoration. It will also contribute to the ecological stability of the settlement of green spaces and the improvement of biodiversity and microclimate in the built-up area of the city.</t>
  </si>
  <si>
    <t>Q3110450</t>
  </si>
  <si>
    <t>Green sports complex ADIGAÅ  JelÅ¡ovce</t>
  </si>
  <si>
    <t>The main objective of the project called â€œGreen Sports Area ADIGAÅ  JelÅ¡ovceâ€ is: Improving environmental aspects in the functional territory of the municipality of JelÅ¡ovce by building elements of green infrastructure. The subject of the present project is building modifications and modernisation of the premises of the sports complex. The basic idea and objective of the proposed proposal is to promote leisure time in sport and games in the natural environment for a wide range of inhabitants of the village.Â  At the same time, through appropriate interventions in existing crops and new plantings, contribute to the increased quality of the natural components of greenery in the village. This philosophy is subordinated to new proposals for activities with a wide range of sports and games. New plantings are domestic native species of shrubs and trees. The aim is to strengthen the quality and condition of the stands from a long-term perspective. New plantings are designed from native native species. In addition to plantings, the reconstruction of the lawn in places damaged in the implementation of new elements by crossing mechanisms is also proposed. Sports and gaming activities are also natural materials and colors. The following construction interventions to the building fall into the type of eligible activity (d): urban elements e.g. elements of small urban design infrastructure, green parks, green walls and green roofs that provide biodiversity with the environment and allow ecosystems to function and provide services by connecting urban, suburban and rural areas.In the case of the proposed project, a specific building consists of the following building objects: plastering- rebuilding of woodlands- reconstruction of lawn constructional adjustment of the path elements of urban design- picnic sessions with focal â€“ cyclotrial track- obstacle climbing track â€“ playground â€“ training elements â€“ small architecture and mobiliÃ¡rThe project goal is in accordance with IROP 2014-2020 and its priority axis No. 4: Improving the quality of life in regions with an emphasis on the environment and investment priority 4.3: Taking measures to improve the urban environment, revitalise cities, revitalise and decontaminate brownfield sites (including areas undergoing change), reduce air pollution and promote noise reduction measures.</t>
  </si>
  <si>
    <t>Q3271698</t>
  </si>
  <si>
    <t>KRAS.RE.VITA</t>
  </si>
  <si>
    <t>SI</t>
  </si>
  <si>
    <t>The aim of the project is to contribute to the improvement of the status of four qualifying habitat types for Natura 2000 area Notranjski triangle and 8 qualifying species Natura 2000 sites Notranjski triangle and Cerknica Lake.</t>
  </si>
  <si>
    <t>Q3273694</t>
  </si>
  <si>
    <t>The summit of the Julian Alps</t>
  </si>
  <si>
    <t>Improving the status of species and habitat types in Triglav National Park</t>
  </si>
  <si>
    <t>Q3271786</t>
  </si>
  <si>
    <t>Vipava</t>
  </si>
  <si>
    <t>The ultimate goal of the project is to conserve, improve and restore the habitat of animal and plant species of the entire Vipava Valley targeting species: LaÅ¡ka frog, big pupek, hill urh, swamp cracker, otter, swamp bowl, black-headed srakoper, hill lark, haunting anthills and hornets.</t>
  </si>
  <si>
    <t>Q3273603</t>
  </si>
  <si>
    <t>Interpretation Centre NATURA 2000 â€” Auersperg Ironworks Dvor</t>
  </si>
  <si>
    <t>The main objective of the investment is to renovate a cultural heritage facility of national importance while interpreting biodiversity in relation to cultural heritage. The project of the interpretation and information centre of the Natura 2000 site Auersperg Ironworks Dvor includes the restoration of the buildings of the former Auersperg ironworks, Dvor pri Å½uÅ¾emberk, with the establishment of a modern and innovative interpretation of the Natura 2000 Krka site with tributaries, in conjunction with the Krakow Forest and the cultural heritage of the ironworks.</t>
  </si>
  <si>
    <t>Q3274677</t>
  </si>
  <si>
    <t>Interpretation Information Centre â€” Borl Castle</t>
  </si>
  <si>
    <t>The project for the reconstruction of part of Borl Castle, led by the Ministry of Culture, is complementary to the project â€œDrava â€” NATURA 2000, River for the Futureâ€. The main purpose of the project is an innovative and modern presentation of the Natura 2000 Drava site. The main objective of the investment is to renovate a cultural heritage facility of national importance while interpreting the cultural heritage associated with biodiversity.</t>
  </si>
  <si>
    <t>Q3272030</t>
  </si>
  <si>
    <t>Small bogs â€” Marja</t>
  </si>
  <si>
    <t>The aim of the project is to improve the conservation status of three European important habitat types (HT) and two species linked to bogs and wet meadows in a total of 10 special areas of conservation in central Slovenia and Gorenjska.</t>
  </si>
  <si>
    <t>Q3272028</t>
  </si>
  <si>
    <t>GoriÄka krajina</t>
  </si>
  <si>
    <t>Improving the conservation status of meadows and habitats for birds and butterflies in GoriÄko.</t>
  </si>
  <si>
    <t>Q3274660</t>
  </si>
  <si>
    <t>On-calls</t>
  </si>
  <si>
    <t>The project Interpretation of Biological Diversity and the Heritage of Poles in the Ljubljana Marshes (hereinafter: In-kind) discusses the presentation and interpretation of biodiversity and the heritage of ponds in the UNESCO World Heritage site in Igo. The planned project systematically solves the protection of both natural and cultural heritage through complementary nature and cultural protection measures. This unique challenge is addressed by a wide range of disciplines and stakeholders. The planned interpretation is part of a regional network of interpretations of heritage â€” both nature and culture â€” of the Ljubljana Marshes in several locations.</t>
  </si>
  <si>
    <t>Q3275019</t>
  </si>
  <si>
    <t>Natura 2000 in the Karst region</t>
  </si>
  <si>
    <t>The interpretation centre will show the use of Karst through history (including archaeology, hills, ethnology), a demonstration of significant changes in Karstâ€™s growth throughout the history of human settlement and the impact of human activity on biodiversity. The biotic diversity of the Karst will be presented, the habitats with a focus on the animal and plant species for which the Natura 2000 site was designated and agricultural products. In addition, the museum will also have an educational part with an invitation to nature, showing the importance of preserving habitats and the importance of agricultural use and farming in the Karst, as well as showing the dangers that threaten the established Karst image. The Natura 2000 museum will complement and upgrade the centre, which will be organised by the Å kocjan Cave Park on the other side of the Karst, thus creating a presentational whole that will present the Karst in a comprehensive and multifaceted way. In connection with this, the Natura 2000 Museum in Å tanjel Castle will make a key contribution to the popularisation of cultural heritage and nature.</t>
  </si>
  <si>
    <t>Q3265763</t>
  </si>
  <si>
    <t>Socio-environmental recovery of metropolitan river areas</t>
  </si>
  <si>
    <t>ES</t>
  </si>
  <si>
    <t>Objective: Social and environmental recovery of metropolitan river areas in the BesÃ²s and Llobregat basins, including streams draining directly to the sea and the slopes in Collserola. The entire metropolitan territory has been divided, which is susceptible to socio and environmental recovery in these three areas._x005F_x000D_ Recovery of deteriorated areas and the resolution of problems arising between urban areas and their natural surroundings.  _x005F_x000D_ Integration of road, energy and services infrastructures within the metropolitan landscape._x005F_x000D_ _x005F_x000D_ ACTION 1: Social and environmental recovery of the river area in the BesÃ²s Basin_x005F_x000D_ The management of this river corridor completes the actions performed since the beginning of the year 2000 and is environmentally paramount for the maintenance and enhancement of biodiversity in the RegiÃ³ Metropolitana de Barcelona. The BesÃ²s is one of the main metropolitan links regarding ecology and landscape, therefore becoming a key element in the connection between the natural parks of Collserola and Marina. It also links the Ripoll River and other critical connection points within the Metropolitan Territorial Plan._x005F_x000D_ In this framework, it is important to successfully tackle the contact areas between the natural spaces associated with the river and the urban areas and the main territorial infrastructures crossing it._x005F_x000D_ To this end, a series of actions are planned to promote the role of the metropolitan water network and its landscape to reinforce the metropolitan green infrastructure. The main objectives are improving the usability of the existing and potential riparian ecosystems and its balance reconciling anthropogenic frequentation directed towards the enjoyment and environmental awareness, healthy practices, sustainable mobility and collective management of natural or agricultural spaces. _x005F_x000D_ _x005F_x000D_ ACTION 2: Social and environmental recovery of the metropolitan river area of the Llobregat River_x005F_x000D_ The outlined action consists of a series of projects to improve the landscape and environment of the river area, in order to arrange activities and strengthen the role of the river as one of the main metropolitan links. In the riverbanks, the slopes of the Collserola and the Ordal mountain ranges converge with important spaces such as the Vallvidrera stream, the Batzacs stream or the Llobregat Agricultural Park. An important aspect is the connection between the river and the green urban areas, in order to improve the quality and enhance the usability of the metropolitan green infrastructure. This environmental recovery will be associated with the protected area of the Llobregat Delta, which includes over 350 bird species, 30 mammal species, 20 amphibian and reptile species, 17 fish species, 38 butterfly species, over 220 moth species, about 230 Heteroptera species, 20 Odonata species and 22 Orthoptera species._x005F_x000D_ _x005F_x000D_ ACTION 3: Social and environmental recovery of several river spaces in the Collserola area, other metropolitan river spaces included in the streams draining directly into the sea, as well as the integration and recovery of different types of infrastructure within the metropolitan landscape._x005F_x000D_ Mediterranean streams can have large flow rate variations, which may entail severe problems related to flooding and erosion of these small basins when they come into contact with the city. This poses a significant problem that must be tackled, civil engineering is not enough and functional elements involving ecology must be integrated.  _x005F_x000D_ To this end, a series of actions are planned to promote the role of the metropolitan water network and its landscape to reinforce the metropolitan green infrastructure. The main objectives are improving the usability of the existing and potential riparian ecosystems and its balance reconciling anthropogenic frequentation directed towards the enjoyment and environmental awareness, healthy practices, sustainable mob</t>
  </si>
  <si>
    <t>Q3254909</t>
  </si>
  <si>
    <t>Planning, restoration and conservation of API002, protected areas of the lower sea and the Mediterranean coastline of the Region of Murcia.</t>
  </si>
  <si>
    <t>Hiring services consisting of studies, ecological monitoring, preparation of plans, implementation of actions for the restoration and conservation of API 2 protected areas of the smaller sea and the Mediterranean coastal strip of the Region of Murcia ENP and adaptation of its infrastructure.</t>
  </si>
  <si>
    <t>Q3254910</t>
  </si>
  <si>
    <t>2015_2020 FAUNA: Follow-up, recovery and rehabilitation of protected species of Wildlife in the Region of Murcia.</t>
  </si>
  <si>
    <t>Expenses derived from the administrative contracting and personnel expenses, as the case may be, for the performance of studies and provision of services related to monitoring, detection of threats, sanitary surveillance, recovery and rehabilitation of threatened fauna of the Region of Murcia and adaptation of associated infrastructures.</t>
  </si>
  <si>
    <t>Q3262074</t>
  </si>
  <si>
    <t>F-Q AND BIOLOGICAL CONTROL IN COASTAL WATERS AND F-Q IN INLAND WATERS (2020-2022)</t>
  </si>
  <si>
    <t>The work to be carried out consists mainly in the development of the following tasks in the competent territorial area of the Junta de AndalucÃ­a: implementation of monitoring and operational monitoring programmes for inland surface water, including chemical and physicochemical quality elements supporting biological quality elements necessary for the classification of ecological status or potential, as well as environmental quality standards for the classification of chemical status; (b) Implementation of monitoring and operational control programmes for coastal and transitional waters, including biological and chemical quality elements; physicochemical and hydromorphological supporting biological quality elements necessary for the classification of ecological status or potential, as well as environmental quality standards for the classification of chemical status. (c) Implementation of research monitoring programmes where necessary because of the circumstances laid down in the existing legislation. (d) Implementation of operational control and monitoring programmes in groundwater, which includes the identification of substances included in the quality standards, pollutants and indicators for which threshold values and other substances to be determined for the assessment and monitoring of the chemical status of such waters have been established. compliance with the monitoring programme for water intended for human supply. f) sampling and quality monitoring programmes for waters affected by nitrate pollution. g) Intervention in the extraordinary actions required by the Ministry related to water quality control and which are not explicitly included in the control programmes. h) Monitoring of certain invasive species of particular interest to the Ministry. Additional sampling and analysis may be carried out or in contrast to those carried out by external companies. (j) Advisory and technical support for the processing of analytical data and the preparation of technical reports.</t>
  </si>
  <si>
    <t>Q3230782</t>
  </si>
  <si>
    <t>Recovery, restoration, adaptation and cleaning of uncontrolled discharge points</t>
  </si>
  <si>
    <t>Cleaning of uncontrolled landfill sites, sorting existing wastes there for subsequent recycling or avlorisation; profiling and conditioning of inert waste; revegetation medainte the spread of plant soil and seed with pratensian species. _x005F_x000D_ aims to reverse the environmental degradation caused by uncontrolled discharges and to promote the proper management of waste.</t>
  </si>
  <si>
    <t>Q3261745</t>
  </si>
  <si>
    <t>Physical-chemical and biological control in coastal and inland waters</t>
  </si>
  <si>
    <t>The actions to be carried out in the field of the proposed operation are:_x005F_x000D_ a) Compliance with the operational control and physical-chemical surveillance programmes in the surface inland waters_x005F_x000D_ competence of the Junta de AndalucÃ­a, with the exception of the river basin district of Guadalete- Barbate._x005F_x000D_ b)Compliance of operational control and physical-chemical surveillance programmes in transitional and coastal waters competition_x005F_x000D_ of the Junta de AndalucÃ­a, with the exception of the river basin district of Guadalete- Barbate._x005F_x000D_ c)Compliance with the operational control and monitoring programmes for physical-chemical quality elements in groundwaters_x005F_x000D_ under the responsibility of the Junta de AndalucÃ­a, with the exception of the river basin district of Guadalete-Barbate. d)Compliance of the_x005F_x000D_ water control programme for supply._x005F_x000D_ monitoring of other protected areas._x005F_x000D_ f) The necessary research and reference programmes, especially in relation to the emergence of new contaminants and invasive species._x005F_x000D_ g) On-time monitoring of the sampling and biological determinations carried out by entities outside the request of the_x005F_x000D_ ConsejerÃ­a, for the purpose of monitoring and operational monitoring of biological indicators in inland waters._x005F_x000D_ h) Advisory and technical support for the processing of analytical data and the preparation of technical reports.</t>
  </si>
  <si>
    <t>Q3262080</t>
  </si>
  <si>
    <t>PHYSICAL-CHEMICAL AND BIOLOGICAL CONTROL IN COASTAL AND INLAND WATERS</t>
  </si>
  <si>
    <t>the actions to be taken in the field of the proposed operation are: compliance with the operational control and physical-chemical monitoring programmes in surface inland waters under the responsibility of the Junta de AndalucÃ­a, with the exception of the river basin district of Guadalete-Barbate. b) Compliance with the operational control and physical-chemical monitoring programmes in the transitional and coastal waters of the Junta de AndalucÃ­a, with the exception of the river basin district of Guadalete-Barbate. with the exception of the river basin district of Guadalete-Barbate. (d) Compliance with the programme for the control of water intended for supply. e) Monitoring of other protected areas. f) The necessary research and reference programmes, in particular in relation to the emergence of new contaminants and invasive species.</t>
  </si>
  <si>
    <t>Q3248359</t>
  </si>
  <si>
    <t>HYDROLOGICAL-FORESTRY AND ENVIRONMENTAL RESTORATION ACTIONS</t>
  </si>
  <si>
    <t>Actions necessary for the conservation, defense and recovery of soil stability and fertility, the regulation of runoff, consolidation of channels and slopes, the containment of sediments, and in general the defense of soil against erosion.</t>
  </si>
  <si>
    <t>Q3225371</t>
  </si>
  <si>
    <t>ITI-Development of studies, reports, plans and development of nature conservation measures</t>
  </si>
  <si>
    <t>Within the framework of the Atlantic Strategy and its Action Plan, actions will be implemented to achieve the priorities and objectives of the Blue ITI, namely Priority 2, to protect, guarantee and develop the potential of the marine and coastal environment of the Atlantic, through the exploration and protection of marine waters and coastal areas through 3 action lines:_x005F_x000D_ Mapping and assessment of conservation status.- Includes actions aimed at mapping the distribution and assessing the conservation status of marine species, protected by national or regional legislation, and certain marine habitats of Community interest in the Natura 2000 network._x005F_x000D_ Monitoring and monitoring of ecosystems.- Includes the establishment of programmes to monitor, control and monitor climate change and anthropic activities with negative effects on species, habitats and oceanographic/biological parameters in the Canary Islands marine environment._x005F_x000D_ Mechanisms for activating dissemination to users.- Includes awareness-raising and training activities on marine species and the promotion/dissemination of citizen science.</t>
  </si>
  <si>
    <t>Q3225369</t>
  </si>
  <si>
    <t>Preparation of nature conservation studies, reports, plans and measures</t>
  </si>
  <si>
    <t>The project proposes the elaboration of recovery plans / conservation of threatened species, preparation of strategic documents for the improvement of the state of conservation of biodiversity, especially for the prevention or eradication of factors of threat to biodiversity, prevention, detection and early action in the archipelago, to prevent or cushion the damage derived from the entry of exotic species and their spread in the islands, with special attention to biological invasions._x005F_x000D_ Â Â Â Â Work will also be carried out to obtain information on the assessment of the state of conservation of the species, protected by legislation or included in the annexes of the Habitat and Birds Directives, and natural habitats. For this purpose, surveillance actions will be carried out, as well as the preparation of cartographic information, as well as specific studies and analyzes for the preparation of the described strategic plans and documents._x005F_x000D_ Â Â Â Â Â In relation to exotic species, action will be taken to improve knowledge about them and their effect on native biodiversity and ecosystems in order to adopt the appropriate management measures. Work will be carried out in risk analysis, on vectors of entry and also in the collection, structuring and dissemination of information on exotic species and their effects.</t>
  </si>
  <si>
    <t>Q3254912</t>
  </si>
  <si>
    <t>2015_2018 REGION OF MURCIA: Planning, restoration and conservation of protected natural areas.</t>
  </si>
  <si>
    <t>Hiring services consisting of studies, ecological monitoring, preparation of plans, execution of actions for restoration and conservation within the protected natural areas of the Region of Murcia and adaptation of its infrastructure. Technical support through the hiring of interns by programs.</t>
  </si>
  <si>
    <t>Q3171785</t>
  </si>
  <si>
    <t>Extension of the PRINCE PARK FOR THE CREATION OF THE NEW ENVIRONMENTAL CORREDOR (LA14 Implementation Plan)</t>
  </si>
  <si>
    <t>This operation aims to carry out the expansion of the current Parque del PrÃ­ncipe under sustainability criteria, in order to improve the conservation and protection of urban biodiversity, better protect the ecosystems, species and ecological corridors that exist in this â€œgreen corridorâ€ of the city of CÃ¡ceres. Among the actions to be carried out are technical assistance as project management and coordination and the execution of all these works.</t>
  </si>
  <si>
    <t>Q3232675</t>
  </si>
  <si>
    <t>Protection and conservation actions in the Natural Parks of Galicia</t>
  </si>
  <si>
    <t>Restoration and management of habitats and improvement of technical and scientific knowledge of the conservation elements of the six natural parks of Galicia</t>
  </si>
  <si>
    <t>Q3267587</t>
  </si>
  <si>
    <t>PROJECT FOR THE CONSERVATION AND IMPROVEMENT OF THE CORK TREE ITI CADIZ</t>
  </si>
  <si>
    <t>The object of the operation is to regenerate naturally the alcornocal mountain in the established exclusion areas, causing the renewal of the masses and the improvement of the conservation status of the forest ecosystem, achieving in turn increase its resilience to the threats posed by desertification processes caused by climate change in a particularly sensitive area and its resistance to the action of certain pathogens._x005F_x000D_ protection infrastructures will be placed and the subsequent extraction of wild ungulates will be installed, creating an environment that enables the natural regeneration of large areas, not only of the main species object of the project, the alknox_ as well as the general process.</t>
  </si>
  <si>
    <t>Q3232684</t>
  </si>
  <si>
    <t>Conservation actions in the Special Conservation Areas (SACs) and in the Special Protection Areas for Birds (SPAs) of the Natura 2000 Network of Galicia</t>
  </si>
  <si>
    <t>Measures to restore and manage habitats and improve the technical and scientific knowledge of the elements of the Special Conservation Areas (SACs) and Special Protection Areas for Birds (SPAs) of Galicia and other measures resulting from monitoring of the sites or from emerging needs, such as forest or temporary incences, among others.</t>
  </si>
  <si>
    <t>Q3261956</t>
  </si>
  <si>
    <t>ITI CADIZ: DEVELOPMENT OF EQUIPMENT THAT FAVORS ACTIVITIES OF PUBLIC AND SPORTS USE IN NATURAL SPACES</t>
  </si>
  <si>
    <t>The purpose of this proposal is to design and implement projects for new leisure and sports activities that can take place within the scope and help shape a coherent and viable offer and promote the improvement and creation of associated equipment and infrastructure. The studies and subsequent implementation of the project aim to: analyse in depth the current supply and potential demand for sports and leisure activities, spatially assessing the requirements of each of them, possible impacts and benefits; propose as a result of a multi-criterion analysis of alternatives to improve or enable infrastructure, equipment and services that value resources in a sustainable manner and will pay particular attention to new emerging demands for public use that are currently unmet; promoting ecological awareness among the local population and visitors of the environmental and cultural values of natural areas, promoting environmentally friendly attitudes and involving citizens in the conservation of biodiversity and geodiversity; contribute to the development of the local economy through sustainable tourism in contact with nature; promote alternatives for the seasonalisation of tourism in this case through leisure and sustainable sport in the natural environment. Among these equipments are foreseen the creation and improvement of access roads, the installation of pedestrian walkways, car parks integrated in the natural environment, areas enabled for the take-off of paragliders, installation of poles and tablestacas to order the use of kitesurfing in coastal lagoons, etc.</t>
  </si>
  <si>
    <t>Q3257738</t>
  </si>
  <si>
    <t>CONSTRUCTION OF THE WILDLIFE RECOVERY CENTRE, IMPROVEMENT OF INSTALLATIONS AND MANAGEMENT OF EXISTING SPACES AND USES IN FOMBERA LOGROÃ‘O</t>
  </si>
  <si>
    <t>This operation will focus on the development of infrastructures and equipment in environmental matters and for the conservation of biodiversity. Specifically, the development of infrastructures that contribute to the recovery of wildlife and conservation and management of forest genetic resources is planned.</t>
  </si>
  <si>
    <t>Q3227813</t>
  </si>
  <si>
    <t>02.IR-13/2007. SEALING OF THE UK LANDFILL IN MIRANDA DE EBRO (BU).</t>
  </si>
  <si>
    <t>Sealing of URBAN EBRO MIRANDA RESIDURES (BURGOS)._x005F_x000D_ FINAL CLAUSURE OF THE VERDERER, SEALING AND IMPERMEABILISATION OF THE MISM AS AS COLLECTED from leachate PRODUCIDOS._x005F_x000D_ RECOGID OF THE GAS PRODUCED OF THE BIODOGIC ACTIVITY and WEAM OF THE SAME._x005F_x000D_ ENVIRONMENTAL RESTAURATION OF SUPERFICIES WITH AUTHOTOCON SPECIES.</t>
  </si>
  <si>
    <t>Q3226158</t>
  </si>
  <si>
    <t>Conservation of natural values and improvement of the mountains of Realejos and Iserse-Graneritos (Tenerife)</t>
  </si>
  <si>
    <t>Conservation and improvement of the mounts of Realejos and Inserse Graneritos through silvicultural treatments such as clearing, pruning, thinning, waste disposal and restocking. On the other hand, paths and forest tracks will be repaired to facilitate the access of firefighting vehicles.</t>
  </si>
  <si>
    <t>Q3215596</t>
  </si>
  <si>
    <t>Conservation, promotion and development of the natural and cultural heritage of lâ€™Alt EmpordÃ </t>
  </si>
  <si>
    <t>The Consell Comarcal de l'Alt EmpordÃ  (Local Council) proposes actions aligned  to our Tourism plan and  to achive the objective 6.3.1 of the PO FEDER Catalunya:_x005F_x000D_ The objectives of this project are:_x005F_x000D_ 1. To value the diversity of tourist resources, activities and centers of interest Alt EmpordÃ   region._x005F_x000D_ 2. Promote tourist interest places, to  improve the tourist experience in coastal destinations, reduction of seasonal demand fluctuations and the integration of the whole territory_x005F_x000D_ 3. Work in a coordinated way with all the public agents of the different tourism initiatives in which Alt EmpordÃ  is involved._x005F_x000D_ Within the first objective, identification the resources of the tourist interest,  development of a technological platform that places them in the map that allows them to see the accesses properly, along with the deployment of the signaling in situ all these resources. _x005F_x000D_ In order to develop the second objective, both actions aimed at adapting and improving access to points of tourist interest, as well as the rehabilitation of the same points of tourist interest._x005F_x000D_ Finally, the development of this project provides a framework for public collaboration between the different municipal and supra-municipal agents of the region that marks a change in the management and development of projects in the field of tourism.</t>
  </si>
  <si>
    <t>Q3251504</t>
  </si>
  <si>
    <t>Restoration of coastal dune habitats in the Autonomous Community of Valencia</t>
  </si>
  <si>
    <t>Within the framework of this operation, work is planned to eliminate invasive allochthonous plants present in dune habitats of 3 coastal LICs in the Valencian Community (Albufera, Dunes de la Safor and Dunes de Guardamar). Allochthonous plants are one of the main threat factors for the conservation status of dune environments, particularly when they are very abundant, as is the case of the Dunes de la Safor and Dunes de Guardamar LICs, which house the largest populations of these species in the Valencian coast._x005F_x000D_ Silvicultural work will also be carried out (clearing, thinning and planting of characteristic species and / or companions) that will improve the structure and composition of coastal dune species with Juniperus (LIC Albufera) and dunes with pine forests (LIC Dunes of Guardamar ), as well as the vigor of its characteristic species.</t>
  </si>
  <si>
    <t>Q3232678</t>
  </si>
  <si>
    <t>Actions related to the recovery of wildlife</t>
  </si>
  <si>
    <t>Actions aimed at providing the Autonomous Community Administration with the tools and equipment necessary to expand the study of species of wildlife that need recovery, especially those of Community interest and catalogued, in order to address the main pressures and threats that act on them, and to contribute efficiently to the protection of biodiversity.</t>
  </si>
  <si>
    <t>Q3217107</t>
  </si>
  <si>
    <t>â€œDifNatâ€. Equipment for the dissemination of protected natural areas in the districts of Girona.</t>
  </si>
  <si>
    <t>The DiputaciÃ³ de Girona is presented to the call for grants of the European Regional Development Found Operational Programme (OP ERDF Catalunya 2014-2020) of the Catalan Government, for the priority axis 6 conservation and protection of the environment and promotion of resource efficiency, through the DifNat operation. Equipment for the dissemination of protected natural areas in the counties of Girona._x005F_x000D_ This operation is part of the Territorial Strategy for the valorization and construction of information, dissemination, interpretation and / or environmental education centers in relation to the natural heritage and biodiversity in the protected natural spaces in the counties of Girona, online with the strategic objective 6.3.2. of the PO FEDER Catalunya 2014-2020 for the protection, development and promotion of natural areas, particularly those with tourist interest._x005F_x000D_ The actions foreseen by the operation consist in creating and valuing 4 information, dissemination, interpretation and environmental education centers of 6 protected natural areas in the counties of Girona: the Special Protection Natural Area El MontgrÃ­, les Illes Medes and el Baix Ter, and the Natural Interest Areas of Riberes de l'Alt Ter, Alta Garrotxa Massis de les Salines, Serra Cavallera, Riberes del Baix Ter and les Gavarres, which is an area of action with a total area of 102,413.65 ha, 69 municipalities of the Alt EmpordÃ , Baix EmpordÃ , Garrotxa, GironÃ¨s and RipollÃ¨s counties, and a population of 310,770 inhabitants._x005F_x000D_ Between April 2019 and December 2021, with a total budget of â‚¬ 1,796,792.28 (â‚¬ 755,648.88 from the FEDER fund), it is planned to carry out the creation of an interpretation centre on natural areas and heritage of the municipality and the valley of Camprodon, located at Cal MarquÃ¨s; the creation of the Torre de CelrÃ  Park, the Gavarres Interpretation Centre; the recovery of the Flour Mill "El MolÃ­ Petit" of Sant Joan de les Abadesses to carry out informative and educational activities; and the creation of the Espai Illes Medes, Marine Port of the MontgrÃ­ Natural Park, Illes Medes and Baix Ter._x005F_x000D_ It is also foreseen to have the figure of a coordinator who will be responsible for collaborating and coordinating with the technical teams of the municipalities involved in the aforementioned actions, to guarantee the correct development of the operation. It will also be responsible for the deployment of a communication and dissemination plan for the operation, with the aim of giving more visibility to community investment in the regional economy._x005F_x000D_ The operation aim is to raise awareness among the population and promote the conservation of the natural and cultural heritage of the protected natural areas, as well as the generation of an impact and a transformative dimension on tourism and the sustainability of the territory. In this sense it is foreseen that the improvement of the tourist use of the natural and cultural patrimony of the protected natural areas converts to the regions of Girona in a referenced ecotourism destination, with a diversified tourist product at the level of offer, territory and temporality, created in a coordinated way by public-private agents, improving the territorial balance of the tourism Gross Domestic Product and guaranteeing its economic, environmental and social sustainability</t>
  </si>
  <si>
    <t>Q3236063</t>
  </si>
  <si>
    <t>Conservation actions in the Atlantic Islands National Park of Galicia. 2019-2020</t>
  </si>
  <si>
    <t>includes the implementation of restoration and habitat management measures and improvement of technical and scientific knowledge of the conservation elements of the Atlantic Islands National Park of Galicia</t>
  </si>
  <si>
    <t>Q3251495</t>
  </si>
  <si>
    <t>Actions to restore forest habitats in the RincÃ³n de Ademuz.</t>
  </si>
  <si>
    <t>This operation is expected to promote the good conservation status of forest habitats, including moorlands, in the territorial area of RincÃ³n de Ademuz. Specifically, it will improve the structure of the most characteristic forests of this territorial area -which include sawmills, black pine forests and tejeras- through silvicultural works of thinning and pruning, as well as plantations of species producing fruits and rare and threatened species. In addition, the good state of conservation of the moorlands - open grassy formations typical of the highest areas and exposed to the winds - will be promoted through silvicultural work consisting of selective clearing and the removal of trees that colonize these environments.</t>
  </si>
  <si>
    <t>Q3211983</t>
  </si>
  <si>
    <t>LA3_Scenic, environmental and heritage restoration of places of tourist, cultural and environmental interest in the neighborhoods of the city. Operation LA3-Op3.1</t>
  </si>
  <si>
    <t>This action will be based on the implementation of interventions to regenerate the natural and cultural heritage in natural areas of local interest or that are environmentally degraded: elimination of invasive species and planting of native species, recovery of archaeological remains, recovery of paths and traditional routes, etc. It is oriented to the creation of naturalised spaces in green areas in squares and other public spaces, and restoration of gardens in the compact city.</t>
  </si>
  <si>
    <t>Q3229598</t>
  </si>
  <si>
    <t>02.IR-2/2012 â€” SEALING OF THE VALDESEÃ‘OR MUNICIPAL WASTE LANDFILL (PA)</t>
  </si>
  <si>
    <t>Final CLOSE OF THE VERDERER, SEAL AND IMPERMEABILISATION OF THE SAME AS AS COLLECTED from the leachate PRODUCIDOS._x005F_x000D_ RECOGNISED OF THE GAS PRODUCTED OF BIOLOGICAL ACTIVITY AND MYSM QUEMA._x005F_x000D_ AMBIENTAL RESTAURATION OF SUPERFICIES WITH AUTHOTOCON SPECIES.</t>
  </si>
  <si>
    <t>Q3251490</t>
  </si>
  <si>
    <t>Restoration and conservation of black pine trees in the MUP boalar-Sabinar</t>
  </si>
  <si>
    <t>Within the framework of this operation, actions will be carried out with a view to guaranteeing or maintaining the good state of conservation of the Mediterranean pine forests (sud-) of endemic black pine trees in the MUP Boalar-Sabinar (CS015), (Penyagolosa SPA). For this purpose, silvicultural treatments (clear and clear of conifers and ridges of querceous plants) aimed at promoting heterogeneity within the pine forest and reducing competition among black pines will be carried out. Likewise, plantations of fruit producing plants will be carried out in order to increase diversity within the pine forest and to attract dispersing fauna.</t>
  </si>
  <si>
    <t>Q3232690</t>
  </si>
  <si>
    <t>Promotion and dissemination of natural values in the natural parks of Galicia</t>
  </si>
  <si>
    <t>Actions aimed at promoting nature tourism as an economic activity generating income and employment, making the conservation of natural values compatible and contributing to its sustainable use in the natural parks of Galicia.</t>
  </si>
  <si>
    <t>Q3236062</t>
  </si>
  <si>
    <t>Promotion and dissemination of the natural values of the Atlantic Islands National Park of Galicia. 2019-2020.</t>
  </si>
  <si>
    <t>Promotion of nature tourism as an economic activity that generates income and employment, ensuring the correct conservation of natural values and contributing to its sustainable use in the National Park of the Atlantic Islands of Galicia.</t>
  </si>
  <si>
    <t>Q3230519</t>
  </si>
  <si>
    <t>Actions to protect and conserve the natural heritage of the Illas Atlantic National Park. Annuities 2017-2018</t>
  </si>
  <si>
    <t>Measures to restore and manage habitats and improve technical and scientific knowledge of the conservation elements of the Atlantic Islands National Park of Galicia</t>
  </si>
  <si>
    <t>Q3156145</t>
  </si>
  <si>
    <t>Creation of new green paths and pedestrian walks that contribute to the recovery, improvement and care of the public space and natural areas of the Municipality of Redondela</t>
  </si>
  <si>
    <t>This operation will aim to create and recover new green spaces, linked to the environmental, architectural, historical and cultural heritage of the City of Redondela. Through:_x005F_x000D_ â€¢ Improve the walking and cycling connectivity of the city centre with parishes through the creation of biological corridors and green paths._x005F_x000D_ â€¢ Creation of new green paths or the extension of urban green areas connecting different points of environmental, historical and cultural interest._x005F_x000D_ â€¢ The possibility of connecting existing paths with other parishes in Redondela will be evaluated._x005F_x000D_ â€¢ Walking paths will be recovered in residential areas that connect with the paths at different points and new sections of pedestrian walk will be built on the margins of the marsh and beaches._x005F_x000D_ â€¢ Redondela will recover, improve and value areas of great environmental value through the creation of new green areas, the consolidation of native tree formations or forest habitats, sand recovery, establishment and dissemination of specific measures in Natura protected areas and management and control of invasive species etc._x005F_x000D_ _x005F_x000D_ All actions implemented should contribute to reducing the number of pollutant emissions.</t>
  </si>
  <si>
    <t>Q3267591</t>
  </si>
  <si>
    <t>PLANT PRODUCTION IN NURSERIES, CAMPAIGN 2017-2019</t>
  </si>
  <si>
    <t>The main objective of the operation is the production of indigenous forest plant in the nurseries of La Resinera (Granada) and San JerÃ³nimo (Sevilla). The plants are classified into the following groups: â€” TYPE A: species of greater interest and easy germination. Group A. Which includes the genus Quercus, Pinus, Populus and Salix among others. â€” TYPE B: species of greater interest and with some complication when it comes to germination. Group B. where Juniperus spp. â€” TYPE C stands out: protected and difficult to germinate species. Group C. These are those that are not included in the previous groups, such as Abies pinsapo, Taxus baccata, Thymus sp., Lavandula sp.,... The actions to be carried out within this operation are all necessary for the production of the plants, seed collection, seeding, irrigation, control and monitoring of growth until it reaches the desired size for subsequent use in the natural environment or in programs and campaigns managed by the Ministry of Environment and Spatial Planning. The production of plants for this dossier will be prioritised by the needs identified by the administration itself, depending on the projects and various environmental campaigns that are launched.</t>
  </si>
  <si>
    <t>Q3228648</t>
  </si>
  <si>
    <t>02.IR-30/2009. SEALED U.S. LANDFILL OF MANC. DE CERRATO IN CEVICO DE LA TORRE(PA)</t>
  </si>
  <si>
    <t>Q3261966</t>
  </si>
  <si>
    <t>ITI CADIZ: ECOTOURISM PROMOTION OF NATURAL SPACES AND EQUIPMENT FOR PUBLIC USE IN THE PROVINCE OF CADIZ</t>
  </si>
  <si>
    <t>The objective is to promote the different protected natural areas of the province of Cadiz, as well as their main equipment (pathways, viewpoints, visitor centres, etc.) by installing a series of landmarks and signs at strategic points from a tourist point of view (airports, railway stations, hotels, etc.). This project aims to: Increase the protection of the natural areas and biodiversity of the territory. Manage preventively the generation of impacts on the environment, minimising threats, absorbing and channelling the influx of visitors and preserving the rest of the territory. Promote an orderly use of the natural environment managed under criteria of minimal negative impact and ensure the conservation of the natural and cultural heritage of natural areas. Guarantee a quality offer of facilities and services. Promote knowledge of environmental values and ecological awareness.</t>
  </si>
  <si>
    <t>Q3229488</t>
  </si>
  <si>
    <t>02.IR-2/2015 SEALED OFF THE MUNICIPAL WASTE LANDFILL IN ALDEANUEVA DE FIGUEROA (SALAMANCA).</t>
  </si>
  <si>
    <t>Q3202215</t>
  </si>
  <si>
    <t>Implementation of UEDB-5 park in TorrejÃ³n de Ardoz</t>
  </si>
  <si>
    <t>This operation seeks to obtain an intergenerational meeting space and environmental conservation in one of the oldest population centers of TorrejÃ³n de Ardoz, through the execution of a park in the UEDB-5 Apple.</t>
  </si>
  <si>
    <t>Q3251496</t>
  </si>
  <si>
    <t>Restoration of wetlands catalogued in the Valencian Community</t>
  </si>
  <si>
    <t>Within the framework of this operation, actions will be carried out that will promote the good state of conservation of two_x005F_x000D_ cataloged wetlands included in the Natura Network. On the one hand, in the natural park, LIC and ZEPA de l'Albufera, the action will result, predictably, in a recovery of the marsh vegetation of the lake. To that end, the physical support where they develop will be consolidated These plant formations will eliminate the invading alien species that colonize it and will be carried out plantation of marsh flora, whose presence is essential for the bird communities of the park._x005F_x000D_ On the other hand, it will be intervened with a view to improving and guaranteeing the good state of conservation of the Sinarcas Lavajos. It is about two small humid zones located in Sinarcas (Valencia) that are characterized by housing biological communities of extreme rarity and high conservation value. To this end, one of the humid zones will be reprofiled, in order to recover its hydrological cycle, characterized by an alternation of winter flooding and summer desiccation. In addition, a screen will be placed to prevent the entry of salt used in the winter road campaigns, both in the buckets and in its hydrological basin. Finally, the wet areas will be delimited with a permeable enclosure that allows the movement of fauna but avoids that of vehicles.</t>
  </si>
  <si>
    <t>Q3174956</t>
  </si>
  <si>
    <t>Recovery of the Ribera del Turia and green areas</t>
  </si>
  <si>
    <t>Urban planning of the Ribera del Turia area from the approach to the conservation of ecological and landscape values and the promotion of their social and recreational use</t>
  </si>
  <si>
    <t>Q3267475</t>
  </si>
  <si>
    <t>Prevention of Disorders by Public Use E.N. JaÃ©n</t>
  </si>
  <si>
    <t>The objective of this operation is to minimise the threats arising from public use affecting the conservation of natural areas and their biodiversity, with particular attention to the Natura 2000 network, contributing to preventive risk management. To this end, the main actions to be carried out are: creation or provision of new environmental equipment (asseos, tables, benches, car parks, fountains, etc.) to strengthen safety, landscape adaptation and adaptation for people with disabilities; improvement of surface delimitation by perimeter fences or signs allowing the absorption of anthropic impact; containment of erosion by means of hydrological corrections such as gutters, perimeter walls, or channelling of surface runoff; vegetation management to improve its integration into the environment, diversify vegetation and reduce soil erosion; elimination of invasive vegetation and action on vegetation that affects signage, facilitating accessibility and safety of visits, prioritising the native species of botanical paths.</t>
  </si>
  <si>
    <t>Q3205601</t>
  </si>
  <si>
    <t>Recovery and Conservation of the Historical and Environmental Heritage of Charco de San GinÃ©s</t>
  </si>
  <si>
    <t>The operation Recovery and Conservation of the historical and environmental heritage of Charco de San GinÃ©s, is proposed with the objective of developing a Project and Work to restore and preserve the Paseo del Charco, its surroundings, accesses, as well as its environmental maintenance.</t>
  </si>
  <si>
    <t>Q3232679</t>
  </si>
  <si>
    <t>Actions to promote and disseminate the natural values of the Galician Illas Atlantic National Park</t>
  </si>
  <si>
    <t>Actions to promote nature tourism as an economic activity generating income and employment, ensuring the correct conservation of natural values and contributing to its sustainable use in the Illas Atlantic National Park of Galicia</t>
  </si>
  <si>
    <t>Q3226300</t>
  </si>
  <si>
    <t>NATURAL INVENTORY BANK OF THE CANARY ISLANDS</t>
  </si>
  <si>
    <t>Implementation of the Canary Islands Natural Inventory Bank (BIOCAN), as an on-line tool that will integrate different databases that gather information on the wild biodiversity of the Canary archipelago, serving as a common platform for existing applications and for others to be developed. It includes the creation of a new application (CENTINELA) that will record relevant data, from the point of view of conservation, on protected species, in particular, their distribution, size of populations, evolution and trend, state of conservation, etc., as well as documentation on conservation plans, studies, etc.</t>
  </si>
  <si>
    <t>Q3254911</t>
  </si>
  <si>
    <t>Planning, Restoration and Conservation of the API001 Northwest of the Region of Murcia API003 rios Mula y Pliego and API006 Alto Guadalentin.</t>
  </si>
  <si>
    <t>Hiring of services consisting of studies, ecological monitoring, preparation of plans, execution of actions for the restoration and conservation of API 1 Noreoeste of the Region of Murcia, API 3 Rios Mula y Pliego and API 6 Alto Guadalentin and adaptation of its infrastructures.</t>
  </si>
  <si>
    <t>Q3137204</t>
  </si>
  <si>
    <t>VALORISATION, CONSERVATION AND PROTECTION OF THE PATRIARCHâ€™S AREA</t>
  </si>
  <si>
    <t>Works of value, conservation and protection of the environmental richness of the park â€œEl Patriarcaâ€ and its tourism promotion due to the uniqueness of its Mediterranean exosystem of high ecological and landscape value, its location that takes contact with both the urban environment, as well as with the natural environment of Sierra Morena. Acting as a booster of ecological connectivity by improving the supply of nature tourism in the urban environment; healthy, educational and participatory activity of citizens.</t>
  </si>
  <si>
    <t>Q3225350</t>
  </si>
  <si>
    <t>INATURA</t>
  </si>
  <si>
    <t>"Implement a system for assessing the conservation status of natural habitats and species habitats of Community interest (Directive 92/43 / EEC) that facilitates the incorporation of data on evaluation parameters and automated analyzes and the generation of Periodic reports required by the Regulation._x005F_x000D_ 1) Development of data processing protocols from remote sensing media (LiDAR, infrared, etc.) to obtain parameters for assessing the conservation status of habitats._x005F_x000D_ 2) Information will be obtained about referents of methods of evaluation of the state of conservation, references of valid parameters for the evaluation of the conservation status of natural habitats and habitats of Canarian species, proposals for methods of assessing the conservation status for habitats and effectiveness of the proposed methods._x005F_x000D_ 3) A set of reference plots will be established in different types of natural habitats in order to constitute the minimum observation areas for the contrast of the data of the evaluation parameters._x005F_x000D_ With this, a system for evaluating the state of conservation will be implemented, called iNATURA, and results will be obtained corresponding to the first six-year term._x005F_x000D_ Finally, an application will be developed for web support, aimed at incorporating the data obtained and its exploitation, which among others will allow automated analysis._x005F_x000D_ _x005F_x000D_ Overall objective:_x005F_x000D_ Develop the methodological framework for the preparation and management of the information required to assess the state of conservation of biodiversity contained in natural habitats and species habitats (of Directive 92/43 / EEC) in order to promote their management , maintenance and protection._x005F_x000D_ Specific objectives:_x005F_x000D_ 1. To have a methodological reference framework for the assessment of the conservation status of natural habitats and species habitats._x005F_x000D_ 2. Obtain reference information on the conservation status of natural habitats and species habitats corresponding to the six-year periods 2013-2018 and 2019-2024._x005F_x000D_ 3. Develop applications (based on information technologies) to manage the data of the evaluation of the state of conservation of natural habitats and the habitats of the species for their dissemination. "</t>
  </si>
  <si>
    <t>Q3232685</t>
  </si>
  <si>
    <t>Conservation actions in the Illas Atlantic National Park. Annuity 2016</t>
  </si>
  <si>
    <t>Habitat restoration and management measures, as well as improvement of technical and scientific knowledge of the conservation elements of the Galciia Illas Atlantic National Park and monitoring of coastal fisheries and habitats</t>
  </si>
  <si>
    <t>Q3267473</t>
  </si>
  <si>
    <t>Prevention of conditions for public use in Natural Areas of the province of Cadiz</t>
  </si>
  <si>
    <t>Q3232681</t>
  </si>
  <si>
    <t>Conservation actions outside the Galician Protected Spaces Network (rgep)</t>
  </si>
  <si>
    <t>Actions to be developed outside the Natura 2000 Network and the Galician Network of Protected Areas (rgep), to ensure the ecological coherence of the network, enhance ecological connectivity between sites, facilitate the genetic exchange and displacement of species of fuana and flora, as well as curb fragmentation, deterioration and pollution of habitats.</t>
  </si>
  <si>
    <t>Q3267478</t>
  </si>
  <si>
    <t>Prevention of Disorders by Public Use E.N. Granada</t>
  </si>
  <si>
    <t>Q3267593</t>
  </si>
  <si>
    <t>CONSTRUCTION OF THE MANELI SLOPE WALKWAY (SMELT)</t>
  </si>
  <si>
    <t>THE INCREASE IN VISITORS IN NATURAL AREAS REQUIRES THE PROVISION OF A SERIES OF EQUIPMENT FOR PUBLIC USE, SUCH AS SIGNPOSTED TRAILS, THAT CHANNEL THIS SOCIAL DEMAND FOR ACTIVITIES IN NATURE AND ABSORB THE STRONG PRESSURE CAUSED BY THIS HIGH INFLUX AND THE NEGATIVE ENVIRONMENTAL IMPACTS RESULTING FROM IT, WHILE PROMOTING ECOLOGICAL AWARENESS AMONG THE LOCAL AND FOREIGN POPULATION ABOUT THE ENVIRONMENTAL AND CULTURAL VALUES OF THESE NATURAL AREAS AND PREVENTING ENVIRONMENTAL RISKS THAT AFFECT BIODIVERSITY AND GEODIVERSITY. BY LOCATING THE EQUIPMENT FOR PUBLIC USE IN SPECIFIC POINTS, IT CONTRIBUTES TO THE PRESERVATION OF THE ENVIRONMENT, AVOIDING THE DISPERSION OF THE PLACES OF RECREATION AND THUS MINIMISING THE NEGATIVE ENVIRONMENTAL IMPACTS IN AREAS AS FRAGILE AS THE NATURAL SPACES. THE PROTECTION OF NATURAL AREAS AND THE CONSERVATION OF BIODIVERSITY IS ONE OF THE PRIORITIES IN THE WORK CARRIED OUT BY THE MINISTRY OF THE ENVIRONMENT AND SPATIAL PLANNING. THE MANELI SLOPE TRAIL IS LOCATED IN THE MUNICIPALITY OF ALMONTE (HUELVA), BETWEEN THE TOWNS OF MATALASCAÃ‘AS AND MAZAGÃ“N, IN THE NATURAL PARK OF DOÃ‘ANA. THE FOREST FIRE IN THE PROVINCE OF HUELVA IN JUNE 2017, WHOSE MAIN FOCUS WAS LOCATED IN MOGUER, RAZED 8,500 HECTARES IN THE SURROUNDINGS OF THE DOÃ‘ANA NATIONAL PARK, SIGNIFICANTLY AFFECTING THE ABOVE-MENTIONED MANELI TRAIL, LEAVING IT INOPERATIVE. THE ANCIENT FOOTBRIDGE THAT FORMED THE TRAIL ALLOWED TO TRAVEL THE DUNE OF THE ASPERILLO UNTIL REACHING THE CLIFF, DECLARED A NATURAL MONUMENT FOR ITS HIGH GEOLOGICAL AND ECOLOGICAL VALUE, CONSTITUTING A SYSTEM OF FOSSIL DUNES THAT EXTEND OVER TWELVE HECTARES OF COSTA. THIS ENTRUSTMENT CONTEMPLATES THE RESTORATION OF THE MANELI SLOPE WOODEN WALKWAY, ALONG WITH A VIEWPOINT OVER THE CLIFF AND THE REPLACEMENT OF THE STAIRCASE ON THE LEFT MARGIN OF THE ACCESS. IT ALSO INCLUDES ELEMENTS NECESSARY FOR PUBLIC USE, SUCH AS CAR PARKS FOR PEOPLE WITH REDUCED MOBILITY, SNACKS AND RESTS WITH BENCHES. THE ACTIONS INCLUDE AT THE BEGINNING OF THE WALKWAY SIX PARKING SPACES SUITABLE FOR PEOPLE WITH REDUCED MOBILITY, NEXT TO WHICH SHADED CONCRETE SURFACES WITH ADAPTED TABLES WILL BE ARRANGED. THESE AREAS ARE LINKED THROUGH A WOODEN FLOORING WITH THE BEGINNING OF THE CATWALK. THE ROUTE, WHICH ALLOWS ACCESS TO THE BEACH, WILL BE DIVIDED INTO 3 SECTIONS, OF WHICH THOSE CORRESPONDING TO THE BEGINNING AND END ARE PROJECTED ELEVATED THROUGH A WALKWAY, AND FOR THE INTERMEDIATE SECTION THERE WILL BE A FLOORBOARD SUPPORTED ON THE GROUND. THREE RESTING PLACES ARE ESTABLISHED ALONG THIS ACCESS. FROM THE LAST SECTION OF THE WALKWAY TO THE VIEWPOINT AND ACCESS TO THE STAIRS TO THE BEACH THERE WILL ALSO BE A WOODEN PANEL RESTING ON THE SAND. THE OPERATION IS MODIFIED TO CORRECT THE FINANCIAL DATA. THE OPERATION TAKES PLACE IN THE MUNICIPALITY OF ALMONTE (HUELVA).</t>
  </si>
  <si>
    <t>Q3251534</t>
  </si>
  <si>
    <t>Hydraulic infrastructure for the restoration of the operation of the Gola de Quartell for the control of water levels in the Almenara SCI/SPA</t>
  </si>
  <si>
    <t>Performance of restoration of the operation of the Gola de Quartell._x005F_x000D_ Within the framework of this operation, work will be carried out to regulate the water levels of the Almenara marsh, which is subject to strong fluctuations in its level of flooding, which causes episodes of desiccation that affect large sectors in the dry years . On the contrary, in wet years there may be excessive flooding. These marked fluctuations in water levels can cause the disappearance of species of flora and fauna strictly linked to aquatic environments, which deteriorates the structure and functions of these habitats and ultimately worsens their conservation status._x005F_x000D_ The solution to the problem consists of the construction of a ship on the channel of the gola to house the turbines necessary to drive the water to the mouth and avoid the accumulation of sediments that plug the water outlet of the sea.</t>
  </si>
  <si>
    <t>Q3187936</t>
  </si>
  <si>
    <t>Recovery of the peri-urban forest area of A Fracha for the prioritisation of citizen and tourist use</t>
  </si>
  <si>
    <t>The proposed action will be developed in A Fracha, a forest area located in the peri-urban area of the municipality of Pontevedra, and has as its main objective the protection of this natural space through its value, so that it contributes to obtain an environmental and socio-economic benefit both for the population in general and for the owners of the mountain, becoming a place of recreation for those who visit it as a forest area of great environmental value for its landscape._x005F_x000D_ With the action designed for this space will increase the area of native hardwoods, the proliferation of uncontrolled landfills will be avoided, the invasion of invasive alien species will be controlled, increasing biodiversity will be achieved, and forest fire prevention will be carried out. In addition, the use of the mountain will be promoted with actions that favor the enjoyment of the space by the citizens through the creation of stay areas and tracks for hiking and cycling. In this way we apply the concept of green infrastructure in our municipality by increasing the urban green mesh by incorporating a peri-urban space.</t>
  </si>
  <si>
    <t>Q3267476</t>
  </si>
  <si>
    <t>Prevention of conditions for public use in Natural Spaces of the province of Malaga</t>
  </si>
  <si>
    <t>Q3227891</t>
  </si>
  <si>
    <t>02.IR-52/2009 SEALED OFF THE MUNICIPAL WASTE LANDFILL IN VILLAORNATE Y CASTRO (LEÃ“N).</t>
  </si>
  <si>
    <t>Q3215567</t>
  </si>
  <si>
    <t>Monitoring of the ecological status of surface water bodies based on innovative corrective and adaptation measures</t>
  </si>
  <si>
    <t>The operation consists in the design and start-up of a monitoring system in continuous that allows to have information of the ecological state of the systems of the Baix Ter, from variables derived from ecosystem metabolism from which the production capacity is determined. The system will allow the evaluation of influence of circulating flows in the basin and associated nutrient loads on the ecological status of aquatic ecosystems receptors. The objectives are: a) Design a network to monitor the quality of water and the ecological status of aquatic systems (lagoons) and lotic (irrigations) of Baix Ter based on the installation of continuous measurement equipment. b) Establish the relationship between the ecological status of aquatic receptor ecosystems and the circulating flows and loads of nutrients, resulting from the activities that are developed in the basin. The expected results are: a) The implementation of a continuous monitoring network of the ecological status of the aquatic systems of the Low Ter. b) The establishment of ecological status assessment criteria based on the values of ecosystem metabolism. Validation of these criteria based on their comparison with more conventional criteria, based on the concentration of nutrients or the composition of aquatic invertebrate present species. c) The definition of the relationship between the ecological status of aquatic systems and the flows and loads of water and nutrients that circulate in the basin. d) The obtaining of elements for the definition of the maintenance flow regime in the irrigation channels of the Baix Ter, which guarantees the conservation of the ecological state of the receiving aquatic systems.</t>
  </si>
  <si>
    <t>Q3257974</t>
  </si>
  <si>
    <t>PROJECT OF CONSTRUCTION AND ENHANCEMENT OF THE WET AREA OF THE CARRIZAL DE COFÃN FOR ITS CONSERVATION ALFARO (LA RIOJA)</t>
  </si>
  <si>
    <t>The action will focus on the works for the conservation and promotion of the CofÃ­n wetland, a protected area with the regional category of Natural Singular Area.  The works will consist on land movements, building of hydraulic infrastructures and development of infrastructures and equipment for the recreation and awareness of the public.</t>
  </si>
  <si>
    <t>Q3217137</t>
  </si>
  <si>
    <t>Environmental Improvement. Environmental recovery and enhancement of the livestock roads of PerellÃ³. Baix Ebre</t>
  </si>
  <si>
    <t>The project foresees the completion of the necessary works to reinforce, recover and enhance the functionality of the PerellÃ³ cattle roads by restoring and creating rafts associated with these roads so as to increase the number and surface of important water points for biodiversity and at the same time to enhance the spatial configuration in network of these rafts.</t>
  </si>
  <si>
    <t>Q3229655</t>
  </si>
  <si>
    <t>02.IR-47/2010. SEALING OF LANDFILLS IN TORDILLOS, MACHACÃ“N AND CALVARRASA FROM BELOW (SALAMANCA).</t>
  </si>
  <si>
    <t>Q3195419</t>
  </si>
  <si>
    <t>Revitalisation of the urban environment, improvement of parks and gardens and management of urban trees</t>
  </si>
  <si>
    <t>Drafting of the master plan approved by the municipal plenary, called Strategic Plan of Urban Ecology and Biodiversity 2017-2032 of Green Zones and Tree Road of Cieza, as well as the design and execution of the pilot tests.</t>
  </si>
  <si>
    <t>Q3267474</t>
  </si>
  <si>
    <t>Prevention of Public Use Conditions E.N. S. Nevada</t>
  </si>
  <si>
    <t>The objective of this operation is to minimise the threats arising from public use that affect the conservation of natural areas and their biodiversity, in the National and Natural Park of Sierra Nevada (AlmerÃ­a and Granada), contributing to preventive risk management. To this end, the main actions to be carried out are: creation or provision of new environmental equipment (asseos, tables, benches, car parks, fountains, etc.) to strengthen safety, landscape adaptation and adaptation for people with disabilities; improvement of surface delimitation by perimeter fences or signs allowing the absorption of anthropic impact; containment of erosion by means of hydrological corrections such as gutters, perimeter walls, or channelling of surface runoff; vegetation management to improve its integration into the environment, diversify vegetation and reduce soil erosion; elimination of invasive vegetation and action on vegetation that affects signage, facilitating accessibility and safety of visits, prioritising the native species of botanical paths.</t>
  </si>
  <si>
    <t>Q3267472</t>
  </si>
  <si>
    <t>Prevention of conditions by public use in natural areas of the province of AlmerÃ­a</t>
  </si>
  <si>
    <t>Q3229599</t>
  </si>
  <si>
    <t>02.IR-1/2012 SEALING THE MUNICIPAL WASTE LANDFILL IN GOMECELLO (SALAMANCA).</t>
  </si>
  <si>
    <t>Q3267477</t>
  </si>
  <si>
    <t>Prevention of Conditions by Public Use E.N. CÃ³rdoba</t>
  </si>
  <si>
    <t>Q3215903</t>
  </si>
  <si>
    <t>Recovery and environmental adaptation of the port of lâ€™Estany in lâ€™Ametlla de Mar</t>
  </si>
  <si>
    <t>The project foresees the environmental improvement of the surroundings and the sheet of water of the natural port of l'Estany to the municipal term of l'Ametlla de Mar._x005F_x000D_ The action consists in the ecological and landscape improvement in the surroundings of l'Estany Gros, which include the demolition of buildings, moorings and accesses, the withdrawal of livestock material to the pond and other construction remains, the recovery of the wet zone, with the objective of introducing species such as the fartet or the samaruc, the cleaning of the bottom of the Estany Gros, of small boats and the ballast, the placement of ecological mooring buoys, the elimination of invasive introduced species, the carrying out of plantations and maintenance and restoration of a small stone building next to the Estany Gros._x005F_x000D_ It is also planned to integrate and improve the current access road to the beach, through the integration and improvement of the current access road, the construction of a new ford, the relocation of breakwaters, implementation of planting in breakwaters, the placement of systems to prevent the access of boats in l'Estany Gros and the construction of a dry passage over the unflooded area of Â¿Â¿l'Estany Gros and adaptation of the GR 92._x005F_x000D_ When the improvement of the beach of l'Estany will proceed to the cleaning of the sand of the beach, decompaction and screening, leveling and redistribution of the sand and grabs, placement of dissuasion cord pass to avoid parking to the beach and execution of plantation and maintenance.</t>
  </si>
  <si>
    <t>Q3267594</t>
  </si>
  <si>
    <t>HABITAT RESTORATION FOR GRILL CERCETA</t>
  </si>
  <si>
    <t>THE ELBOW OF THE SPREADER IS CURRENTLY ONE OF THE FUNDAMENTAL ENCLAVES FOR THE REPRODUCTION OF BROWN CHERRY IN ANDALUSIA, COLLECTED AS AN ENDANGERED SPECIES IN THE NATIONAL CATALOGUE OF ENDANGERED SPECIES (ROYAL DECREE 139/2011 OF 4 FEBRUARY 2011) AND IN THE ANDALUSIAN CATALOGUE OF ENDANGERED SPECIES (DECREE 23/2012 OF 14 FEBRUARY 2012) AND INCLUDED IN THE PLAN FOR THE RECOVERY AND CONSERVATION OF WETLAND BIRDS APPROVED IN THE AGREEMENT OF THE GOVERNING COUNCIL OF 13 MARCH 2012. RECENTLY, AND IN ACCORDANCE WITH THE GUIDING CRITERIA FOR THE INCLUSION OF TAXA AND POPULATIONS IN THE SPANISH CATALOGUE OF THREATENED SPECIES, APPROVED IN THE RESOLUTION OF 6 MARCH 2017 OF THE MINISTRY OF AGRICULTURE AND FISHERIES, FOOD AND THE ENVIRONMENT, THIS SPECIES HAS BEEN DECLARED CRITICAL. THE AREA OF ACTION IS A SMALL AREA OF MARSHES ON THE LEFT BANK OF THE GUADALQUIVIR (T.M. TREBUJENA, CADIZ) OF LAND ORIGINALLY SUBJECTED TO TIDAL FLOODING THAT DUE TO FILLINGS AND CONSTRUCTION OF WALLS WAS DRIED AT THE TIME. AFTER THE CONVERSION OF PART OF THE LAND INTO AN AQUACULTURE FARM AND THE INSTALLATION OF PUMPING EQUIPMENT THESE MARSHES WERE FLOODED AGAIN AND A SUITABLE HABITAT FOR THE GRILLED BEER WAS CREATED. THE ELBOW OF THE SPREADER IS A CRITICAL LOCALITY FOR THE GRILLED CERCETA. THE WETLAND IS IN THE WETLAND INVENTORY OF ANDALUSIA AND IS LISTED AS AN ECOLOGICAL RESERVE. THE GENERAL OBJECTIVE OF THE RESTORATION WORK THAT IS INTENDED TO BE CARRIED OUT WITH THIS PROJECT IS TO INCREASE THE HABITAT AREA OF SUITABLE NESTING FOR THE GRILLED CERCETA AND THUS INCREASE THE NUMBER OF BREEDING PAIRS CURRENTLY EXISTING IN THE AREA OF ACTION. THE ACTIONS TO BE CARRIED OUT ARE AS FOLLOWS: â€” EXCAVATION OF REINS AND MATS: THE AREA OF ACTION ADJACENT TO THE AQUACULTURE FARM AND LOCATED BETWEEN THIS AND THE RIVER IS FORMED BY NATURAL MARSHES COVERED AND SEPARATED FROM THE RIVER BY DEFENSE WALLS. IN THIS AREA, THE CMAOT HAS ALREADY CARRIED OUT ACTIONS TO INCREASE THE AREA AVAILABLE FOR USE MAINLY BY COASTAL BIRDS AND ASSOCIATED FAUNA, WITH QUITE SATISFACTORY RESULTS. THEREFORE, WITH THE ACTIONS PROPOSED IN THIS PROJECT, THE AIM IS TO CONTINUE THE ACTIONS ALREADY IMPLEMENTED, AS WELL AS THE IMPROVEMENT AND ADAPTATION OF OTHER AREAS IN WHICH ACTION HAS NOT YET BEEN TAKEN. THE REIN IS A FUNDAMENTAL ELEMENT IN THIS TYPE OF HABITAT AS IT IS THE CHANNEL IN CHARGE OF DRIVING AND DISTRIBUTING THE WATER FROM THE CAÃ‘O, TO THE DIFFERENT INTERIOR AREAS OF THE WETLAND. THE REIN IS USUALLY PERIMETER, CLOSING A CIRCUIT BETWEEN THE POINT OF ENTRY AND EXIT, IN ORDER TO GUARANTEE THE DISTRIBUTION OF WATER TO ANY POINT OF THE WETLAND. FOR THIS REASON, IT HAS BEEN A FUNDAMENTAL PREMISE IN THE DESIGN OF THE ACTIONS TO BE CARRIED OUT, TO TRY TO PRESERVE THE INTERIOR OF THE WETLAND WITHIN THE WETLAND AGAINST THE INTRUSION OF PREDATORS INTO THE POSSIBLE BREEDING AREAS, ESTABLISHING FOR THIS PURPOSE REINS AND/OR PERIMETER STRAPS, WHICH GUARANTEE A CONSTANT LEVEL OF WATER AND THEREFORE SERVE AS A NATURAL BARRIER BY KEEPING THE INTERIOR AREA OF THE WETLAND ISOLATED (AT LEAST IN THE CRITICAL PERIOD FOR THE OFFSPRING) AND THEREFORE PROTECTED FROM THE INTRUSION OF PREDATORS. ONCE THE WATER DISTRIBUTION WITHIN THE WETLAND HAS BEEN ENSURED, THE CIRCUIT CLOSED AND THE INTERIOR OF THE WETLAND PROTECTED FROM THE ENTRANCE OF NATURAL PREDATORS, THE CREATION OF SHALLOW AND PERMANENT ACCUMULATION MATS WILL BE CARRIED OUT IN ORDER TO EXPAND THE POTENTIAL BREEDING AREAS OF THE AREA, THUS INCREASING THE DENSITY OF SOFT SLOPES IN CONTACT WITH SHALLOW AND PERMANENT WATER AND WITH THE APPROPRIATE DEGREE OF SALINITY. â€” EXPANSION OF WALLS AND CREATION OF ISLETS THE OUTER PERIMETER WALL SEPARATES THE NATURAL MARSH FILLED FROM THE RIVER, MAKING THE FUNCTION ANALOGOUS TO THE FLYING</t>
  </si>
  <si>
    <t>Q3267581</t>
  </si>
  <si>
    <t>Prevention of Conditions by Public Use E.N. Sevilla</t>
  </si>
  <si>
    <t>Q3267580</t>
  </si>
  <si>
    <t>Prevention of Public Use Conditions E.N. Huelva</t>
  </si>
  <si>
    <t>Q3229651</t>
  </si>
  <si>
    <t>02.IR-1/2015. SEALING OF THE MUNICIPAL WASTE LANDFILL IN CARDEÃ‘OSA (AVILA).</t>
  </si>
  <si>
    <t>Q3229392</t>
  </si>
  <si>
    <t>02.IR-28/2009. SEALING OF THE MUNICIPAL WASTE LANDFILL OF BOVEDA DEL RIO ALMAR (SALAMANCA).</t>
  </si>
  <si>
    <t>Q3229652</t>
  </si>
  <si>
    <t>02.IR-1/2016 SEALING OF THE LANDFILL OF URBAN WASTE FROM RARE HUTS (LEON).</t>
  </si>
  <si>
    <t>Q3251502</t>
  </si>
  <si>
    <t>Forest habitat restoration actions in Alto Turia (Valencia)</t>
  </si>
  <si>
    <t>Work will be carried out to restore habitats in two areas of the Natura 2000 Network: Alto Turia SCI and Sabinar Alpuente SCI. A low regeneration of the characteristic species, the juniper juniper, of the endemic forests of Juniperus affected by forest fires has been detected and it has also been found that the marcescent oak woods are negatively affected by the competition exerted by the conifers with which they share the habitat.</t>
  </si>
  <si>
    <t>Q3263332</t>
  </si>
  <si>
    <t>CONSERVATION OF RIVER ECOSYSTEMS</t>
  </si>
  <si>
    <t>The actions covered by this objective aim to promote awareness and knowledge about river ecosystems as well as citizen involvement in the diagnosis of the environmental quality of the Andalusian rivers, promoting actions to improve and restore these environments. The actions to be carried out during two campaigns are: Dissemination of the programme among non-profit organisations for their participation in the programme, carrying out a standardised analysis of a section of the river previously selected by each entity. Sections within the Natura 2000 Network and in the Plan for the recovery and conservation of fish and invertebrates of epicontinental aquatic environments will be proposed. Programme advice.Management and hiring of voluntary insurance. Design, layout, updating and production of protocols, sections and data sheets. Design and production of informative materials and resources: screen-printed field logs, tokens or laminas of river ecosystems to be used in species inspections and survey; publicity poster; production of screen-printed backpacks. Thematic meetings. Practical workshops. On-site support to associations during the development of the diagnosis. Annual final report of the information provided by the entities. Organisation and coordination of two annual regional meetings for the public presentation of the results obtained during the campaign.</t>
  </si>
  <si>
    <t>Q3229694</t>
  </si>
  <si>
    <t>02.IR-5/2011 SEALED FROM TT.MM LANDFILLS. DE CÃRMENES AND VALDELUGUEROS (LEON).</t>
  </si>
  <si>
    <t>Q3229391</t>
  </si>
  <si>
    <t>02.IR-93/2009. SEALING OF THE MUNICIPAL TOPAS WASTE LANDFILL (SALAMANCA).</t>
  </si>
  <si>
    <t>Q3229666</t>
  </si>
  <si>
    <t>02.IR-21/2010. SEALING OF THE MUNICIPAL WASTE LANDFILL IN BASARDILLA (SEGOVIA).</t>
  </si>
  <si>
    <t>Q3228564</t>
  </si>
  <si>
    <t>02.IR-3/2015 SEALING OF THE VEGANZONES MUNICIPAL WASTE LANDFILL (SEGOVIA)</t>
  </si>
  <si>
    <t>Q3267582</t>
  </si>
  <si>
    <t>Prevention of Public Use Conditions E.N. DoÃ±ana</t>
  </si>
  <si>
    <t>Q3229440</t>
  </si>
  <si>
    <t>02.IR-1/2017 SEALED OFF MUNICIPAL SOLID WASTE LANDFILLS IN CANTALAPIEDRA (SALAMANCA).</t>
  </si>
  <si>
    <t>Q3225682</t>
  </si>
  <si>
    <t>Assessment of invasive alien species in the Network of National Parks in the Canary Islands; development of an IT application for its management.</t>
  </si>
  <si>
    <t>Setting up of an early warning system of invasive species for the Canarian parks and its environment. It is based on a software application of applet and a system of residence of the data server and its validation. It will allow the National Parks staff and the visitors work in control of environmental problem in the National Parks Network.</t>
  </si>
  <si>
    <t>Q3220004</t>
  </si>
  <si>
    <t>Botanical enclave in Salinas de AÃ±ana Valley</t>
  </si>
  <si>
    <t>Creation of an area of restoration and enhancement of the biodiversity in singular flora in Salt Valley of AÃ±ana</t>
  </si>
  <si>
    <t>Q3228691</t>
  </si>
  <si>
    <t>02.IR-104/2009 SEALED OFF THE SALOBRAL MUNICIPAL WASTE LANDFILL (ÃVILA).</t>
  </si>
  <si>
    <t>Sealing of URBAN Salobral Wheat (AVILA)_x005F_x000D_ FINAL CLAUSURE OF THE VERDERER, SEALING AND IMPERMEABILISATION OF THE MISM as well as collected from the leachate PRODUCIDOS._x005F_x000D_ ELIMINATION OF GAS PRODUCTED BIOLOGICAL ACTIVITY._x005F_x000D_ environmental RESTAURATION OF SUPERFICIES WITH AUTHOTOCON SPECIES.</t>
  </si>
  <si>
    <t>Q3227922</t>
  </si>
  <si>
    <t>MONITORING AND CONSERVATION IN THE CHURCH OF SAN HIPÃ“LITO IN TÃMARA DE CAMPOS, PALENCIA</t>
  </si>
  <si>
    <t>The Church of San HipÃ³lito, due to its large dimensions, needs to carry out a detailed study that allows to narrow down are as precise as possible the future interventions to be carried out, essential to solve or alleviate the causes that may be worsening the general condition of the building. The following work should therefore be carried out: a comparative instrumentalisation that allows to control the progress of the deformations that are occurring especially in the nave of the epistle, a monitoring that allows us to determine the degree of wetting of the stone and its relationship with the conditions of interior ventilation and of exterior sunshine or shadowing, a study that allows to know the impact that may be having on the carrying capacity of the walls the presence of moisture of the ashlars that constitute it.</t>
  </si>
  <si>
    <t>Q3223677</t>
  </si>
  <si>
    <t>028-BIO-2017 Conservation, restoration or improvement of biological diversity â€” City Council of IruÃ±a Oka/IruÃ±a de Oca</t>
  </si>
  <si>
    <t>Project for environmental recovery and enhancement of a riverbank area of the Zadorra river in IruÃ±a de Oka</t>
  </si>
  <si>
    <t>Q3223190</t>
  </si>
  <si>
    <t>2018-BIO-002 Conservation, restoration or improvement of biological diversity â€” General ParzonerÃ­a de Entzia</t>
  </si>
  <si>
    <t>Actions for the recovery of tornado-ravaged Beech in ZEC Special Conservation Area ES210022 Entzia</t>
  </si>
  <si>
    <t>Q3223199</t>
  </si>
  <si>
    <t>2018-BIO-016 Conservation, restoration or improvement of biological diversity â€” Bermeo City Council</t>
  </si>
  <si>
    <t>Action plan for the recovery of the Tonpoi environment</t>
  </si>
  <si>
    <t>Q3223029</t>
  </si>
  <si>
    <t>031-BIO-2017 Conservation, restoration or improvement of biological diversity â€” Alkiza City Council</t>
  </si>
  <si>
    <t>Improvement of natural habitats of community interest in the ZEC Hernio-Gazume (municipality of Alkiza)</t>
  </si>
  <si>
    <t>Q3248358</t>
  </si>
  <si>
    <t>PILOT REPOPULATION PROJECT IN THE SIERRA DE MARIOLA. T.M. OF AGRES</t>
  </si>
  <si>
    <t>Reforestation and diversification of species in order to direct the current pine forest towards mixed formations in evolution towards the potential vegetation. Also and to form stands for the creation of seed sources.</t>
  </si>
  <si>
    <t>Q3223216</t>
  </si>
  <si>
    <t>2018-BIO-011 Conservation, restoration or improvement of biological diversity â€” Alkiza City Council</t>
  </si>
  <si>
    <t>Work for the improvement of natural habitats of community interest and the conservation of endangered fauna species in the Hernio-Gazume ZEC</t>
  </si>
  <si>
    <t>Q3222461</t>
  </si>
  <si>
    <t>039-BIO-2017 Conservation, Restoration or Improvement of Biodiversity â€” Untzaga-Apregindana Administrative Board</t>
  </si>
  <si>
    <t>Improvement of connectivity in the regional ecological corridor C23</t>
  </si>
  <si>
    <t>Q3254906</t>
  </si>
  <si>
    <t>Pilot Habitat Recovery Project in the ENP, SCI and SPA â€œWetland of the Ajauque and Rambla Saladaâ€</t>
  </si>
  <si>
    <t>Implementation of a pilot experience of creation and restoration of the ecosystems and habitats of protected flora and fauna species through various actions._x005F_x000D_ - Acquisition of privately owned land._x005F_x000D_ - Recovery of traditional crops from the steppe zone._x005F_x000D_ - Direct participation in the management and conservation of the territory affected by the Plan of Ordination of Natural Resources in force._x005F_x000D_ - Analysis of the impact on the restoration of ecosystems and habitats.</t>
  </si>
  <si>
    <t>Q3223240</t>
  </si>
  <si>
    <t>2018-BIO-020 Conservation, restoration or improvement of biological diversity â€” Hernani City Council</t>
  </si>
  <si>
    <t>Actions for biodiversity conservation in the valleys between PeÃ±as de Aia and ZEC Urumea: erradication of invasive plants and microwetland network stabilization work. (2019-2020)</t>
  </si>
  <si>
    <t>Q3223223</t>
  </si>
  <si>
    <t>2018-BIO-012 Conservation, restoration or improvement of biological diversity â€” City Council of Otxandio</t>
  </si>
  <si>
    <t>Increased territorial connectivity in the tails of the Urrunaga reservoir. Phase II.</t>
  </si>
  <si>
    <t>Q3222505</t>
  </si>
  <si>
    <t>010-BIO-2017 Conservation, restoration or improvement of biological diversity â€” ParzonerÃ­a General de Entzia e Iturrieta</t>
  </si>
  <si>
    <t>Enrichment plantations for the recovery of beech woods in pastureland areas in the ZEC ES211002-Entzia</t>
  </si>
  <si>
    <t>Q3223898</t>
  </si>
  <si>
    <t>022-BIO-2017 Conservation, restoration or improvement of biological diversity â€” City Council of Gernika-Lumo</t>
  </si>
  <si>
    <t>Environmental recovery of the Oka environment in Gernika-Lumo</t>
  </si>
  <si>
    <t>Q3223224</t>
  </si>
  <si>
    <t>2018-BIO-026 Conservation, restoration or improvement of biological diversity â€” City Council of Vitoria-Gasteiz</t>
  </si>
  <si>
    <t>Actions for biodiversity empowering in the Special Conservation Area and Special Protection Area for Salburua Birds</t>
  </si>
  <si>
    <t>Q3263318</t>
  </si>
  <si>
    <t>RED ANDALUCIA ECOCAMPUS UNIVERSITY OF MALAGA</t>
  </si>
  <si>
    <t>The aim is to involve the university community in raising awareness and participating in the management, protection and maintenance of protected natural areas and biodiversity. To this end, advice on the design and implementation of environmental volunteering and environmental awareness activities, and coordination in agreement with the University and the Ministry of Environment and Spatial Planning, is contracted. The following actions are being carried out: three practical volunteering actions focusing on topics related to biodiversity and geodiversity such as participatory reforestation, actions on river ecosystems, conservation and improvement of ecosystems; awareness-raising actions on Natura 2000 network in the form of visits to learn about the management and problems of the natural areas of the province; a thematic sensitisation meeting on campus in Ecocampus Day, Green Days or Earth Day format; a practical participatory biodiversity conservation project on campus; and the design and production of informative materials.</t>
  </si>
  <si>
    <t>Q3263320</t>
  </si>
  <si>
    <t>RED ANDALUCIA ECOCAMPUS UNIV. OF HUELVA</t>
  </si>
  <si>
    <t>Q3263324</t>
  </si>
  <si>
    <t>RED ANDALUCIA ECOCAMPUS UNIV. OF JAÃ‰N</t>
  </si>
  <si>
    <t>Q3263326</t>
  </si>
  <si>
    <t>RED ANDALUCIA ECOCAMPUS UNIVERSITY OF CÃ“RDOBA</t>
  </si>
  <si>
    <t>Q3263327</t>
  </si>
  <si>
    <t>RED ANDALUCIA ECOCAMPUS UNIV. OF GRANADA</t>
  </si>
  <si>
    <t>Q3263328</t>
  </si>
  <si>
    <t>RED ANDALUCIA ECOCAMPUS UNIVERSITY OF ALMERIA</t>
  </si>
  <si>
    <t>Q3263331</t>
  </si>
  <si>
    <t>RED ANDALUCIA ECOCAMPUS UNIV. OF CADIZ</t>
  </si>
  <si>
    <t>Q3263507</t>
  </si>
  <si>
    <t>RED ANDALUCIA ECOCAMPUS UNIVERSITY OF SEVILLE</t>
  </si>
  <si>
    <t>Q3263508</t>
  </si>
  <si>
    <t>RED ANDALUCIA ECOCAMPUS UNIVERSIDAD PABLO DE OLAVIDE</t>
  </si>
  <si>
    <t>Q3263535</t>
  </si>
  <si>
    <t>IDENTIFICATION OF SOIL UNITS IN AREAS OF TOPOGRAPHIC SHEETS 925, 862 AND 863</t>
  </si>
  <si>
    <t>Soil is a vital and largely non-renewable resource resulting from complex interactions of climate, vegetation, biological activity and relief on geological material over extended periods of time. Its typology and physico-chemical characteristics condition its capabilities and possibilities of use, as well as its fragility or resistance to external aggressions. Due to its high capacity for storage, filtration, damping and transformation, the soil is one of the main factors for the conservation of water resources and the exchange of gases with the atmosphere. On the other hand, in addition to constituting in itself a habitat with an important genetic reserve, it is the main support and support of the plant habitats that make up the natural environment protected by the Natura 2000 Network of Protected Areas. In the current climate change scenario and as the European Commission points out in the document â€˜EU Climate Change Adaptation Strategyâ€™, the risks of climate change are most accentuated, among other areas, in the countries of the Mediterranean basin, affecting the availability of basic natural resources (water and soil) and causing the degradation of these two factors, a progressive decline in biodiversity resulting in a loss of ecosystems to cushion extreme natural phenomena, with soil degradation difficult in many cases. The main threats identified by the European Commission in its communication to Parliament "Towards a Thematic Strategy for the Protection of the European Union are erosion, loss of organic matter, diffuse pollution, compaction and salinisation. Soil is therefore one of the main factors to be taken into account in the diagnosis and monitoring of the risks inherent in ecosystem degradation processes, being one of the most important factors in all regional and local analysis and modelling. Currently, the information on this parameter available in the Environmental Information Network of the Ministry of the Environment and Spatial Planning at semi-detailed scales presents some gaps, and there are no edaphic information at semi-detailed scales in the areas covered. For all of the above, it is easily understandable that the provision of soil information constitutes a set of actions that contribute to basic knowledge of the natural environment, necessary for the development of any work of planning, management and evaluation in the conservation of Natura 2000 sites and other protected areas of Andalusia with a view to adopting the appropriate measures to maintain its high biodiversity. The main objective of this service is to develop soil characterisation works in areas not covered by the information currently available and in order to spatialise in the territory the main physical-chemical and morphological parameters that characterise the different types of soils, in order to be able to use this information in monitoring the main risks to which the natural spaces of our region are subjected. The work to be carried out will be as follows: 3.1. Delimitation of homogeneous cartographic areas from an edafologic point of view. 3.2. Characterisation of the main soil types by identifying type profiles and their morphological and physical-chemical characterisation 3.3. Interrelationship between the map data of soil units and the type profiles identified in order to extend this characterisation to the entire territory studied.</t>
  </si>
  <si>
    <t>Q3263548</t>
  </si>
  <si>
    <t>RED ANDALUCIA ECOCAMPUS UNIVERSIDAD PABLO DE OLAVIDE 2017-2018</t>
  </si>
  <si>
    <t>Q3263549</t>
  </si>
  <si>
    <t>RED ANDALUCIA ECOCAMPUS UNIV. BY JAÃ‰N 2017-2018</t>
  </si>
  <si>
    <t>Q3263496</t>
  </si>
  <si>
    <t>RED ANDALUCIA ECOCAMPUS UNIVERSITY OF GRANADA 2017-2018</t>
  </si>
  <si>
    <t>Q3263497</t>
  </si>
  <si>
    <t>RED ANDALUCIA ECOCAMPUS UNIVERSITY OF HUELVA 2017-2018</t>
  </si>
  <si>
    <t>Q3263498</t>
  </si>
  <si>
    <t>RED ANDALUCIA ECOCAMPUS UNIVERSITY OF CADIZ 2017-18</t>
  </si>
  <si>
    <t>Q3263501</t>
  </si>
  <si>
    <t>RED ANDALUCIA ECOCAMPUS UNIVERSITY OF CÃ“RDOBA 2017-2018</t>
  </si>
  <si>
    <t>Q3263505</t>
  </si>
  <si>
    <t>RED ANDALUCIA ECOCAMPUS UNIVERSITY OF ALMERIA 2017-2018</t>
  </si>
  <si>
    <t>Q3263541</t>
  </si>
  <si>
    <t>RED ANDALUCIA ECOCAMPUS UNIVERSITY OF SEVILLE 2017-2018</t>
  </si>
  <si>
    <t>Q3263547</t>
  </si>
  <si>
    <t>RED ANDALUCIA ECOCAMPUS UNIVERSITY OF MALAGA 2017-2018</t>
  </si>
  <si>
    <t>Q3221574</t>
  </si>
  <si>
    <t>032-BIO-2017 Conservation, restoration or improvement of biological diversity â€” Zerain City Council</t>
  </si>
  <si>
    <t>Actions to improve biodiversity in the natural park of Aizkorri-Aratz, in the municipality of Zerain</t>
  </si>
  <si>
    <t>Q3263447</t>
  </si>
  <si>
    <t>IMPLEMENTATION OF A MANUAL TO IDENTIFY HABITATS OF COMMUNITY INTEREST IN ANDALUSIA</t>
  </si>
  <si>
    <t>The main objective of the service is to prepare a Manual of Identification of Habitats of Community Interest (HIC) of Andalusia and to structure the contents of the manual to transform it into educational and dissemination material. The implementation of the operation will focus on the following activities: 1. Design, proposal and preparation of the fact sheets for each Habitat of Community Interest, including the information indicated in the previous heading (definition, diagnostic species, uses and management compatible/incompatible with conservation, correspondence with the Pattern List of Terrestrial Habitats, etc.). 2. Design, proposal and elaboration of the dichotomous key that allows the correct, easy and unambiguous identification of the proposed HICs for Andalusia, reflecting territorial variability. 3. Design, proposal and preparation of informative and educational material for training or information activities related to the identification or management of HICs.</t>
  </si>
  <si>
    <t>Q3263534</t>
  </si>
  <si>
    <t>ASSESSMENT OF THE CONSERVATION STATUS OF HABITATS OF COMMUNITY INTEREST IN ANDALUSIA</t>
  </si>
  <si>
    <t>To carry out this service it is necessary to address the following tasks in the range of each of the 12 Habitats of Community Interest that make up Group 6: Analysis of the first methodological approach provided by REDIAM and included in the document: â€˜Analysis of the habitats of Group 6 of Annex I to Council Directive 92/43/EEC of 21 May 1992 on the conservation of natural habitats and of wild fauna and flora from the point of view of assessing their conservation statusâ€™. Proposals for improvements deemed necessary for their optimisation, or on the contrary, a new methodology could be proposed if deemed necessary. The proposed changes, as well as the final model to be implemented, must be approved by the technical management. Identification of the sources of information and spatial operations necessary for the assessment of each of the parameters to be part of the assessment of the conservation status of each of the 12 habitats under study. Implementation of the model derived from the proposed methodology. Drawing up a mapping of the conservation status of each of the entities or polygons considered to be group 6 habitats. These layers must be standardised according to the instructions of the technical direction. Development and implementation of results validation methodology Evaluation of results and proposals for possible future improvements. Development of a data model including metadata of the resulting layers, following the standard models implemented in REDIAM.</t>
  </si>
  <si>
    <t>Q3263533</t>
  </si>
  <si>
    <t>RESOLUTION OF INCONSISTENCIES IN PLANT BIODIVERSITY INFORMATION</t>
  </si>
  <si>
    <t>The work to be carried out will be as follows: Identification of the information layers needed to respond to the mapping and thematic information needs of the actors involved in the management, protection and conservation of natural areas and their biodiversity. Design and implementation of the procedure that generates the synthesis information necessary to respond to the queries made by the competent technicians. Design of a methodological procedure for detecting and correcting inconsistencies between information on land uses/occupation, vegetation and confluent habitats in the same portion of land. Design and implementation of a protocol for incorporation, improvement and validation of information related to plant biodiversity (uses/occupation, vegetation and habitats) by specialists in natural environment management, including a mechanism for detecting and correcting inconsistencies in the information to be integrated or modified.</t>
  </si>
  <si>
    <t>Q3263426</t>
  </si>
  <si>
    <t>RED ANDALUCIA ECOCAMPUS UNIV. BY MALAGA 2018-2019</t>
  </si>
  <si>
    <t>Through:_x005F_x000D_ _x005F_x000D_ * practical volunteering actions in the field of Andalusiaâ€™s natural areas and the Andalusian Network 2000;_x005F_x000D_ * awareness-raising actions on Natura 2000, in the form of visits to learn about the management and problems of natural areas in the province;_x005F_x000D_ * a thematic meeting to raise awareness of biodiversity, geodiversity, natural areas and Natura 2000 network on campus in format Ecocampus Conferences, Green Days, Earth;_x005F_x000D_ * a practical participatory biodiversity conservation project on campus;_x005F_x000D_ * design and production of informative materials;_x005F_x000D_ * and technical advice and support in the development of environmental participation and awareness actions;_x005F_x000D_ _x005F_x000D_ aims to:_x005F_x000D_ _x005F_x000D_ â€” involve the university community in raising awareness and participating in the management, protection and maintenance of protected natural areas and biodiversity;_x005F_x000D_ â€” building ways of involving citizens in general and the youth and university community in particular in the conservation of biodiversity and geodiversity;_x005F_x000D_ â€” and, to enhance the natural heritage of Andalusia in general and the Natura 2000 network, with special attention to the protected natural areas of Malaga, improving their public knowledge and appreciation by the citizens.</t>
  </si>
  <si>
    <t>Q3263430</t>
  </si>
  <si>
    <t>RED ANDALUCIA ECOCAMPUS UNIV. SEVILLE 2018-2019</t>
  </si>
  <si>
    <t>Through:_x005F_x000D_ _x005F_x000D_ * practical volunteering actions in the field of Andalusiaâ€™s natural areas and the Andalusian Network 2000;_x005F_x000D_ * awareness-raising actions on Natura 2000, in the form of visits to learn about the management and problems of natural areas in the province;_x005F_x000D_ * a thematic meeting to raise awareness of biodiversity, geodiversity, natural areas and Natura 2000 network on campus in format Ecocampus Conferences, Green Days, Earth;_x005F_x000D_ * a practical participatory biodiversity conservation project on campus;_x005F_x000D_ * design and production of informative materials;_x005F_x000D_ * and technical advice and support in the development of environmental participation and awareness actions;_x005F_x000D_ _x005F_x000D_ aims to:_x005F_x000D_ _x005F_x000D_ â€” involve the university community in raising awareness and participating in the management, protection and maintenance of protected natural areas and biodiversity;_x005F_x000D_ â€” building ways of involving citizens in general and the youth and university community in particular in the conservation of biodiversity and geodiversity;_x005F_x000D_ â€” and, to value the natural heritage of Andalusia in general and the Natura 2000 Network, with special attention to the protected natural areas of Seville, improving its public knowledge and appreciation by the citizens.</t>
  </si>
  <si>
    <t>Q3263432</t>
  </si>
  <si>
    <t>RED ANDALUCIA ECOCAMPUS UNIV. DE HUELVA 2018-2019</t>
  </si>
  <si>
    <t>Through:_x005F_x000D_ _x005F_x000D_ * practical volunteering actions in the field of Andalusiaâ€™s natural areas and the Andalusian Network 2000;_x005F_x000D_ * awareness-raising actions on Natura 2000, in the form of visits to learn about the management and problems of natural areas in the province;_x005F_x000D_ * a thematic meeting to raise awareness of biodiversity, geodiversity, natural areas and Natura 2000 network on campus in format Ecocampus Conferences, Green Days, Earth;_x005F_x000D_ * a practical participatory biodiversity conservation project on campus;_x005F_x000D_ * design and production of informative materials;_x005F_x000D_ * and technical advice and support in the development of environmental participation and awareness actions;_x005F_x000D_ _x005F_x000D_ aims to:_x005F_x000D_ _x005F_x000D_ â€” involve the university community in raising awareness and participating in the management, protection and maintenance of protected natural areas and biodiversity;_x005F_x000D_ â€” building ways of involving citizens in general and the youth and university community in particular in the conservation of biodiversity and geodiversity;_x005F_x000D_ â€” and, to value the natural heritage of Andalusia in general and of the Natura 2000 Network, with special attention to the protected natural areas of Huelva, improving their public knowledge and appreciation by citizens.</t>
  </si>
  <si>
    <t>Q3263436</t>
  </si>
  <si>
    <t>RED ANDALUCIA ECOCAMPUS UNIV. BY JAEN 2018-2019</t>
  </si>
  <si>
    <t>Through:_x005F_x000D_ _x005F_x000D_ * practical volunteering actions in the field of Andalusiaâ€™s natural areas and the Andalusian Network 2000;_x005F_x000D_ * awareness-raising actions on Natura 2000, in the form of visits to learn about the management and problems of natural areas in the province;_x005F_x000D_ * a thematic meeting to raise awareness of biodiversity, geodiversity, natural areas and Natura 2000 network on campus in format Ecocampus Conferences, Green Days, Earth;_x005F_x000D_ * a practical participatory biodiversity conservation project on campus;_x005F_x000D_ * design and production of informative materials;_x005F_x000D_ * and technical advice and support in the development of environmental participation and awareness actions;_x005F_x000D_ _x005F_x000D_ aims to:_x005F_x000D_ _x005F_x000D_ â€” involve the university community in raising awareness and participating in the management, protection and maintenance of protected natural areas and biodiversity;_x005F_x000D_ â€” building ways of involving citizens in general and the youth and university community in particular in the conservation of biodiversity and geodiversity;_x005F_x000D_ â€” and, to value the natural heritage of Andalusia in general and the Natura 2000 Network, with special attention to the protected natural areas of JaÃ©n, improving its public knowledge and appreciation by the citizens.</t>
  </si>
  <si>
    <t>Q3263440</t>
  </si>
  <si>
    <t>RED ANDALUCIA ECOCAMPUS UNIV. BY CORDOBA 2018-2019</t>
  </si>
  <si>
    <t>Through:_x005F_x000D_ _x005F_x000D_ * practical volunteering actions in the field of Andalusiaâ€™s natural areas and the Andalusian Network 2000;_x005F_x000D_ * awareness-raising actions on Natura 2000, in the form of visits to learn about the management and problems of natural areas in the province;_x005F_x000D_ * a thematic meeting to raise awareness of biodiversity, geodiversity, natural areas and Natura 2000 network on campus in format Ecocampus Conferences, Green Days, Earth;_x005F_x000D_ * a practical participatory biodiversity conservation project on campus;_x005F_x000D_ * design and production of informative materials;_x005F_x000D_ * and technical advice and support in the development of environmental participation and awareness actions;_x005F_x000D_ _x005F_x000D_ aims to:_x005F_x000D_ _x005F_x000D_ â€” involve the university community in raising awareness and participating in the management, protection and maintenance of protected natural areas and biodiversity;_x005F_x000D_ â€” building ways of involving citizens in general and the youth and university community in particular in the conservation of biodiversity and geodiversity;_x005F_x000D_ â€” and, to value the natural heritage of Andalusia in general and the Natura 2000 Network, with special attention to the protected natural areas of CÃ³rdoba, improving its public knowledge and appreciation by the citizens.</t>
  </si>
  <si>
    <t>Q3263442</t>
  </si>
  <si>
    <t>RED ANDALUCIA ECOCAMPUS UNIV. BY ALMERIA 2018-2019</t>
  </si>
  <si>
    <t>Through:_x005F_x000D_ _x005F_x000D_ * practical volunteering actions in the field of Andalusiaâ€™s natural areas and the Andalusian Network 2000;_x005F_x000D_ * awareness-raising actions on Natura 2000, in the form of visits to learn about the management and problems of natural areas in the province;_x005F_x000D_ * a thematic meeting to raise awareness of biodiversity, geodiversity, natural areas and Natura 2000 network on campus in format Ecocampus Conferences, Green Days, Earth;_x005F_x000D_ * a practical participatory biodiversity conservation project on campus;_x005F_x000D_ * design and production of informative materials;_x005F_x000D_ * and technical advice and support in the development of environmental participation and awareness actions;_x005F_x000D_ _x005F_x000D_ aims to:_x005F_x000D_ _x005F_x000D_ â€” involve the university community in raising awareness and participating in the management, protection and maintenance of protected natural areas and biodiversity;_x005F_x000D_ â€” building ways of involving citizens in general and the youth and university community in particular in the conservation of biodiversity and geodiversity;_x005F_x000D_ â€” and, to value the natural heritage of Andalusia in general and the Natura 2000 Network, with special attention to the protected natural areas of AlmerÃ­a, improving its public knowledge and its appreciation by the citizens.</t>
  </si>
  <si>
    <t>Q3263474</t>
  </si>
  <si>
    <t>RED ANDALUCIA ECOCAMPUS UNIV. FROM GRANADA 2018-2019</t>
  </si>
  <si>
    <t>Through:_x005F_x000D_ _x005F_x000D_ * practical volunteering actions in the field of Andalusiaâ€™s natural areas and the Andalusian Network 2000;_x005F_x000D_ * awareness-raising actions on Natura 2000, in the form of visits to learn about the management and problems of natural areas in the province;_x005F_x000D_ * a thematic meeting to raise awareness of biodiversity, geodiversity, natural areas and Natura 2000 network on campus in format Ecocampus Conferences, Green Days, Earth;_x005F_x000D_ * a practical participatory biodiversity conservation project on campus;_x005F_x000D_ * design and production of informative materials;_x005F_x000D_ * and technical advice and support in the development of environmental participation and awareness actions;_x005F_x000D_ _x005F_x000D_ aims to:_x005F_x000D_ _x005F_x000D_ â€” involve the university community in raising awareness and participating in the management, protection and maintenance of protected natural areas and biodiversity;_x005F_x000D_ â€” building ways of involving citizens in general and the youth and university community in particular in the conservation of biodiversity and geodiversity;_x005F_x000D_ â€” and, to value the natural heritage of Andalusia in general and the Natura 2000 Network, with special attention to the protected natural areas of Granada, improving its public knowledge and appreciation by the citizens.</t>
  </si>
  <si>
    <t>Q3263476</t>
  </si>
  <si>
    <t>RED ANDALUCIA ECOCAMPUS UNIV.PABLO OLAVIDE (SEVILLA) 2018-2019</t>
  </si>
  <si>
    <t>Q3228200</t>
  </si>
  <si>
    <t>MAINTENANCE, CONSERVATION AND PROTECTION OF PLANT SPECIES IN THE HISTORICAL GARDEN OF BEJAR, SALAMANCA</t>
  </si>
  <si>
    <t>Maintenance, conservation and protection of plant species. Phytosanitary treatment, sample analysis and treatment of yew and magnolios of the coniferous forest, treatment of boxwood, installation of lightning rods in monumental sequoia.</t>
  </si>
  <si>
    <t>Q3263475</t>
  </si>
  <si>
    <t>AWARENESS EDUCATION FIRE LAS PEÃ‘UELAS-DOÃ‘ANA</t>
  </si>
  <si>
    <t>The actions of this operation are aimed at: Develop participation actions and environmental awareness for the conservation of biodiversity in Andalusia, the protection of wild fauna and flora and the improvement of their habitats; Promote public awareness of the need to prevent forest fires and, if they occur, subsequent restoration; Involve the local population in the resolution of environmental problems affecting their environment and in the prevention of impacts arising from bad habits in the natural environment.</t>
  </si>
  <si>
    <t>Q3222950</t>
  </si>
  <si>
    <t>002-BIO-2017 Conservation, restoration or improvement of biological diversity â€” City Council of Hondarribia</t>
  </si>
  <si>
    <t>Restoration work on the habitats between Kapelueta harri and Aizporaundi in the ZIZ of Jaizkibel, and conservation actions on endangered flora (Special Conservation Area ES2120017)</t>
  </si>
  <si>
    <t>Q3224082</t>
  </si>
  <si>
    <t>012-BIO-2017 Conservation, restoration or improvement of biological diversity â€” General ParzonerÃ­a de Entzia e Iturrieta</t>
  </si>
  <si>
    <t>Actions of recovery of the Priority Interest Habitat 6230 in the ZEC ES2110022</t>
  </si>
  <si>
    <t>Q3223142</t>
  </si>
  <si>
    <t>2018-BIO-005 Conservation, restoration or improvement of biological diversity â€” ParzonerÃ­a de Iturrieta</t>
  </si>
  <si>
    <t>Priority Interest Habitat Recovery Actions 6230* at ZEC ES2110022 (Phase II)</t>
  </si>
  <si>
    <t>Q3222536</t>
  </si>
  <si>
    <t>020-BIO-2017 Conservation, restoration or improvement of biological diversity â€” City Council of Otxandio</t>
  </si>
  <si>
    <t>Actions to improve the habitat habitat of threatened amphibian species.</t>
  </si>
  <si>
    <t>Q3229281</t>
  </si>
  <si>
    <t>INVENTORY AND PROPOSED CONSERVATION OF FISH AND LIME OVENS, SORIA</t>
  </si>
  <si>
    <t>Inventory, documentation, registration, georeferencing, compilation of oral information and possible activities, analysis of territorial distribution, study and proposal of protection-conservation fish ovens and lime ovens in the province of Soria.</t>
  </si>
  <si>
    <t>Q3223903</t>
  </si>
  <si>
    <t>019-BIO-2017 Conservation, restoration or improvement of biological diversity â€” Udaltalde 21 Nerbioi-Ibaizabal, S.L.</t>
  </si>
  <si>
    <t>Cleaning of waste in banks and channels of the Nerbioi-Ibaizabal region and monitoring of previous restorations</t>
  </si>
  <si>
    <t>Q3223148</t>
  </si>
  <si>
    <t>2018-BIO-007 Conservation, restoration or improvement of biological diversity â€” Campezo City Council</t>
  </si>
  <si>
    <t>Actions to clean up waste from the banks and channels in Campezo</t>
  </si>
  <si>
    <t>Q3223140</t>
  </si>
  <si>
    <t>2018-BIO-003 Conservation, restoration or improvement of biological diversity â€” City Council of Hondarribia</t>
  </si>
  <si>
    <t>Kapelaundi habitat recovery works at ZEC Jaizkibel (ES21200717) and actions for the conservation of threatened flora (2019-2020)</t>
  </si>
  <si>
    <t>Q3221265</t>
  </si>
  <si>
    <t>023-BIO-2017 Conservation, restoration or improvement of biological diversity â€” Zarautz City Council</t>
  </si>
  <si>
    <t>Environmental recovery of the zingira forest in Zarautz</t>
  </si>
  <si>
    <t>Q3223925</t>
  </si>
  <si>
    <t>009-BIO-2017 Conservation, restoration or improvement of biological diversity â€” Samaniego City Council</t>
  </si>
  <si>
    <t>Conservation measures in ZEC and ZEPA Sierras meridionales de Ãlava (ES2110018) in the municipality of Samaniego</t>
  </si>
  <si>
    <t>Q3223192</t>
  </si>
  <si>
    <t>2018-BIO-015 Conservation, restoration or improvement of biological diversity â€” Leza City Council</t>
  </si>
  <si>
    <t>Biodiversity conservation in the northern part of the municipality of Leza with the launch of actions in the ZEC Sierra Meridional de Araba</t>
  </si>
  <si>
    <t>Q3223219</t>
  </si>
  <si>
    <t>2018-BIO-010 Conservation, restoration or improvement of biological diversity â€” Moon Management Board</t>
  </si>
  <si>
    <t>Proposed supply improvement for livestock in Gobate (Luna)</t>
  </si>
  <si>
    <t>Q3228310</t>
  </si>
  <si>
    <t>HISTORICAL STUDY ON THE CANVAS OF THE CHRIST OF VELÃZQUEZ OF THE ROYAL SITE OF SAN ILDEFONSO (SEGOVIA)</t>
  </si>
  <si>
    <t>Gathering and analysis of historical documentation technical and aesthetic analysis, cultural comparison and contextualization, conservation diagnosis.</t>
  </si>
  <si>
    <t>Q3866459</t>
  </si>
  <si>
    <t>Analyses and surveys of species and natural habitats subject to reporting under Article 17 of the Habitats Directive and Article 12 of the Birds Directive</t>
  </si>
  <si>
    <t>The project is being developed in order to fulfil Bulgariaâ€™s reporting commitments under two of the main Nature Directives of the European Union â€” the Habitats Directive (92/43/EEC) and the Birds Directive (2009/147/EC), on the basis of the approved OPE 2014-2020, including measures under the National Priority Framework for Action (NPAF) for Natura 2000 in Bulgaria, as well as on the basis of the consistent policy of the programme regarding the financing of biodiversity conservation activities. According to the Habitats Directive, Member States prepare every six years a report with information on the conservation measures implemented and an assessment of their impact on the status of the natural habitats listed in Annex I and the species listed in Annex II of the Directive, as well as the most important results of the monitoring under Article 11 of the Directive.Bulgaria reports under both Directives for the first time in 2013, the next reporting is in 2019. The expected results of the implementation of the activities of the project are collected data on species and natural habitats for the purposes of reporting under Article 17 of the Habitats Directive and Article 12 of the Birds Directive and completing the reporting formats under both Directives. On the basis of the data received, it will be possible to plan the necessary measures to maintain or restore the favourable status of the species and natural habitats subject to conservation under both Directives in the coming years. The main activities under the project will be carried out on the territory of the Republic of Bulgaria, excluding the sea areas.</t>
  </si>
  <si>
    <t>Q3855196</t>
  </si>
  <si>
    <t>Sustainable management of Rila National Park II</t>
  </si>
  <si>
    <t>The project proposal aims at improving the conservation status of species and natural habitat types in Protected Area BG0000495 â€œRilaâ€ for the conservation of natural habitats and of wild fauna and flora, included in the list adopted by Decision No 122/2007 of the Council of Ministers (promulgated in SG No 21/2007) and Protection Area BG0000495 â€œRilaâ€ for the conservation of wild birds, proclaimed by Order No RD-764/28.10.2008 of the Minister of Environment and Water; The draft proposal will be implemented on the territory of the following administrative districts: Blagoevgrad, Kyustendil, Pazardzhik, Sofia.The project proposal includes:* Conservation, maintenance and restoration of natural habitat: 95A0 white and black mira forests in a section of the tourist trail â€” Skakavitsa hut â€” Lovna hut (from the lapata area to Skakavitsa hut), passing through the territory of the Skakavitsa Reserve, in accordance with Order No RD â€” 1116/26.10.2004 of the Minister for the Environment and Water; * Implementation of complex measures for early detection and prevention of damage from forest fires, in areas occupied by the target natural habitats 9110 â€” Luzulo-Fagetum beech forests; 9170 â€” Galio-Carpinetum duvet forests; 91BA â€” Mizian forests of common fir; 91CA â€” Rila-Rhodope and Old Mountain Whiteborough Forests; 95A0 â€” White and black mira forests; 6520 Mountain hay meadows in protected area BG0000495 Rila, on the territory of Rila National Park;* Activities to improve the conservation status of the species 1371 Rupicapra rupicapra balcanica in its natural habitats in protected area BG0000495 Rila, on the territory of the Rila National Park; Attached electronically signed documents/.</t>
  </si>
  <si>
    <t>Q3879048</t>
  </si>
  <si>
    <t>Natura 2000 in the Black Sea</t>
  </si>
  <si>
    <t>The main objective of this project is to complete the NATURA 2000 network in the marine environment, in accordance with the requirements of the Habitats Directive. The project will provide a comprehensive methodological approach to exploring the distribution of species and their populations, as well as natural habitat types in marine areas, and determining their conservation status (CP). If necessary, new marine protected areas (MPAs) will be designated and/or the boundaries of existing marine PPAs adjusted. It will lay the foundations for joint monitoring under the Habitats Directive, the Water Framework Directive and the Marine Strategy Framework Directive. Planned activities: Organisation and management of the project; Development of technical specifications and requirements for the survey of the distribution of the target sites and their populations, as well as the definition of their CPs in the maritime areas of Bulgaria, in accordance with the attached list (Annex 1); A study of the distribution of the target sites and their populations and the identification of their CPs in the maritime areas of Bulgaria, according to the attached list (Annex 1); Evaluation and control of data; Information and publicity, Expected results: Technical terms of reference for the main Action 3 of the project; methodological approach for mapping and assessment of the CP of the target sites; established distribution and CP of the target sites; definition of new/update of the boundaries of marine protected areas; completed GIS database with spatial data; synchronised and optimised data collection processes and their reporting under the Habitats Directive, WFD and MSFD; updated standard forms of areas including marine waters; guidance on the identification of marine habitats; established/updated schemes for monitoring the target sites; reliability of the results obtained.</t>
  </si>
  <si>
    <t>Q3855200</t>
  </si>
  <si>
    <t>Restoration and conservation of natural habitats and species in Central Balkan National Park</t>
  </si>
  <si>
    <t>The project proposal â€œRestoration and Conservation of Natural Habitats and Species in the NCPBâ€ of the Central Balkan National Park Directorate provides for the implementation of activities aimed at the restoration and conservation of natural habitats and species in the protected area BG0000494 â€œCentral Balkanâ€ for the conservation of natural habitats and of wild fauna and flora included in the list adopted by Decision No 122/2007 of the Council of Ministers (promulgated, SG No 21/2007) and protected area BG0000494 â€œCentral Balkanâ€ for the conservation of habitats of species under Council Directive 79/409/EEC on the conservation of wild birds, proclaimed by Order No RD-559/05 September 2008 of the Minister for the Environment and Water â€” Central Balkan National Park (NPB) and protected area BG0001493 Central Balkan â€” Buffer for the conservation of natural habitats and of wild fauna and flora, included in the list adopted by Decision No 802/2007 of the Council of Ministers (promulgated in State Gazette No 107/2007) â€” Maintained reserve (PR) â€œChamdzhaâ€. The territorial scope of the project proposal is as follows: protected area BG0000494 â€œCentral Balkanâ€ â€” Lovech Districts, Gabrovo, Stara Zagora, Plovdiv and Sofia; Municipalities Teteven, Troyan, Apriltsi, Sevlievo, Pavel Banya, Karlovo, Sopot, Anton and Pirdop â€” for NPB; protected area BG0001493 â€œCentral Balkan â€” Bufferâ€ â€” Hristo Danovo village, Karlovo Municipality, Plovdiv District â€” for â€œChamdzhaâ€ PR. The project proposal provides for direct measures to maintain/restore the favourable conservation status of the following natural habitats:  9110, 9130, 9150, 9170, 9410, *9530, 7140, 6230, 6170, 62D0, 6210, 6150, Griffon Vulture (A078 Gyps fulvus) and head (1163 Cottus gobio). For natural habitats: 91BA, 95A0, 3260 and 6520 indirect measures are planned to maintain/restore their favourable conservation status.</t>
  </si>
  <si>
    <t>Q3895617</t>
  </si>
  <si>
    <t>â€œManagement of succession processes and improvement of the quality of habitats of protected water-loving species in the wetland in the Srebarna PRâ€</t>
  </si>
  <si>
    <t>The project is related to the implementation of activities provided for in Measure 22 and 109 of the National Priority Measure for NATURA 2000 (NPAD) for the period 2014-2020. The construction of a â€œWestern Canalâ€ will create the possibility and conditions for annual entry of Danube waters into the â€œSrebarnaâ€ PR in quantities ensuring water circulation, mobilisation and removal of mud and accumulated detritis. The activity is motivated in the updated management plan of the â€œSrebarnaâ€ PR approved by the Minister for the Environment and Water. The canal will be earth-filled. For the most part it will be done by deepening the bottom of the natural one and forming the walls and bevels. Construction concretes and mixtures will only be used for the construction of an overflow and a precipitator. The constructed canal will connect the â€œSrebarnaâ€ lake with the river to ensure water flow and natural removal of organogenic mud and inorganic and organic substances that are dissolved or suspended in it through the eastern one. The simultaneous functioning of the western and eastern canal will lead to water exchange in the lake and consequently reduce succesion processes. As part of the project is also the removal of mud, seizure of stoves and accumulated detritus from the bottom of the lake, which will further ensure the reduction of eutrophication and the achievement and maintenance of favourable conservation status of the target natural habitats and the populations of conservation important species. The project will carry out the mowing of reeds, survey the old nests of the pelicans, with new nesting platforms being planned, the food base for the waterbirds inhabiting the reserve will be ensured through annual restocking of the pond, the access of predators to the bird colonies will be restricted and the monitoring system will be upgraded in real time by placing video cameras and photo traps in new key sites for the species.</t>
  </si>
  <si>
    <t>Q3833600</t>
  </si>
  <si>
    <t>â€œImprovement of the water regime and management of succesionary processes in wetlands of international importance "Ropotamo Complex", "Locality Poda" and "Lake Vayaâ€</t>
  </si>
  <si>
    <t>The project proposal provides for activities, in accordance with the National Plan for the Conservation of the Most Important Wetlands in Bulgaria 2013-2022, the Management Plan of Poda ZM, and other strategic and regulatory documents. The main activities under the project are related to the improvement of the connection between the Black Sea and Lake Vaya by strengthening the southern coast of the drain canal. Cleaning the canals connecting the marsh Alepou and the swamp Stamopolou with the Black Sea. Construction or reconstruction of locking facilities for control of the water level of the Alepu swamp, Stamopolou marsh and favouring the hydraulic connection between different water bodies.Construction of a water level control system in the Poda ZM through locks, savages and drainage channels. Management of the massifs of water-loving vegetation â€” increasing the area of the open water areas by mowing the reeds in the Alepou marsh and Stamopolou marsh.Drawing of separate sections in the Poda ZM to achieve swimming pools of varying depth and creation of new types of nature habitats.Purchasing equipment and equipment. In order to achieve the main objectives of the project, it is necessary that the activities are based on expert opinions and management guidelines. For the purposes of the project it is envisaged to prepare surveying and a digital model of the relief of the bottom, as well as a hydrological report. Based on their data, optimal water levels will be forecasted to maintain a favourable conservation status of the habitats and habitats of the species. The total area of the capture area is approximately 200Â ha, including Arkutino swamp, Stamopolou marsh and Alepu swamp. In order to manage succesionary processes by mowing the reeds, it is necessary to carry out expert research and prepare a plan for mowing the reeds.</t>
  </si>
  <si>
    <t>Q3855240</t>
  </si>
  <si>
    <t>â€˜Improvement of the conservation status of species and natural habitat types on the territory of Protected Area BG0000209 'Pirin' for the conservation of natural habitats and of wild fauna and flora included in the list adopted by Decision No 122/2007 of the Council of Ministers (promulgated, SG No 21/2007)/Pirin National Park Protected Area</t>
  </si>
  <si>
    <t>The project proposal covers protected area BG0000209 Pirin for the conservation of natural habitats and of wild fauna and flora included in the list adopted by Decision No 122/2007 of the Council of Ministers (published in State Gazette No 21/2007)/Pirin National Park protected area. The area in which it falls is Blagoevgrad. The objectives of the project proposal are: 1). Improving the condition of forest habitats; 2). Improving the condition of oligotrophic lakes; 3). Improvement of the conservation status of natural habitats and species. The need to be satisfied through the implementation of the project is the conservation and improvement of the status of plant and animal species and habitat types subject to conservation in the protected area BG0000209 â€œPirinâ€. In addition, conditions will be created for better performance of the tasks related to the conservation of flora and fauna, the harmful effects of fires and poaching activities will be reduced by reducing the risk of fires and illegal hunting, thereby improving the conservation status of plant and animal species that are in an unfavourable conservation status on the territory of the Pirin National Park. The expected results are related to the above objectives. namely, the overall improvement of a number of forest and natural habitats and species, as well as the limitation of the impact of human activity on these habitats and species.The main activities stem from both the objectives and the expected results â€” through various events grouped in main activities, there will be a general improvement of the conservation status of Acidophilic forests in the mountainous to the Alpine belt; the condition of oligotrophic and dystrophic lakes will be improved. The activities provide for the improvement of the conservation status of habitats and species listed in point 12 below as a separate list (file: Spisyk mestoobitanija i vidove.docx).</t>
  </si>
  <si>
    <t>Q3840507</t>
  </si>
  <si>
    <t>Sakar Habitat</t>
  </si>
  <si>
    <t>The project aims at improving the conservation status of species subject to conservation of the Rhodopes â€” Eastern, Sakar, Tundzha River and Maritsa Rivers in the territory of the Svilengrad Arreal LAG. The implementation of the activities included in the project proposal will provide support to improve the conservation status of the following species: southern marsh tortoise, red abdomen, Meheli horseshoe, southern horseshoe bat, Mediterranean horseback, sharp-eyed nightgown, cave long-winged nightgold, long-fingered nightgown, large nightgown, wide-eared bat, long-legged nightgown. Types not found on the ground within the project â€œMapping and determining the conservation status of natural habitats and species â€” phase Iâ€ will only be covered by exploratory, information and stakeholder involvement activities. Direct conservation measures are foreseen for the species southern marsh turtle, large nightgown, long-wing bat, long-fingered nightgown, sharp-eyed nightgown, long-legged nightgown. 16 activities are planned to target the target species, which are reported in the â€œUnfavourable-Unsatisfactoryâ€ status in the status reports and assessment of the conservation status of the species. Seven of these are conservation with a direct impact to improve species habitats (creation of firefighting landfills and training for stakeholders, clearing of roads and sections, artificial sanctuaries for bats, restoration of old fountains, wetlands, modification of buildings and marking of biotope trees). Two activities envisage monitoring the target species and their habitats to address one of the most serious threats â€” lack of sufficient information. The threat does not allow a proper assessment of the conservation status of the species and the planning of proper management measures. For this reason, these activities are tantamount to conservation because they solve one of the main problems â€” lack of information.</t>
  </si>
  <si>
    <t>Q3845485</t>
  </si>
  <si>
    <t>Improvement of the conservation status of natural habitat 4060 under the parameters â€œAreaâ€, â€œStructure and Functionâ€ and â€œFuture Perspectivesâ€ and â€œAreaâ€ and â€œFuture Perspectivesâ€ parameters.</t>
  </si>
  <si>
    <t>The project proposal aims at improving the conservation status of natural habitats. Works are planned to improve the conservation status of natural habitat 4060 "Alpine and boreal erycoid communities" according to the following parameters:- "Area" (in protected area BG0000209 Pirin, through the implementation of the measure "Verification of the reference area for the habitat");- "Structure and function" (in protected area BG0000372 Gypsygradishte, by implementing the measure "Control of grazing (encircling for directing the grazing in certain areas); working with the owners of farm animals)";- "Future Prospects" (in protected areas BG0000496 Rila Monastery and BG0001493 Central Balkan â€” buffer, through the implementation of the measure "Fire-fighting measures"). Activities are also planned to improve the conservation status of natural habitat 5210 "Grands with Juniperus spp." according to the following parameters:- "Area" (in protected areas BG0001021 River Mesta, BG0000212 Sakar, BG0001011 Osogovska mountain, BG0001012 Zemen, BG0001013 Skryno, BG0001022 Oranovski gorge â€” Leshko, through the implementation of the measure â€˜Verification of the reference area for the habitatâ€™ â€” â€˜Future perspectivesâ€™ (in protected areas BG0001007 Strandzha and BG0000366 Kresna â€” Ilindentsi, by implementing the measure â€˜Promotion of sporadic grazing in the habitatâ€™). The activities comply with Annex 1 â€˜Eligible habitats and measuresâ€™ to the Guidelines for Applicants under procedure No BG16M1OP002-3.021 â€˜Improving the conservation status of natural habitatsâ€™. As a result of the implementation of the project, an improvement in the conservation status of the protected natural habitats in the Natura 2000 network is expected.</t>
  </si>
  <si>
    <t>Q3881436</t>
  </si>
  <si>
    <t>Improvement of the conservation status of the Black Vulture (Aegypius monachus) through the implementation of measures in the Action Plan for the species.</t>
  </si>
  <si>
    <t>The Black Vulture is included as protected in the Biodiversity Act and Directive 2009/147/EC on the conservation of wild birds. The reduction of the feed base of the vultures is a major limiting factor and the availability of accessible and safe food for birds in their key habitats has been identified as the main objective and is the most important conservation measure â€” critical for the restoration of the population of the species. 7 new feeding sites will be built in the project activity. This will eliminate a major limiting factor and provide safe food for the species in the targeted areas. The Action Plan identified low game stocks as a threat and a limiting factor for the speciesâ€™ populations. In the project activity will be built 4 biotechnical facilities for breeding and displacement of deer shovels near the feeding and residence sites of the birds. This will provide a natural food base for the vultures in the target areas. An important negative factor on the population of the vultures are electric shocks due to landing of poles or collision with power lines. In the project activity will be isolated up to 235 most dangerous ladders in the target areas. The nesting conditions of birds of the species will be improved by placing up to 17 artificial nests in the target areas. Project management, information and communication activities and support activities are foreseen. The NDRC â€” SLRB is the largest non-governmental organisation in Bulgaria with 120 associations throughout the country. The activities will be carried out by the hunting associations on the ground, which will then ensure the sustainability of the results of the project. The main result of the project will be to protect and restore the population of the Black Vulture on the territory of nine SPAs: BG0002002 â€œWestern Balkanâ€, BG0002044 â€œKamchiska Mountainâ€, BG0002038 â€œProvadiyski-Royaksko Plateauâ€, BG0002063 â€œWestern-Rodopiâ€, BG0002126 â€œPirin bufferâ€, BG0002013 â€œStuden Kladenetsâ€, BG0002071 â€œMost Ardaâ€ BG0002053 â€œVrachanski Balkanâ€ and BG0002058 â€œBlue Kamani-Grebenetsâ€.</t>
  </si>
  <si>
    <t>Q4292782</t>
  </si>
  <si>
    <t>â€œImplementation of activities to improve the conservation status of species included in the strategy for CLLD of the Hissarya LAGâ€</t>
  </si>
  <si>
    <t>The project proposal provides for the implementation of activities to provide support for improving the conservation status of animal species reported in â€œunfavourable â€” unsatisfactoryâ€ status in 2013 pursuant to Article 17 of the Habitats Directive. This is also the main objective of the project proposal. The following specific objectives are set to achieve this: Specific objective 1: Improvement of the conservation status of species that have not been identified in the field studies carried out under the project â€œMapping and determining the conservation status of natural habitats and species â€” Phase 1â€ by providing information on their distribution and assessments of their status, allowing the development of specific measures. Specific objective 2: Reduction/removal of negatively impacting factors (threats and influences) on species reported in an â€œunfavourable-unsatisfactoryâ€ state in the field studies conducted under the project â€œMapping and determining the conservation status of natural habitats and species â€” Phase 1â€ through the implementation of direct conservation activities. Specific objective 3: Improving the conservation status of the target species involved in the project by involving stakeholders and familiarising them with the necessary measures for this purpose. The implementation of the project is planned to take place in the following Natura 2000 sites under the Habitats Directive within the territorial scope of the Local Action Group (LAG) Hissarya: ZZ BG0001389 â€œSredna Goraâ€; ZZ BG0000429 â€œRiver Stryamaâ€ and ZZ BG0000444 â€œRiver Sandishnikâ€.</t>
  </si>
  <si>
    <t>Q3845388</t>
  </si>
  <si>
    <t>â€œSupporting the conservation status of the natural location 2130â€Stationary coastal dunes with grass vegetation (grey dunes)â€œby parameterâ€Structure and Functionsâ€œandâ€Future Perspectivesâ€œand 2180â€Food dunes â€œArea, Structure and Functionsâ€ and â€œFuture Perspectivesâ€</t>
  </si>
  <si>
    <t>Degradation and destruction of natural habitats are among the most serious threats to biodiversity in Bulgaria. The project proposal will support the implementation of measures that will contribute to improving the conservation status (CP) of two types of natural habitats, one of which is a priority for conservation. The project includes: â€¢Natural habitat 2130* The implementation of measures for improvement of the CP under the parameter â€œStructure and Functionsâ€ and â€œFuture Perspectivesâ€ is foreseen on the site of the following protected areas for habitats: BG0000116 â€œKamchiaâ€, BG0000146 â€œPlazh Gradina â€” Golden Fishâ€, BG0001001 â€œRopotamoâ€ BG0001007 â€œStrandzhaâ€, BG0000100 â€œPlazh Shkorpilovtsiâ€ and BG0000574 â€œAcheloy â€” Ravda â€” Nessebarâ€.â€¢Natural habitat 2180 is foreseen to implement measures to improve the CP under the parameter â€œArea, Structure and Functionsâ€ and â€œFuture Perspectivesâ€ in the following protected areas for habitats: BG0000100 â€œPlazh Shkorpilovtsiâ€, BG0000116â€œKamchiaâ€, BG0000102 â€œBatova Valleyâ€, BG0001001 â€œRopotamoâ€ and BG0001007 â€œStrandjaâ€.The project plans the following activities to improve the conservation status of the two natural habitats:1) Control of IAS, etc.2) Cleaning pollution and removal of temporary structures.3) Regulation of grazing and biogenic pollution 4) Restriction and direction of movement of tourists, motor vehicles, etc., camping control, etc.5) Verification of the reference area for the habitat (2180), determination of the area from the beach that may be granted for concession (2130).6) Organisation and management of the project, including implementation of information and communication measures.The activities comply with Annex 1 â€˜Eligible habitats and measuresâ€™ to the Guidelines for Applicants. The results of the project are expected to improve the conservation status of the protected natural habitats in the Natura 2000 network.</t>
  </si>
  <si>
    <t>Q3867525</t>
  </si>
  <si>
    <t>Improvement of the conservation status of natural habitats 4070 and 5130 under the parameter â€œFuture perspectivesâ€</t>
  </si>
  <si>
    <t>The project proposal aims at improving the conservation status of natural habitats. Works are planned to improve the conservation status of natural habitat 4070 â€œHastly communities with Pinus mugoâ€ under parameter â€œFuture Prospectsâ€:- in protected area BG0000496 Rila Monastery, through implementation of measure â€œFire measuresâ€; â€” in protected area BG0000366 Kresna â€” Ilindentsi, through the implementation of the measure â€œPromotion of sporadic grazingâ€. Works will also be carried out to improve the conservation status of natural habitat 5130 â€œCommunities of Juniperus communis on limestoneâ€ under the parameter â€œFuture Prospectsâ€: â€” in protected area BG0001011 Osogovo Mountains, through the implementation of the fire-fighting measures measure; in protected area BG0001007 Strandzha, by implementing the measure â€˜Promotion of sporadic grazingâ€™ â€” in protected area BG0000113 Vitosha, by implementing the measure â€˜Promotion of sporadic grazingâ€™. The activities comply with Annex 1 â€˜Eligible habitats and measuresâ€™ to the Guidelines for Application under procedure No BG16M1OP002-3.021 â€˜Improving the conservation status of natural habitatsâ€™. As a result of the implementation of the project, an improvement in the conservation status of the protected natural habitats in the Natura 2000 network is expected.</t>
  </si>
  <si>
    <t>Q3900568</t>
  </si>
  <si>
    <t>Implementation of measures under the Action Plan for the Conservation of the White Eye Duck (Aythya nyroca) in the Republic of Bulgaria</t>
  </si>
  <si>
    <t>The project proposal includes activities to improve the conservation status of the White Eye Duck (Aythya nyroca) in implementation of the Action Plan for the Protection of the White Eye Duck (Aythya nyroca) in Bulgaria 2014-2023, approved by Order RD-347/12.05.2014 of the Minister of Environment and Water. The activities comply with Annex 1 â€˜Species action plans and eligible measuresâ€™ to the Guidelines for Application for Procedure No BG16M1OP002-3.027 â€˜Measures to improve the conservation status of birds â€” 2â€™ and cover the following conservation actions outlined in the plan:8.2.1. To implement projects for the restoration of former breeding sites of the White-eyed Duck8.2.2. To develop an extensive fish farming programme reflecting the necessary economic activities in fish farms, in line with the requirements of the White-eyed Duck to the habitats. As a result of the implementation of the measures under the procedure, an improvement in the conservation status of the species subject to conservation in the Natura 2000 network is expected. The activities will be carried out on the territory of the Republic of Bulgaria, in particular in protected areas: BG0002104 Tsiborsko swamp, BG0002028 Straldzha Complex, BG0000335 Karaboaz, BG0000334 Island, as well as in the SPA where the species is subject to conservation, in which there are fish farms active.</t>
  </si>
  <si>
    <t>Q3900322</t>
  </si>
  <si>
    <t>â€œImprovement of the conservation status of the large water bull (Botaurus stellaris (Linnaeus, 1758) in Bulgaria by implementing complex measures in key Natura 2000 habitats for the species</t>
  </si>
  <si>
    <t>The project proposal includes activities to improve the conservation status of the big water bull (Botaurus stellaris) in implementation of the Action Plan for the Conservation of the Big Bull (Botaurus stellaris) in Bulgaria 2014-2023, approved by Order RD-347/12.05.2014 of the Minister of Environment and Water. The activities comply with Annex 1 â€˜Species action plans and eligible measuresâ€™ to the Guidelines for Application for Procedure No BG16M1OP002-3.016 â€˜Measures to improve the conservation status of birdsâ€™ and cover the following conservation actions outlined in the plan: 8.2.1 To improve habitats in Orsoy swamp and Garvanian swamp;8.2.4. To improve the food base, it should be clarified in advance what is the most suitable stock for the species to feed for the relevant wetlands;8.1.4. To develop and implement extensive fish farming measures reflecting the necessary economic activities in fish farms, in line with the requirements of the large water bull for habitats;8.2.5. To secure dangerous electricity grids in the vicinity of the species and to draw up guidelines for underground laying of new electricity transmission infrastructure. As a result of the implementation of the measures under the procedure, an improvement in the conservation status of the species subject to conservation in the Natura 2000 network is expected. The activities will be carried out on the territory of protected areas: BG0002006 Orsoya Fisheries, BG0002064 Garvansk swamp, BG0002030 Complex Kalymok, BG0002001 Rayanovtsi (Karstov complex â€œDragomansko swampâ€), as well as in the SPA, in which the species is protected â€” nesting.</t>
  </si>
  <si>
    <t>Q3855259</t>
  </si>
  <si>
    <t>Implementation of priority measures in Ramsar site Belen Islands Complex, Persina Nature Park</t>
  </si>
  <si>
    <t>The project relates to the implementation of activities provided for in Measure 22 and 109 of the NPRD, which will improve the conservation status of habitats and species in Ramsar Belen Islands Complex in Persina. Here are some of the most significant wetlands for Bulgaria â€” Persin Island and Kaikusha Swamp, with typical habitats associated with water and wetlands and some of the rarest habitats associated with sand formations and xerophytic vegetation. The project proposal falls within the following NATURA 2000 zones: BG0002017 Belen Islands Complex, BG0002087 Svishtov-Belenska Lowland, BG0000396 Persina. Through the implementation of modernisation and automation of the mechanical system for opening and closing of the savage doors (locks) of the facilities in wetland â€œIsland Persinâ€, with the construction of hydraulic propulsion system for each of the 6 doors in total and upgrading the water level monitoring system with 3 new points, the water regime in the wetland will be improved, security, efficiency and quality of management will be increased. The intended implementation of reed and amorphing activities will contribute to the improvement of the conservation status of habitat 3150 â€˜Natural eutrophic lakes with Magnopotamion or Hydrocharition vegetationâ€™ and habitat 2340* â€˜Pannon Inland Continental Dunesâ€™. As a result of the reed mowing activities in the Kaikusha swamp, it is expected to create conditions for the formation of water mirrors suitable for the development of ichthiofauna and an attractive place for waterbirds. The improvement of the water regime and the opening of water mirrors will contribute to the improvement of habitat 3150 â€˜Natural eutrophic lakes with Magnopotamion or Hydrocharition vegetationâ€™, but also to improve the conservation status of the target species: Dalmatian pelican, little cormorant and white-eyed dip.</t>
  </si>
  <si>
    <t>Q3900741</t>
  </si>
  <si>
    <t>Provide support for the implementation of measures to improve the conservation status of habitats 40C0 â€œPonto-Sarmatian deciduous shrubsâ€ under the parameter â€œAreaâ€ and â€œStructure and functionâ€, 1410 â€œMediterranean salt meadowsâ€ under the parameter â€œStructure and functionâ€, Habitat 5210 â€œJuniperus spp.â€ under the parameter â€œStructure and functionâ€</t>
  </si>
  <si>
    <t>The project proposal includes the implementation of activities to improve the conservation status of 3 habitats according to the relevant parameters and in accordance with the measures set out in Annex 1.  For habitats:  40C0 Ponto-Sarmatic deciduous shrubs within protected areas: BG0000138/BG0000233/BG0000239/BG0000572/BG0000602/BG0000623/BG0000516/BG0001375;  1410 Mediterranean salt meadows within the scope of protected areas BG0000154/BG0000573/BG0000622/BG0000143/BG0001007; Habitat 5210 â€œHrastalacs with Juniperus spp.â€ within protected areas BG0001004/BG0001007/BG0001023/BG0000224/BG0000304/BG0001011/BG0000212/BG0000366/BG0000372.  The active restoration measures envisaged under the parameters â€˜areaâ€™, â€˜structure and functionsâ€™ will help to create favourable conditions for the restoration and maintenance of natural habitats in the long term.</t>
  </si>
  <si>
    <t>Q3887052</t>
  </si>
  <si>
    <t>â€œImplementation of activities to provide support for improving the conservation status of species included in the LAG Samokov CLLD strategyâ€</t>
  </si>
  <si>
    <t>The project proposal provides for the implementation of activities to provide support for the improvement of the conservation status of animal species reported in an â€˜unfavourable â€” unsatisfactoryâ€™ status in 2013, in accordance with Article 17 of the Habitats Directive. This is also the main objective of the project proposal. The following specific objectives are set to achieve it: Specific Objective 1: Improvement of the conservation status of species that have not been identified in the field studies carried out under the project â€œMapping and determining the conservation status of natural habitats and species â€” phase 1â€ by providing information on the distribution and assessments of their status, allowing the development of specific measures.Specific objective 2: Reduction/removal of negatively affecting factors (threats and influences) on species reported in â€œunfavourable and unsatisfactoryâ€ status in the field studies carried out under the project â€œMapping and determining the conservation status of natural habitats and species â€” phase 1â€ through implementation of direct conservation activities.Specific objective 3: Improvement of the conservation status of the target species included in the project by involving stakeholders and familiarising them with the measures necessary for this purpose. It is envisaged that the implementation of the project will take place in all Natura 2000 sites under the Habitats Directive, falling within the territorial scope of the Local Action Group (LAG) Samokov, namely: BG0000113 â€œVitoshaâ€; ZZ BG0000617 â€œPalakariya Riverâ€, BG0001307 â€œPlanaâ€ and BG0000308 â€œVerilaâ€.</t>
  </si>
  <si>
    <t>Q3888777</t>
  </si>
  <si>
    <t>Improvement of the conservation status of the Red-breasted Goose (Branta ruficollis, Pallas, 1769) through the implementation of measures of the Action Plan for the species (PA 2018)</t>
  </si>
  <si>
    <t>The Red-breasted Goose (Branta ruficollis) is on the IUCN Red List of Globally Endangered Species in the Vulnerable category and is assigned to species of global conservation importance. Since the mid-1990s Bulgaria has formed a key country for the conservation of the species, given its importance for the wintering of the world population, which is currently estimated at around 50 thousand birds on average. In the area of the Shabla Lake Complex and Durankulak Lake can concentrate in a short period of time to 70-90Â % of the world population of the species. These protected areas fall entirely within the territory of the municipality of Shabla. Despite nearly 20 years of research, there are still significant gaps in the biology, ecology and migrations of the species. Some of the species knowledge is outdated. This creates problems in planning integrated conservation measures. First of all, the project envisages conducting 5 studies related to the ecological requirements, daily and seasonal migrations, the â€œconstrictionsâ€ in the life cycle of the species and the factors of concern, which will create conditions for improving the conservation of the species in Bulgaria. A significant part of the conservation measures for each species are related to engaging the general public in its conservation. The project provides for printing and distribution of aids for the species aimed at pupils and hunters, which will increase their knowledge and commitment to the conservation of the species. Provision is made for material and technical facilities and annual holding in Shabla of two festivals related to the goose â€” autumn kite festival and Winter festival dedicated to the species. The target areas of the project are: BG0002050 Durankulak Lake 3Â 356.0Â ha.;BG0000156 Shabla Lake Complex 3Â 174.9Â ha., BG0002051 Kaliakra 16Â 171.8Â ha.; with a total area of 22Â 702.70Â ha. Project organisation and management activities and support activities are also foreseen.</t>
  </si>
  <si>
    <t>Q3913625</t>
  </si>
  <si>
    <t>IMPROVING THE CONSERVATION STATUS OF SPECIES IN THE NATURA 2000 NETWORK THROUGH THE CLLD APPROACH IN THE TUNDZHA AREA</t>
  </si>
  <si>
    <t>A total of 10 target species of amphibians and reptiles and bats on the territory of the Tundzha LAG need support to improve their conservation status. The aim of the project is to improve their conservation status in protected areas Bakadjitsi, Mochuritsa River, Tundzha River 1, Tundzha River 2, Sakar and St. Ilian Heights. The species included in the project proposal are: Plain swamp turtle, Red-bellied boom, Southern combed tritone, Southern horseshoe, Mediterranean horseshoes, Meheli horseshoes, Crown nightgown, Long-fingered nightgown, Great Nightgown, Long-winged bat. The project includes 9 activities.  By implementing 3 conservation activities to maintain/improve the conservation status of species and natural habitats under measure 109 of the NAP, the project proposal will contribute directly to the objective of the procedure, namely to contribute to the improvement of the conservation status of species of the Natura 2000 network on the territory of the Tundzha LAG, reported in an â€˜unfavourable â€” unsatisfactoryâ€™ status in 2013 under Article 17 of the Habitats Directive; and to achieve the specific objective of Priority Axis 3 of OPE 2014-2020. The three conservation activities that will be implemented within the framework of the project will improve the appropriate habitats of the target species Common marsh turtle, Red-bellied boom, southern rowing tritone, Southern horseshoes, Mediterranean horseshoes, Horseshoes of Meheli, Island nightgown, Long-fingered nightgown, Large Nightgold, Long-wing bat. For the target species not identified in the framework of the project â€˜Mapping and determining the conservation status of natural habitats and species â€” Phase Iâ€™, exploratory and information activities and involvement of stakeholders are planned. Observations of target amphibians and reptiles and bats and their habitats are foreseen to address one of the serious threats â€” lack of sufficient information.</t>
  </si>
  <si>
    <t>Q3845481</t>
  </si>
  <si>
    <t>Implementation of measures under the Action Plan for the conservation of the crossed eagle (Aquila heliaca) in the Republic of Bulgaria</t>
  </si>
  <si>
    <t>The project proposal includes activities to improve the conservation status of the kingâ€™s eagle (Aquila heliaca) in implementation of the Action Plan for the Conservation of the Crossed Eagle (Aquila heliaca) in Bulgaria 2014-2022, approved by Order RD-371/17.04.2013 of the Minister of Environment and Water. The activities comply with Annex 1 of the Guidelines for Application to procedure BG16M1OP002-3.027 â€œMeasures to improve the conservation status of birds â€” 2â€ and cover the following measures:2.2.1. Installation of at least one artificial nest in the areas of all safe nests 2.2.2. Making artificial nests to attract the species into suitable habitats2.3.1. Artificial feeding of pairs of crossed eagles with medium breeding success under one small one from mid-March to the end of July2.3.2. Artificial feeding of cross eagles in winter2.6.1. Take measures to prevent the loss of crossed eagles from electric current and collision with power lines.2.6.2. To adequately secure the risk of perishment of birds by electric shocks within a radius of 5Â km from the nest of the crossed eagle, as well as in places with concentration of non-breeding crossed eagles.3.4.1. The project is expected to improve the conservation status of the species protected in the Natura 2000 network. The activities will be carried out on the territory of the Republic of Bulgaria, in particular:-In protected areas for the conservation of wild birds of the European ecological network Natura 2000 (ZZ): BG0002021 Sakar, BG0002059 Kamenski Bair, BG0002058 Blue Kamani-Grebenetz, BG0002057 Besaparski ridove, BG0002094 Ada-Tunja (measures 2.2.1, 2.2.2, 2.3.1, 2.3.2)-BZ, where the species is subject to conservation (measure 3.4.1)-BZ, where the species is subject to conservation, prioritised in the study under measure 3.4.1 (measures 2.6.1, 2.6.2).</t>
  </si>
  <si>
    <t>Q3840508</t>
  </si>
  <si>
    <t>Habitat Danube</t>
  </si>
  <si>
    <t>The project aims at improving the conservation status of target species on the territory of protected areas BG0000247 Nikopolsko plateau and BG0000396 Persina, part of the Natura 2000 network, on the territory of the Belene-Nicopol LAG. The implementation of the activities will provide support to improve the conservation status of the following species: common marsh turtle (Emys orbicularis), red abdomen (Bombina bombina), large rowing tritone (Triturus karelinii), southern horseshoe (Rhinolophus euryale), Mediterranean horseshoe (Rhinolophus blasiii), sharp-edged nightgown (Myotis blythii), long-fingered nightgown (Myotis capaccinii), a large nightgown (Myotis myotis).Types not found on the ground within the project â€œMapping and determining the conservation status of natural habitats and species â€” Phase Iâ€ will be covered by exploratory and information activities. Activities with direct conservation measures target the species of common marsh turtle (E. orbicularis) and B. bombina.To achieve the objective, 12 activities are planned to target the target species, which are reported in the â€˜Unfavourable â€” Unsatisfactoryâ€™ status in the status reports and assessment of the conservation status of the target species under the project â€˜Mapping and determining the conservation status of natural habitats and species â€” phase Iâ€™. Four of these are conservation with a direct impact to improve the appropriate habitats of the target species. Two activities provide for monitoring of targeted amphibian and reptile and bat species and their habitats to address one of the most serious threats â€” lack of sufficient information. This threat does not allow a proper assessment of the favourable conservation status of the species and the planning of appropriate management measures. These activities are tantamount to conservation because they solve one of the main problems â€” lack of information.</t>
  </si>
  <si>
    <t>Q3886150</t>
  </si>
  <si>
    <t>Improvement of the conservation status of Natura 2000 species in Nikopol municipality</t>
  </si>
  <si>
    <t>The project proposal provides for the implementation of exploratory activities and direct conservation measures for the species Emys orbicularis, Triturus karelinii, Bombina bombina, Rhinolophus euryale, Mediterranean horseback (Rhinolophus blasii), Myotis blythii, Myotis capaccinii and Myotis myotis. The activities and measures are defined on the basis of the identified pressures and threats on species in the framework of the project â€˜Mapping and determining the conservation status of natural habitats and species â€” Phase Iâ€™. The activities will be carried out on the territory of the protected area BG0000247 Nikopolsko Plateau.</t>
  </si>
  <si>
    <t>Q3855264</t>
  </si>
  <si>
    <t>Improvement of the conservation status of natural habitat types and species from the Natura 2000 network on the territory of Vrachanski Balkan Nature Park</t>
  </si>
  <si>
    <t>The project aims at improving the conservation status of plant and animal species and natural habitat types subject to conservation on the territory of the Vrachanski Balkan Nature Park, which falls within the following protected areas (Natura 2000) sites: â€” Protected area BG0002053 â€œVrachanski Balkanâ€ for the conservation of wild birds;- Protected area BG0000166 â€œVrachanski Balkanâ€ for the conservation of natural habitats. Four activities with direct conservation measures are foreseen. The project will build on previous projects to support the populations of necrophagous species â€” Griffon Vulture (Gyps fulvus), Egyptian Vulture (Neophron percnopterus) and Mountain Ceclic (Alectoris graeca graeca). For the necrophagous species, the aviary and feeding site will be repaired, studies carried out, a new site built, necessary equipment supplied and provided for feeding. For the mountain cake, an old and built additional infrastructure will be renovated and provided for the production of birds through semi-free rearing. An innovative methodology and technology for the production and displacement of birds of the species will be developed and a minimum of 100 birds per year will be displaced. Measures are foreseen for the restoration of eutrophic lakes and the protection of two species of triton, the Northern Crown Triturus (Triturus cristatus) and the Southern Crowd Tritone (Triturus karelinii). The habitat will be cleaned and fenced, and in the ponds will be built watercourses for the animals and 15 old fountains restored. Another activity will secure routes passing through natural habitats at risk of tourist pressure, installation of information boards and signs and secured 150 pillars and 2Â km of power lines in the most dangerous places for birds. Activities are foreseen for the organisation, management and publicity of the project. As a result of the project, measures will be implemented to improve the conservation status of 7 bird species and 8 habitats.</t>
  </si>
  <si>
    <t>Q3895637</t>
  </si>
  <si>
    <t>Improvement of the conservation status of natural habitats 91F0 and 92A0 in maintained reserves (PR) Dolna Topchia and Balabana.</t>
  </si>
  <si>
    <t>The project is intended to be implemented in Dolna Topchia PR in the land of the town of Elhovo and in the territory of the village of Trankovo, Tunja Municipality, Balabana PR in the land of Elhovo and within the boundaries of the Reka Tundzha 2 ZZ code BG0000195. The implementation is linked to changes in the hydrological regime, which have had a negative impact on natural habitats 91F0End-river mixed forests along major rivers and 92A0 Cruise galleries from Salix alba and Populus alba in the Dolna Topchia and Balabana PR. The lack of regular watering as a result of the corrections made to the Popovska and Tundja rivers, the drainage of their floodplains and the eradication of the rice fields led to mass drying of the forest due to insufficient soil humidity. In the management plans in the IP, invasive species were identified: clear nucleus, glacier, amorphous amorph, White acacia, Black acacia, etc. It is necessary to remove them and afforestation with summer oak, white elm and white poplar and their subsequent cultivation. In order to limit entry by motor vehicles and carrying out poaching logging, it is necessary to place barriers to the southern part of the PR â€œLower Topchiaâ€ and the north-eastern part of â€œBalabanaâ€ PR at the beginning of the visitorsâ€™ paths. The following activities are planned: Complex feasibility studies for the watering of the â€œDolna Topchiaâ€ and â€œBalabanaâ€ PR in order to prepare the most appropriate technical solutions; Preparation of a technical design for the restoration of the floodable nature of the â€˜Dolna Topchiaâ€™ PR and the Balabana PR, based on the results of the complex feasibility studies; Implementation of the activities set out in the technical project to restore the floodable nature of the reserves; Removal of invasive species, soil preparation, planting and cultivation of afforestation material of the types of summer oak, white elm and white poplar in PR â€œLower Topchiaâ€ and â€œBalabanaâ€ PR; Purchase and placement of barriers at the beginning of the visitorsâ€™ paths to the southern part of the PR â€œLower Topchiaâ€ and to the north-eastern part of the Balabana PR.</t>
  </si>
  <si>
    <t>Q4292717</t>
  </si>
  <si>
    <t>â€œImproving the conservation status of species of the network of nature 2000 through the CLLD approach in the territory of the Dryanovo â€” Tryavna LAG â€” in the heart of the Balkan Mountainsâ€</t>
  </si>
  <si>
    <t>The project proposal includes a set of conservation and communication measures to contribute to the improvement of the status of species of the Natura 2000 network assessed in an unsatisfactory conservation status on the territory of Dryanovo Tryavna LAG. Exploratory activities targeting species are foreseen: Plain marsh turtle, Southern combed triton and target bat species (Islee Nightgown and Big Nightgown), which will be carried out on the basis of the approved methodologies under the project â€œMapping and determining the conservation status of natural habitats and species â€” Phase Iâ€. This project proposal will thus complement the results and activities of this and other exploratory projects with more precise, comparable and up-to-date data. It is also planned to build small wetlands with standing water and activities related to the prevention and fight against fires, which aim to protect the species Common marsh turtle and its habitats. At the same time, these activities will also have a positive effect on other protected species, as fires are a widespread threat and built wetlands will also be suitable habitats for other water-loving species. Planning activities fall within the scope of measure 109 of the National Priority Action Framework for Bulgariaâ€™s Natura 200 network (NPA). These have been identified on the basis of the threats to each of the species according to the reports of the project â€œMapping and determining the conservation status of natural habitats and species â€” Phase Iâ€. The project proposal includes all species that are part of the strategy for CLLD of Dryanovo â€” Tryavna LAG. In this sense, the project also helps to implement the CLLD approach and the Strategy itself. The project proposal covers the following Natura 2000 Protected Areas: BG0000214 Dryanovo Monastery BG0000263 Skalsko BG0000281 River Belitsa BG0000282 Dryanovo River BG0000399 Bulgarka BG0000610 River Yantra</t>
  </si>
  <si>
    <t>Q3913920</t>
  </si>
  <si>
    <t>â€˜Improvement of the conservation status of the habitats of target amphibians and reptiles in protected areas 'Persina', 'Renovation-Caramandol' and 'Nikopolsko Plateauâ€™.</t>
  </si>
  <si>
    <t>The implementation of this project will achieve a favourable conservation status for 3 of the target species by improving the status of key species deposits and habitats, raising awareness and ensuring the maximum interest of stakeholders, as well as testing the population parameters of the target species of amphibians and reptiles: Southern combing tritone (Triturus karelinii), Bombina bombina, Emys orbicularis on the territory of the Nicopol-Belene LAG. The project sets out activities corresponding to the types of eligible activities under the Procedure, namely: study of the distribution and population parameters of the target species, restoration of existing natural or artificial ponds with standing waters in order to improve habitats that do not fulfil their ecological functions for the species (dried or drained), contaminated, at the advanced stage of sucession, etc., as well as carrying out information and activities to involve stakeholders.The project activities are applied within the scope of protected areas where the assessment of the conservation status of the target species at Criterion 1 site level, Populations within the siteâ€™s boundaries is â€œUnfavourable â€” Unsatisfactoryâ€. The expected results are to improve the population of the target species in the SPA on the territory of the Belene-Nicopol LAG by increasing the number/area of suitable standing ponds, including those of artificial or partial natural origin, as well as the total area of potential habitat and effectively occupied areas of the populations of the target species in the protected areas, as well as to create conditions for increasing the habitat of the species in the protected area. In the selection of potential habitats of the target species and restoration, the studies and activities of the project will be directed with priority to wetlands that are municipal and state-owned.</t>
  </si>
  <si>
    <t>Q3845483</t>
  </si>
  <si>
    <t>Implementation of measures under the Action Plan for the conservation of the Saker Falcon (Falco cherrug) in the Republic of Bulgaria</t>
  </si>
  <si>
    <t>The project proposal includes activities to improve the conservation status of the Saker Falcon (Falco cherrug) in implementation of the Action Plan for the Conservation of the Saker Falcon (Falco cherrug) in Bulgaria 2014-2022, approved by Order RD-371/17.04.2013 of the Minister of Environment and Water. The activities comply with Annex 1 of the Guidelines for Application to procedure BG16M1OP002-3.027 â€œMeasures to improve the conservation status of birds â€” 2â€ and cover the following measures:4.1. To improve the conditions for the Saker Falcon (through artificial nests) in historical breeding areas and places of occurrence of the species during the breeding period4.5. To improve the feed base of the species in the areas around the established nests through activities to increase the number of semi-wild pigeons in some of the settlements or to carry out feedings4.7. Secure areas of risky power lines of 20Â kV network within a radius of 5Â km around occupied sockets.5.15. To assess the risk of electric shocks and destruction of Saker Falcons on installations from the electricity and electricity distribution network in the breeding areas of the species. The project is expected to improve the conservation status of the species subject to conservation in the Natura 2000 network. The activities will be carried out on the territory of the Republic of Bulgaria, in particular:- In protected areas for the conservation of wild birds of the European ecological network Natura 2000 (ZZ): BG0000270 Atanasovsko Lake, BG0002048 Suha Reka, BG0002050 Durankulak Lake, BG0002061 Balchik, BG0002082 Batova (measures 4.1 and 4.5)- In the SPA where the species is subject to conservation (measure 5.15)- In the SPA where the species is subject to conservation, prioritised in the study under measure 5.15 (measure 4.7).</t>
  </si>
  <si>
    <t>Q3888334</t>
  </si>
  <si>
    <t>â€œImplementation of activities to improve the conservation status of species included in the LAGâ€™s CLLD strategy Tutrakan-Slivo Poleâ€</t>
  </si>
  <si>
    <t>The project proposal provides for the implementation of activities to improve the conservation status of animal species reported in an â€œunfavourable â€” unsatisfactoryâ€ status in 2013 in accordance with Article 17 of the Habitats Directive. This is also the main objective of the project proposal. The following specific objectives are set to achieve it: Specific Objective 1: Improvement of the conservation status of species that have not been identified in the field studies carried out under the project â€œMapping and determining the conservation status of natural habitats and species â€” phase 1â€ by providing information on the distribution and assessments of their status, allowing the development of specific measures.Specific objective 2: Reduction/removal of negatively affecting factors (threats and influences) on species reported in â€œunfavourable and unsatisfactoryâ€ status in the field studies carried out under the project â€œMapping and determining the conservation status of natural habitats and species â€” phase 1â€ through implementation of direct conservation activities.Specific objective 3: Improvement of the conservation status of the target species included in the project by involving stakeholders and familiarising them with the measures necessary for this purpose. It is envisaged that the implementation of the project will take place in all Natura 2000 sites under the Habitats Directive, falling within the territorial scope of the Local Action Group (LAG) Tutrakan-Slivo Pole, namely: BG0000168 Ludogorie Act; ZZ BG0000171 â€˜Loogorie-Boblaâ€™, ZZ BG0000180 â€˜Boblaâ€™ and â€˜Marten-Ryahovoâ€™ ZZ BG0000529.</t>
  </si>
  <si>
    <t>Q3900756</t>
  </si>
  <si>
    <t>Development of an action plan for the species Rosalia alpina</t>
  </si>
  <si>
    <t>The project covers the implementation of all necessary activities for the preparation and approval of an action plan for the species Rosalia Alpina in accordance with Regulation No 5 of 1.08.2003 on the conditions and procedure for the development of action plans for plant and animal species, issued by the Minister for the Environment and Water and the Minister for Agriculture and Forestry, promulgated. SG No 73 of 19.08.2003 (Ordinance 5/2003).:- Preparation of terms of reference and taking the necessary actions for its approval by the Ministry of Environment and Water;- Analysing the information currently available from all possible sources;- Conducting field studies and analysing their data;- Development of the planning document itself;- Conducting public consultations and reporting their comments if necessary; initiation of the procedure referred to in Article 2(2) of the Regulation on the conditions and procedure for assessing the compatibility of plans, programmes, projects and investment proposals with the object and objectives of the protection of protected areas, adopted by Council of Ministers Decree No 201 of 31 August 2007, promulgated. SG No 73 of 11 September 2007, last amended and supplemented SG No 3 of 5 January 2018 (PMS 201/2007);- Submission of the plan for consideration by the National Council on Biodiversity and taking into account comments, if necessary. The draft proposal is aimed at implementing measure 20 of the National Priority Action Framework for Natura 2000.</t>
  </si>
  <si>
    <t>Q3900758</t>
  </si>
  <si>
    <t>Development of an action plan for Menetriazium runner species (Carabus (Carabus) menetriesi pacholei SokolÃ¡Å™, 1911) and Hungarian runner (Carabus (Pachystus) hungaricus Fabricius, 1792)</t>
  </si>
  <si>
    <t>The project covers the implementation of all necessary activities for the preparation and approval of an action plan for the Menetriasian runner (Carabus (Carabus) menetriesi pacholei SokolÃ¡Å™, 1911) and Hungarian runner (Carabus (Pachystus) hungaricus Fabricius, 1792), in accordance with Regulation No 5 of 1.08.2003 on the terms and procedure for the development of action plans for plant and animal species, issued by the Minister for the Environment and Water and the Minister for Agriculture and Forestry, published. SG No 73 of 19.08.2003 (Ordinance 5/2003).:- Preparation of terms of reference and taking the necessary actions for its approval by the Ministry of the Environment and Water;- Analysing the information currently available from all possible sources;- Conducting field studies and analysing their data;- Development of the planning document itself;- Conducting public consultations and reporting their comments, if necessary;- Initiation of the procedure referred to in Article 2(2) of the Regulation on the conditions and procedure for assessing the compatibility of plans, programmes, projects and investment proposals with the object and objectives of protection of protected areas, adopted by Council of Ministers Decree No 201 of 31 August 2007, promulgated. SG No 73 of 11 September 2007, last amended and supplemented SG No 3 of 5 January 2018 (PMS 201/2007);- Submission of the plan to the Ministry of Environment and Water for consideration by the National Council on Biodiversity and taking notes, if necessary. The draft proposal is aimed at implementing measure 20 of the National Priority Action Framework for Natura 2000.</t>
  </si>
  <si>
    <t>Q3867772</t>
  </si>
  <si>
    <t>Development of an action plan for the species Testudo hermanni and Testudo graeca</t>
  </si>
  <si>
    <t>The project proposal aims at implementing measure 20 of the National Priority Action Framework for Natura 2000. The project envisages the implementation of all necessary activities to update an action plan for the species of the Spike-tailed Turtle (Testudo hermanni) and the Spider Turtle (Testudo graeca) and its approval. The plan was approved in 2005 with a time frame until 2014. The following activities are planned in accordance with Regulation No 5 of 1.08.2003 on the conditions and procedure for the development of action plans for plant and animal species, issued by the Minister for the Environment and Water and the Minister for Agriculture and Forestry, published. SG No 73 of 19 August 2003 (Ordinance 5/2003).:- Preparation of terms of reference and taking the necessary actions for its approval by the Ministry of the Environment and Water;- Analysis of the information currently available from all possible sources, including with regard to the implementation of an Action Plan for the Protection of Terrestrial Tortoises in Bulgaria;- Conducting field studies and analysing their data; development of the planning document itself;- Conducting public discussions and consultations and reflecting their comments if necessary;- initiating the procedure under Article 2(2) of the Regulation on the conditions and procedure for assessing the compatibility of plans, programmes, projects and investment proposals with the object and objectives of conservation of protected areas, adopted by Council of Ministers Decree No 201 of 31 August 2007, promulgated. SG No 73 of 11 September 2007, last amended and supplemented SG No 3 of 5 January 2018 (Council of Ministers Decree 201/2007);- Submission of the plan for consideration by the National Council on Biodiversity and taking into account comments, if necessary.</t>
  </si>
  <si>
    <t>Q3881434</t>
  </si>
  <si>
    <t>Preparation of an Action Plan for the species Mountain creek (Alectoris graeca graeca, Meisner, 1804).</t>
  </si>
  <si>
    <t>The project aims at developing an Action Plan for the species of mountain creek (Alectoris graeca graeca, Meisner, 1804). According to the Red Data Book of Bulgaria, the population in Bulgaria is unique worldwide due to the presence of a hybridisation area with Al. chukar. Bulgaria has the status of endangered species EN [A-1-c], BDB-II; International: It is included in Annex II of the Wild Birds Directive. In the past, the spring stock amounted to more than 20,000 birds. There are now different estimates of numbers in the country that range between 600 and 3000 nesting pairs. In general, the population is in a dangerous decline. During the preparation of the project, a detailed analysis was prepared, which proves that there is no data on the state of the state of the population of the species in the country.  According to the Birds Designation Orders, the species is listed as a conservation object in 25 Protected Areas, with a total area of 1Â 117Â 464.31Â ha. This outlines a rather wide range of dissemination, but it is mandatory to carry out field surveys to validate and update data. It will be commissioned and carried out by an external contractor on the basis of an adapted methodology in all areas, and the results will be verified by an expert of the beneficiary and will form the basis for the development of the Plan. Camera surveys of species data in publications, etc., as well as information about it will be carried out by conducting surveys on a national scale. All survey data will be used to develop a first version of the Plan, in compliance with the Terms of Reference and the normative framework. The plan will also be submitted to stakeholders for public consultation and after appropriate adjustments submitted to the Ministry of Environment and Water for approval. Activities are foreseen for the organisation, management and publicity of the project. In the implementation of the project will be used the large capacity of the beneficiary, who, through its local structures, manages 2/3 of the hunting area of the country and has more than 100 x human membership.</t>
  </si>
  <si>
    <t>Q3899696</t>
  </si>
  <si>
    <t>Development of an action plan for the conservation of the populations of Tiger butterfly (Euplagia quadripunctaria) 2019-2028</t>
  </si>
  <si>
    <t>The project proposal provides for the preparation of an action plan for the conservation of the populations of Tiger butterfly (Euplagia quadripunctaria) for the period 2019-2028. The implementation of the project will include preparation of terms of reference and its coordination, analysis of existing information from previous studies. As a result, restoration, maintenance, etc. conservation measures for the target species of the Natura 2000 network will be identified for a period of 10 years. The action plan will be developed in accordance with the requirements of Regulation No 5 of 1.08.2003. The implementation of the project will support the implementation of measure 20 of the NDRC) and will contribute to supporting the species subject to conservation in the Natura 2000 network in order to achieve a better conservation status.</t>
  </si>
  <si>
    <t>Q3899698</t>
  </si>
  <si>
    <t>Development of an Action Plan for the Conservation of Streamed Cancer Populations (Austropotamobius torrentium) 2019-2028</t>
  </si>
  <si>
    <t>The project proposal provides for the preparation of an action plan for the protection of the populations of stream cancer (Austropotamobius torrentium) for the period 2019-2028. The implementation of the project will include preparation of terms of reference and its coordination, analysis of information from previous studies. As a result, restoration, maintenance, etc. conservation measures for the target species of the Natura 2000 network will be defined for a period of 10 years. The action plan will be developed in accordance with the requirements of Regulation No 5 of 1.08.2003. The implementation of the project will support the implementation of measure 20 of the NDRC) and will contribute to supporting the species subject to conservation in the Natura 2000 network in order to achieve a better conservation status.</t>
  </si>
  <si>
    <t>Q3899692</t>
  </si>
  <si>
    <t>Development of an action plan for the conservation of populations of White-v (Nymphalis vaualbum) 2019-2028</t>
  </si>
  <si>
    <t>The project proposal provides for the preparation of an action plan for the conservation of the populations of the White-v butterfly (Nymphalis vaualbum) for the period 2019-2028. The current taxonomic nomenclature includes the generic and species name Nymphalis l-album. Annex II to Directive 92/43/EEC lists as Nymphalis vaualbum. In this project, the species is referred to as Nymphalis vaualbum and/or Nymphalis l-album, as the two synonyms are considered to be completely equivalent and the report from the last mapping for the species is generic and species Nymphalis l-album. The implementation of the project will include the preparation of terms of reference and its coordination, a field study, an analysis of its information in combination with that of previous studies. As a result, restoration, maintenance, etc. conservation measures for the target species of the Natura 2000 network will be identified for a period of 10 years. The action plan will be developed in accordance with the requirements of Regulation No 5 of 1 August 2003. The implementation of the project will support the implementation of measure 20 of the NDRC) and will contribute to supporting the species subject to conservation in the Natura 2000 network in order to achieve a better conservation status.</t>
  </si>
  <si>
    <t>Q3899694</t>
  </si>
  <si>
    <t>Development of an action plan to protect the populations of the Catopta thrips butterfly (HÃ¼bner, 1818) for the period 2019-2028.</t>
  </si>
  <si>
    <t>The project proposal provides for the preparation of an action plan for the conservation of the populations of the Catopta thrips butterfly (HÃ¼bner, 1818) for the period 2019-2028. The implementation of the project will include preparation of terms of reference and its coordination, field study, analysis of its information combined with that of previous studies. As a result, restoration, maintenance, etc. conservation measures for the target species of the Natura 2000 network will be identified for a period of 10 years. The action plan will be developed in accordance with the requirements of Regulation No 5 of 1.08.2003. The implementation of the project will support the implementation of measure 20 of the NDRC) and will contribute to supporting the species subject to conservation in the Natura 2000 network in order to achieve a better conservation status.</t>
  </si>
  <si>
    <t>Q3900522</t>
  </si>
  <si>
    <t>Development of an Action Plan for the Conservation of the Northern Crown Newton (Triturus cristatus Laurenti, 1768) in Bulgaria for the period 2019-2028</t>
  </si>
  <si>
    <t>The project proposal is based on the development of an Action Plan for the conservation of the populations of the North Crown Newton in Bulgaria for a ten-year period. The main objective is to improve the conservation status of the Northern Crown tritone in Bulgaria by defining restoration, maintenance and other conservation measures for the conservation of its populations. SO1 is the provision of up-to-date, high-quality and sufficient data for the purpose of developing an action plan for the Northern combing newt in Bulgaria. SO2 is the Prioritisation of the threats and limiting factors for the Northern Crest tritone in Bulgaria, the impact of which should be controlled, overcome or limited. SO3 is to provide an adequate long-term plan base for the conservation of the populations of the North Crown tritone in Bulgaria. 7 activities are foreseen to ensure project management and coordination, compliance with the approved Terms of Reference for the development of the Plan, transparency, better understanding, feedback from direct stakeholders from the implementation of the Action Plan, as well as from the general public on the quality of the work and agreement on the draft Action Plan. The project proposal foresees to visit water bodies from a relatively small but well-defined geographical area â€” the territories of the districts of Vidin, Montana and Vratsa. It is planned to visit protected areas within the range, but the species has not yet been proven: ZZ BG0001040 â€œWestern Stara Planina and Predbalkanâ€, ZZ BG0000503 â€œReka Lomâ€, ZZ BG0000594 â€œThe bridge of God â€” Ponoraâ€, etc. The expected result is: Approved action plan for the conservation of the Northern Crown tritone (Triturus cristatus Laurenti, 1768) in Bulgaria.</t>
  </si>
  <si>
    <t>Q3889677</t>
  </si>
  <si>
    <t>Development of an Action Plan for the Protection of Leopard Smoke (Zamenis situla, Linnaeus, 1758) in Bulgaria for the period 2019-2028</t>
  </si>
  <si>
    <t>The project proposal is based on the development of an Action Plan for the conservation of leopard smoke in Bulgaria for a ten-year period. The main objective is to improve the conservation status of the species by defining the necessary restoration, maintenance and other conservation measures for the conservation of its population. SO1 is the Ensuring of an Action Plan for the Protection of Leopard Smoke (Zamenis situla (Linnaeus, 1758)) agreed by the Minister of Environment and Waters in Bulgaria. SO2 is to provide up-to-date, high-quality and sufficient data for the purpose of developing an action plan for leopard smoke in Bulgaria. SO3 is to provide an adequate long-term plan base for the conservation of the populations of the species in Bulgaria. 8 activities are foreseen to ensure project management and coordination, preparation of Terms of Reference for the development of the Plan, transparency, better understanding, feedback from directly stakeholders from the implementation of the Action Plan, as well as from the general public on the quality of the work and agreement on the draft Action Plan. The project proposal provides for field studies to be carried out according to a developed specific methodology, which is fully based on the existing methodologies for mapping and monitoring of the species. The field work area will include territories from Blagoevgrad, Plovdiv and Burgas. The target areas will be specified on the basis of literary and other data on the actual or potential presence of the species (e.g. Natura 2000 sites that fall within the range, but the species has not yet been proven or long gone: BG0000224 â€œOgraden â€” Maleshevoâ€, ZZ BG0001028 â€œMedium Pirin â€” Alibotushâ€, ZZ BG0001031 â€œRodopi â€” Sredniâ€, ZZ BG0001004 â€œEmine â€” Irakliâ€, etc.). The expected result is: Approved action plan for the protection of leopard smoke in Bulgaria.</t>
  </si>
  <si>
    <t>Q3889673</t>
  </si>
  <si>
    <t>Development of an Action Plan for the conservation of colonial nesting waterbirds (herons and Ibis birds, necklacers, sabels and terns): A. purpurea, A. ralloides, E. alba, E. garzetta, N. nycticorax, P. leucorodia, P. falcinellus, R. avosetta, G. pratincola, Ch. hybrida, Ch. niger, G. nilotica, S. hirundo, S. sandvicensis, S. albifrons, L. melanocephalus for the period 2019-2028.</t>
  </si>
  <si>
    <t>The project proposal is based on the development of an Action Plan for the conservation of colonial nesting waterbirds (herons and Ibis, Sabellun and terns) in Bulgaria by defining restoration, maintenance and other conservation measures for them and their colonies, according to their type and the habitats they inhabit. SO1 is providing up-to-date, high-quality and sufficient data for the purpose of developing an Action Plan for colonial nesting waterbird species in Bulgaria. SO2 is Determination of threats and limiting factors for colonially nesting waterbird species in Bulgaria, subject to the Plan, the impact of which should be controlled, overcome or limited. SO3 is to provide an adequate long-term plan base for the protection of the water-loving bird species subject to the plan and their colonies by providing adequate conservation measures according to their type and the habitats inhabited by them in Bulgaria. 12 activities are foreseen to ensure project management and coordination, compliance with the agreed Plan Development Terms of Reference, transparency, better understanding by direct stakeholders. Field studies are envisaged in three â€˜raysâ€™, covering the best nesting fields of the target species: 1.The valley of the Danube-fisheries Orsoya, Belene, Kalymok-Brashlen, Malak Preslavets and Srebarna; 2.The valley of the Maritsa River and adjacent fishshops, Tsalapitsa rice fields, Hdajidimitrovo ribrich, larger dams; 3.Black Sea Coast â€” Durankulak Ezeto, Shabla Lake and Tuzla, Pomorie Lake, Atanasovski Lake, Burgas Lakes, Poda, mouth of Ropotamo River. They fall within the following protected areas of the Natura 2000 ecological network: Orsoya; Orsoya Fishery; Persina; Kalimok complex; Marsh Malak Preslavets; Silver; Tsalapitsa rice fields; Durankulak Lake; Shabla Lake Complex; Pomorie Lake; Atanasovsko Lake; Ropotamo Complex; Dairy-Poda, etc. The expected result is: An established action plan.</t>
  </si>
  <si>
    <t>Q3889671</t>
  </si>
  <si>
    <t>Development of an Action Plan for the conservation of the populations of cave-loving bats in Bulgaria (Rhinolophus mehelyi, Rhinolophus hipposiderus, Rhinolophus ferrumequinum, Rhinolophus euryale, Rhinolophus blasii, Myotis myotis, Myotis blythii, Myotis emarginatus, Myotis capaccinii and Miniopterus schreibersii) for the period 2019-2028.</t>
  </si>
  <si>
    <t>The project proposal is based on the development of an Action Plan for the conservation of the populations of caver-loving bats in Bulgaria for a ten-year period. The main objective is to improve the conservation status of the cave-loving bats in Bulgaria by defining the necessary restoration, maintenance and other conservation measures for the conservation of their populations. SO1 is â€œProviding up-to-date, high-quality and sufficient data for the purpose of developing an Action Plan for the caveher-loving bats in Bulgariaâ€. SO2 is the â€œPrioritisation of threats and limiting factors for caverner-loving bats in Bulgaria, the impact of which should be controlled, overcome or limitedâ€. SO3 is â€œEnsuring an adequate long-term plan base for the conservation of the populations of cave-herical bats in Bulgariaâ€. 13 activities are foreseen to ensure project management and coordination, compliance with the approved Terms of Reference for the development of the Plan, transparency, better understanding, feedback from direct stakeholders from the implementation of the Action Plan, as well as from the general public on the quality of the work and agreement on the draft Action Plan. The project proposal envisages visiting known underground deposits in the Natura 2000 SPA where no target bat species have been identified but are subject to conservation; significant underground bat shelters in Northern (min. 10 havens) and southern Bulgaria (min. 6 sanctuaries); well-built caves with built but unusable infrastructure and spring caves, absorbed for water supply, newly built road, energy and other industrial infrastructure, land bypass of abandoned railway lines. The site studies envisaged fall within a minimum of 30 protected areas of the Natura 2000 ecological network, detailed in Annex. The expected result is: An approved action plan for the conservation of the populations of cave-loving bats in Bulgaria.</t>
  </si>
  <si>
    <t>Q3832843</t>
  </si>
  <si>
    <t>Development of an action plan for cetaceans â€” Black Sea aphala species (Tursiops truncatus ponticus), Black Sea harbour porpoise (Phoceana phocoena relicta) and Black Sea common dolphin (Delphinus delphis ponticus)</t>
  </si>
  <si>
    <t>The project proposal aims at implementing measure 20 of the National Priority Action Framework for Natura 2000. The project envisages the implementation of all necessary activities for the preparation and approval of an action plan for cetaceans â€” the species of Black Sea aphala (Tursiops truncatus ponticus), the Black Sea harbour porpoise (Phoceana phocoena relicta) and the Black Sea common dolphin (Delphinus delphis ponticus). The following activities are planned in accordance with Regulation No 5 of 1.08.2003 on the conditions and procedure for the development of action plans for plant and animal species, issued by the Minister for the Environment and Water and the Minister for Agriculture and Forestry, published. SG No 73 of 19 August 2003 (Ordinance 5/2003).:- Analysis of interested parties and preliminary discussions;- Development of the planning document itself;- Conducting public consultations and reporting their comments if necessary;- initiating a procedure under Article 2(2) of the Regulation on the conditions and procedure for carrying out the assessment of the compatibility of plans, programmes, projects and investment proposals with the object and objectives of conservation of protected areas, adopted by Council of Ministers Decree No 201 of 31 August 2007, promulgated. SG No 73 of 11 September 2007, last amended and supplemented SG No 3 of 5 January 2018 (PMS 201/2007);- Submission of the plan to the Ministry of the Environment and Water for consideration by the National Council on Biodiversity and taking notes, if necessary.</t>
  </si>
  <si>
    <t>Q3885709</t>
  </si>
  <si>
    <t>â€œImprovement of the conservation status of three bat species on the territory ofâ€Stambolovo-Kardzhali 54â€œLAGâ€</t>
  </si>
  <si>
    <t>The main objective of the project â€œImproving the conservation status of three bat species on the territory of the Stambolovo-Kardzhali LAG 54â€ is to improve the conservation status of species with â€œunfavourable and unsatisfactoryâ€ status. Specific objectives of the project are:  â€” By carrying out studies and implementing conservation measures to improve the conservation status of three species of bats inhabiting the territory of LAG â€œStambolovo â€” Kardzhali 54â€.- By conducting information activities to increase the awareness and motivation of the community for the conservation of biodiversity, including bats. The project is aimed at researching and improving the condition of three species of bats, namely the horseshoe bat (Rhinolophusmehelyi), the Broadow Bat (Barbastellabarbastellus) and the Long-Eared Nightgear (Myotisbechsteinii).   The main activities of the project are related to conducting surveys on the distribution and number of species in breeding colonies and wintering sites, mapping the fields of the target species and conducting conservation activities â€” laying houses, as well as marking and storing biotopic trees providing shelters to the species wide-eared bat and long-eared nightgown. The project also includes information activities and involvement of stakeholders â€” information meetings, educational campaign among pupils and attracting volunteers to participate in the studies. As a result of the implementation of the project, up-to-date information on the status of the target species will be collected and analysed and conditions will be created for their conservation. It will also increase community awareness and motivation with regard to the conservation of bats as part of biodiversity.</t>
  </si>
  <si>
    <t>Q3845487</t>
  </si>
  <si>
    <t>Improvement of the conservation status of birds in protected area BG0002023 â€œOvcharitsa Yazovirâ€</t>
  </si>
  <si>
    <t>Ovcharitsa Dam is an important habitat for many species of migratory and waterfowl. For this reason, the dam was designated as a protected area within the Natura 2000 ecological network. The protected area at the dam is 43Â 000 decares. About and in the dam are concentrated every year up to 45799 waterbirds of about 35 species. Of the identified 87 bird species, 22 are included in the Red Data Book of Bulgaria and 62 species are of European conservation importance. The dam is one of the important places and wintering of the big cormorant, Dalmatian pelican and the big white-fronted goose. Under protection are also species such as red-breasted diver and red-breasted goose, white-eyed duck, eagle fisherman, small cormorant, pink pelican, large water bull, night heron, the draft proposal provides for the implementation of two measures of the approved management plan for the protected area BG0002023 â€œOvcharitsa Yazovirâ€ which will provide nesting sites for bird species subject to conservation in the protected area in the future:1. Construction of bevel platforms for rest and night.2. Afforestation</t>
  </si>
  <si>
    <t>Q3845488</t>
  </si>
  <si>
    <t>Improvement of the conservation status of birds in protected area BG0002052 â€œZrebchevo Yazovirâ€</t>
  </si>
  <si>
    <t>Zrebchevo Dam is a wet area of international importance for wintering waterbirds, where more than 20Â 000 waterbirds of 33 species are concentrated every year. There are 77 bird species, mainly wintering in the river basin, of which 23 species are listed in the Red Data Book of Bulgaria. Of the present species 62 are of European conservation concern (SPEC) (BirdLife International, 2004). 3 species are listed as globally threatened in SPEC1 and as threatened in Europe respectively in SPEC2-5, SPEC3-18 species. The site provides suitable habitats for 20 species included in Annex 2 of the Biological Diversity Act, for which special conservation measures are required. Of these, 16 are also listed in Annex I to EU Directive 79/409. The dam, together with the fishponds, is of international importance for wintering Anas crecca, Anas platyrhynchos, Anser albifrons and Egretta alba. Here is one of several places in Bulgaria where the worldâ€™s threatened red-breasted goose (Branta ruficollis) winters in the interior of the country far from the Black Sea coast. The sea eagle (Haliaeetus albicilla) is regularly kept in the area in winter. During the breeding period, the site is one of the most important in the country of importance for the European Union for the conservation of the cane harrier Circus aeruginosus/.This project proposal provides for the implementation of 3 measures of the management plan for the protected area BG0002052 Zhrebchevo dam, identified as priority (eligible) in the application guidelines under procedure BG16M1OP002-3.027:1. Construction of knee-mounted resting and nesting platforms in suitable reed arrays.2. Placement of artificial nests for large birds of prey in suitable places in the protected area and in the vicinity â€” up to 2Â km distance.3. Nesting of duck nests.</t>
  </si>
  <si>
    <t>Q3900060</t>
  </si>
  <si>
    <t>Implementation of measures of the Protection Area Management Plan BG0002090 â€œBerkovitsaâ€</t>
  </si>
  <si>
    <t>The project proposal provides for the implementation of activities under Measure 109 of the NPRD related to the support of water-loving and other bird species on the Natura 2000 site, protected area BG0002090 â€œBerkovitsaâ€ with an operational plan for management of protected areas.The measures cover the implementation of specific priority conservation activities for habitat improvement, restoration and improvement of habitats within the SPA in order to increase the breeding success and survival of the species subject to conservation and the creation of plant belts in the edges of the arable land with a width of 2-3Â m on the banks of 5Â m wide and along the Burzia river 10 meters wide</t>
  </si>
  <si>
    <t>Q3855257</t>
  </si>
  <si>
    <t>â€œImprovement of the conservation status of species and natural habitat types within the Natura 2000 network in Golden Sands Nature Parkâ€</t>
  </si>
  <si>
    <t>The project will be implemented on the territory of Zl. Sands PP, which falls within the scope of the Municipality of Varna, Aksakovo and Balchik, a forest territory â€” public state property, protected area under the ZZT.  The Zl. Sands PP falls within the limits of: ZZ BG0002082 â€œBatovaâ€ and BG0000118 â€œGolden Sandsâ€. The project envisages activities to improve the conservation status of the following species and natural habitat types, subject to conservation in the SPA BG0000118 â€œZd. Sandsâ€ of Ordinary Parchovka (Himantoglossum caprinum); Long-eared nightgown (Myotis bechsteinii); Natural habitats 91F0 Riverside mixed forests of Quercus robur, Ulmus laevis and Fraxinus excelsior or Fraxinus angustifolia along major rivers (Ulmenion minoris) and 91G0* Pannonian forests with Quercus petraea and Carpinus betulus; Natural habitat 3150 Natural eutrophic lakes with Magnopotamion or Hydrocharition type vegetation and 3140 Solid oligotrophic to mesotrophic waters with benthic formations from Chara.Improve the status of priority bird species protected in SPA BG0002082 â€œBatovaâ€.  The activities such as cleaning, mowing, examination of the physico-chemical indicators of water will be carried out for a period of 5 years, and the activities related to the construction of the decorative fence, wooden bridge and chute, installation of barriers and signs for the species will be performed once. In order to raise the awareness of visitors to the park about the EUâ€™s role in improving the conservation status of species and habitats in the Natura 2000 network, printed and promotional materials are provided. The subsequent maintenance and operation of the built facilities and sites in the park after the completion of the project will be assigned to the employees of the Park Administration and will keep up-to-date information on the website of the park.</t>
  </si>
  <si>
    <t>Q3899702</t>
  </si>
  <si>
    <t>Development of an action plan for the conservation of populations of Tatar wild cabbage (Crambe tataria) 2019-2028</t>
  </si>
  <si>
    <t>The project proposal provides for the preparation of an action plan for the conservation of populations of Tatar wild cabbage (Crambe tataria) for the period 2019-2028. The implementation of the project will include preparation of terms of reference and its coordination, field study, analysis of its information combined with that of previous studies. As a result, restoration, maintenance, etc. conservation measures for the target species of the Natura 2000 network will be identified for a period of 10 years. The action plan will be developed in accordance with the requirements of Regulation No 5 of 1.08.2003. The implementation of the project will support the implementation of measure 20 of the NDRC) and will contribute to supporting the species subject to conservation in the Natura 2000 network in order to achieve a better conservation status.</t>
  </si>
  <si>
    <t>Q3899700</t>
  </si>
  <si>
    <t>Development of an action plan for the conservation of the populations of Venus slipper (Cypripedium calceolus) 2019-2028</t>
  </si>
  <si>
    <t>The project proposal provides for the preparation of an action plan for the conservation of the populations of Venus slipper (Cypripedium calceolus) for the period 2019-2028. The implementation of the project will include preparation of the terms of reference and its coordination, field study, analysis of its information combined with that of previous studies. As a result, restoration, maintenance, etc. conservation measures for the target species of the Natura 2000 network will be identified for a period of 10 years. The action plan will be developed in accordance with the requirements of Regulation No 5 of 1.08.2003. The implementation of the project will support the implementation of measure 20 of the NDRC) and will contribute to supporting the species subject to conservation in the Natura 2000 network in order to achieve a better conservation status.</t>
  </si>
  <si>
    <t>Q3900059</t>
  </si>
  <si>
    <t>Implementation of measures of the protected zone management plan BG0002015 â€œKonush damâ€</t>
  </si>
  <si>
    <t>The project proposal provides for the implementation of activities under Measure 109 of the NPRD related to the support of water-loving and other bird species on the Natura 2000 site and, in particular, the implementation of six measures of the Conservation Area Management Plan BG0002015 â€œKonush Yazovirâ€, approved by Order No RD-145/24.02.2017 of the Minister for the Environment and Water (SG No 25/24.03.2017). The measures cover specific priority conservation activities to improve habitats and food base, maintain vegetation in breeding and other species-relevant places, restrict entry of people and cars into the area, inform visitors about bans in the protected area with signposts at all entrances and exits to Areas A1, A2 and B with information on access restrictions, will increase the potential of the breeding habitats of waterbirds. a safe place for post-nest concentrations of young birds will be created, the nesting small cormorant and heronâ€™s nesting will be restored through an artificial breeding programme, and the critically endangered in Europe Platalea leucorodia and Plegadis falcinellus will be restored through the use of artificial breeding facilities.</t>
  </si>
  <si>
    <t>Q3886069</t>
  </si>
  <si>
    <t>Regional information campaign on Natura 2000 areas in Montana region</t>
  </si>
  <si>
    <t>The project implements Measure 15 â€œOrganisation and implementation of innovative environmental eventsâ€ and measure 33 â€œPlanning and conducting supporting information campaigns aimed at stakeholdersâ€ of the National Priority Framework for Action for NATURA 2000 (NPAD) 2014-2020. By its very nature, the project is the organisation and implementation of a regional information campaign involving several thematic events aimed at pre-identified stakeholders in the Montana region, identified on the basis of expert analysis. The project will be implemented on the territory of Montana district and 21 protected areas are subject to the regional information campaign, 10 of which are fully located in Montana region (BG0002006 â€œFisheries Orsoyaâ€, BG0002090 â€œBerkovitsaâ€, BG0002104 â€œTibar marshâ€, BG0002008 â€œIsland to Gorni Tsibarâ€, BG0002007 â€œIsle of Ibishaâ€, BG0001037 â€œPustrinaâ€, BG0000336 â€œGoldenâ€, BG0000509 â€œCybritzaâ€, BG0000519 â€œMominbrod swampâ€ and BG0000526 â€œDolno Linevoâ€). The main result of the project is expected to be expressed in building positive attitudes, capacity and knowledge among stakeholders and in general among the general public of the NATURA 2000 network, based on the opportunities it provides at local level, to be perceived as a valuable and important potential, rather than a restriction. Ultimately, this will lead to a shared vision of the NATURA 2000 ecological network and to support the achievement of a better conservation status of the species and habitats subject to conservation.</t>
  </si>
  <si>
    <t>Q3699595</t>
  </si>
  <si>
    <t>Implementation of the Site God Marsh Management Plan</t>
  </si>
  <si>
    <t>The project to implement the management plan for the marsh of Place Dieu carried out by the Federation of Hunters of VendÃ©e concerns the implementation of the actions included in the management plan of the site located in the municipality of Jard-sur-Mer, within the marshes of PayrÃ©. This includes ensuring the hydrological management of the site, restoring and enhancing some of the degraded marshes, improving knowledge of local biodiversity to have a dynamic management vision, conducting pedagogy and communication operations... The project aims to improve the richness of the site in terms of biodiversity.</t>
  </si>
  <si>
    <t>Q3676150</t>
  </si>
  <si>
    <t>Maintenance and restoration of the green and blue weft on the Alagnon basin</t>
  </si>
  <si>
    <t>In the period 2019-2022, CEN Auvergne proposes to implement a set of actions to preserve the green and blue frame of the Alagnon watershed. This project is structured around 4 main actions related to the preservation of wetlands and pres-vergers. With regard to the blue frame, provision is made, through the Technical Assistance Cell, to advise wetland managers of the territory. It is also planned to work on networks of pools and lime lakes which are small wetlands but whose mesh size on the territory is essential for the preservation of many species. This action will consist of improving knowledge of these environments but also preserving and carrying out work on sites identified as priorities. Among them is that of Lake Lorlanges, on which CEN Auvergne has been involved since 2005 in connection with the municipality. Finally, one last action concerns the pre-verger frame, as previously, this action will improve knowledge of these environments, including an inventory and characterisation phase of the sites, but also operational actions to preserve and restore this frame with the planting of new orchards and the conservation of old fruit varieties.</t>
  </si>
  <si>
    <t>Q3310145</t>
  </si>
  <si>
    <t>Upgrade Geropark 1. BA</t>
  </si>
  <si>
    <t>The project aims to enhance the Geroparkâ€™s largest green area in the city centre. The measure aims to eliminate pathways and improve the quality of stay. In particular, the ecological function of the park will be improved and biodiversity will be increased.</t>
  </si>
  <si>
    <t>valid</t>
  </si>
  <si>
    <t>Q2769174</t>
  </si>
  <si>
    <t>Reinforcement Korone Management Body</t>
  </si>
  <si>
    <t>The operation concerns the financing of actions for the management of the natural environment and biodiversity of protected areas falling within the area of responsibility of the Management Agency Koronia â€“ Volvi â€“ Chalkidiki and consists of 3 axes of actions:1st axis: Actions aimed at improving the conservation degree of species and types (Directives 92/43/EEC and 2007/147/EC) whose conservation degree is deemed unsatisfactory. Information-information actions.3rd axis: Actions for the implementation of ecosystem restoration actions that have been degraded by human activity.All of the actions will be implemented in the Natura areas located within the boundaries of the National Park Koroneia â€“ Volvi â€“ Macedonian Tempe and its regional protection zones (as defined in Joint Ministerial Decree 6919/2004) as well as in the Natura areas of the PE Chalkidiki that were added to the area of responsibility of DRBX with Law 4519/2018. Particularly with regard to Natura sites in the area of Halkidiki, it is necessary to implement actions that will help to obtain a fuller and up-to-date picture of the protected object of the area in order to propose and take appropriate management measures while at the same time giving special attention to actions to inform the public and to promote the ecological value of the area with intense tourist activity and development.</t>
  </si>
  <si>
    <t>Q2808685</t>
  </si>
  <si>
    <t>The project focuses on highlighting the habitats and biodiversity of Crete through educational applications with enriched collections, texts, exhibits, dioramas, micro-divisions and supervisory accompanying material. The object of the project is the supply, transfer and installation of educational applications, exhibits, special constructions, supervisory accompanying material as well as general constructions for the promotion and promotion of the Cretan environment in the Museum of Natural History of Crete.The visitor will be informed about the basic characteristics of the Cretan environment through the inextricable relationship between learning and â€œgameâ€, which makes the educational dimension of design evident in order to outperform static observation.</t>
  </si>
  <si>
    <t>Q2808456</t>
  </si>
  <si>
    <t>Protection and promotion of protected areas under the responsibility of the Nestos Delta Management Agency</t>
  </si>
  <si>
    <t>The proposed act aims both to study, protect and restore biodiversity and soil and to promote ecosystem services through the Natura 2000 network and green infrastructure. The Act consists of 6 Sub-projects aimed at protecting and managing wildlife, ecosystems and the primary sector, attacking protected areas of the NATURA 2000 network and raising awareness among the users of the areas and the general public. Within the framework of the Act, actions will be carried out to study and create tools for the management of wild boars and wild horses in areas with severe problems, to control the illegal use of poison baits affecting the bird fauna and many species of mammals, to eliminate accidents involving wild species in road arteries, to support the inclusion of the Delta, the Straits and the wider area of Nestos in the MAB/UNESCO programme, and to support the integration of the Delta, the Straits and the Greater Area of Nestos in the MAB/UNESCO programme, and for the purpose of documenting the fishing and oral history of the applicants. In addition, projects will be implemented for the development of hiking tourism in the protected areas of NATURA 2000, for the modernisation of the exhibition spaces of the two information centres of VC in Porto Lagos and Keramoti, and for the overall promotion of the implemented operation and the Management Agency in local, regional and national (print and electronic) media. All actions and sub-projects follow the main priorities of PAF and the NRPs under development.</t>
  </si>
  <si>
    <t>Q2769089</t>
  </si>
  <si>
    <t>Support of the Thermaikos Gulf Management Agency for the implementation of management, protection and promotion interventions of the natural environment and biodiversity within its area of competence</t>
  </si>
  <si>
    <t>The Act concerns actions necessary for the monitoring, protection and management of protected areas, flora, fauna and habitat types in the areas of responsibility of the Thermaikos Gulf Management Agency.</t>
  </si>
  <si>
    <t>Q2808772</t>
  </si>
  <si>
    <t>INTEGRATED MANAGEMENT OF THE SAMARIA NATIONAL PARK (WHITE MOUNTAINS)</t>
  </si>
  <si>
    <t>The project entitled Integrated Landscape Management of the National Park of Samaria (White Mountains) deals with all the actions aimed at making the National Park of Samaria a modern home of model environmental management practices. Includes a set of actions that will lead to the Natura site of the White Mountains:(a) acquisition of important environmental data on species and habitats (monitoring actions), (b) the implementation of management actions in the field that will contribute to the conservation and promotion of important habitats and species characteristics, as well as to the improvement of the traffic conditions of the area, c) the production of modern and up-to-date environmental information material for the general public, the educational groups as well as the assessment of the individual characteristics of the region, and the assessment of the specific characteristics of the region;</t>
  </si>
  <si>
    <t>Q2769504</t>
  </si>
  <si>
    <t>Actions for the protection, management and mild development of wetlands of Corfu</t>
  </si>
  <si>
    <t>The project concerns management actions for the protection, conservation and promotion of protected areas of the NATURA 2000 network of Corfu by the competent Management Agency for protected areas of Kalama-Acheron- Corfu. More specifically, the actions concern the improvement of conservation of selected protected habitats and species, the implementation of a monitoring programme for environmental parameters, the organisation of an environmental interpretation and information system for the public (in the Antiniotis and Korissia lagoons and in Aliki Lefkimi) and the organisation of an international conference.</t>
  </si>
  <si>
    <t>Q2769569</t>
  </si>
  <si>
    <t>PROTECTION</t>
  </si>
  <si>
    <t>The project aims to preserve biodiversity and, overall, to protect and manage Natura sites within the territorial competence of VC. In summary, the project proposal includes the procurement of special equipment for the supervision of the Echinades, the organisation of actions to inform and raise awareness of biodiversity issues, as well as actions for the monitoring of wildlife species, in accordance with the guidelines of the Ministry of Personnel and Energy (RIS).</t>
  </si>
  <si>
    <t>Q2769200</t>
  </si>
  <si>
    <t>Strengthening the Management Agency for Protected Areas Vora Paikos Vermio for actions managing natural environment and biodiversity in the supervised Natura sites.</t>
  </si>
  <si>
    <t>The natural object of the Act concerns the implementation of actions for the protection and management of protected areas, habitats and species of flora and fauna that fall under the responsibility of the Management Body for Protected Areas Voras-Paikos-Vermio.Â This objective is to be achieved through the following actions:A.: An inventory of the existing state of Jenna-Pinovo and Lake Agra, the flora and fauna for the organisation of the management of protected areas, species and habitats.Â B. Promoting and raising public awareness about the areas of responsibility of the Management Body, highlighting the natural beauty and environmental importance of these areas. It includes printed material, integrated portal, display software.C. Procurement of equipment necessary for the operation of the web portal and projection software.</t>
  </si>
  <si>
    <t>Q2769077</t>
  </si>
  <si>
    <t>Supplies of support equipment of the Olympus National Park Management Agency.</t>
  </si>
  <si>
    <t>The physical object of the operation concerns the financing of procurement for: A) the improvement and protection of biodiversity in the area of responsibility of the Olympus National Park Management Agency within the Region of Central Macedonia, b) reducing the basic gaps in the knowledge of the habitats of protected species of Community interest and c) informing and raising awareness of the protected area of the public and visitors.</t>
  </si>
  <si>
    <t>Q2808738</t>
  </si>
  <si>
    <t>HERAKLEION WATER MANAGEMENT PLAN</t>
  </si>
  <si>
    <t>With the General Water Supply Plan of the Municipal Water Supply Corporation Iraklion will be achieved:The identification and all necessary measures of projects and actions to reduce the losses of the water supply system (unpriced water) to acceptable levels.The identification of the project programme and the pre-study of all hydraulic and hydrogeological projects and actions that ensure the unimpeded water supply of the Municipality of Heraklion in the medium term with water quality and water conservation.</t>
  </si>
  <si>
    <t>Q2769124</t>
  </si>
  <si>
    <t>Protection and management of species and natural resources in the area of responsibility of the Olympus National Park Management Agency</t>
  </si>
  <si>
    <t>&lt;p style="font-size: 13px?"&gt;&lt;span style="color: Black?"&gt;The physical object of the operation concerns the financing of actions aimed at improving and protecting the biodiversity of the area of responsibility of the Olympus National Park Management Agency within the Region of Central Macedonia. In particular, the actions to be financed are aimed at protecting the habitats of protected species of Community interest, â€“ and reducing the basic gaps in knowledge of them and their management â€“ and at supporting the local community in relation to restrictions imposed by the implementation of measures in protected areas. These actions are:Â &lt;/span&gt;&lt;span style="color: Black?"&gt;Management actions for the wild goat, &lt;/span&gt;&lt;span style="color: Black?"&gt;Management Actions &lt;/span&gt;&lt;span style="color: Black?"&gt;for their choppers and habitats and &lt;/span&gt;&lt;span style="color: Black?"&gt;Economic Quality Signal Development Study.&lt;/span&gt;&lt;/p&gt;&lt;p&gt;&lt;/p&gt;&lt;ul style="font-size: 13px?"&gt;&lt;/ul&gt;</t>
  </si>
  <si>
    <t>Q3943595</t>
  </si>
  <si>
    <t>Development and presentation of priority wetlands in FejÃ©r county</t>
  </si>
  <si>
    <t>1. Investment component: The aim of the project is to improve the status of certain wetlands protected by nature protection in MezÅ‘fÃ¶ld, to ensure optimal water governance, water level control, and to ensure favourable ecological status for wetlands and associated aquatic bird species. 2. Investment component: In addition to water retention, it is a priority to reduce the population of invasive plant species that endanger natural habitats and to eradicate all species of invasive plant species occurring in the affected areas, if possible. 3. Investment component: Several of the areas affected by the project still play an important role in environmental education at the National Park Directorate. Wetlands, the associated aquatic bird community, are a very popular attraction for visitors visiting protected areas. In the course of the project, there is also a strong emphasis on presentation and environmental education activities.</t>
  </si>
  <si>
    <t>Q3943602</t>
  </si>
  <si>
    <t>Native tree species into domestic forests â€” start conversion of forest stands and woodlands, forest conservation management in the area of BÃ¼kk National Park Directorate</t>
  </si>
  <si>
    <t>The project aims at habitats of Community importance in protected and Natura 2000 sites: Pannon Candle oaks, Pannonian exchange oaks, forest steppe oaks, hardwood groves, alder and ash groves â€” improving their natural condition, increasing their extent, reducing the extent of forest stocks, starting their conversion and managing nature conservation. We plan to start the conversion of alien timber into indigenous areas, but with a mosaic pattern of smaller, larger deposits and patches. We plan to open a number of 300-1Â 500Â mÂ² reservoirs, covering 15Â % to 30Â % of the total area of the forest section, by harvesting alien timber species.  The actual intervention will affect 69.97Â ha, which will help to achieve a better conservation status in an area of 349.83Â ha. In AkÃ¡cos tree types, the trees of the potential indigenous forest association (marking forest habitat) are planted in the open wells, at least 8 species per forest section, or where the native tree species are already found, or a group of individuals completes the natural reforestation there.  In the types of pine trees, we release specimens and groups of native tree species already present, but if necessary, the existing natural regrowth is supplemented by planting.  We do the same in noble poplars, where, in the absence of a new spring, we also plant the leaks, or just supplement the existing natural, indigenous regrowth. The invasive alien tree species are dried on foot in the wells before harvesting and planting the seedlings in the area of interventions, using a group of individual chemical treatments. In the case of acacias, the later appearing acacia progeny is controlled by a single Lontreles chemical treatment. Later on, we help the development of native seedlings by mechanical care. In order to protect against large wild game, it is also necessary to build a wildlife fence on habitats endangered by wild game before planting seedlings. It is important that the above mentioned habitat elements (see 1.2) are not damaged or destroyed during conversion.  The preservation of these habitat elements is also an achievement in the course of the interventions, taking account of which the wells must be constructed. The additional result achieved by the project is to increase the area share of native tree species in the relevant 350Â ha forest area by about 20Â % and to restore and retain at least 8 native tree species in these alien forests, together with existing natural occurrences.   Once the project has been completed, the conversion of alien forest stocks, the maintenance of the existing older tree stands (climate, soil, etc.) could continue during the maintenance period, in a mosaically extended space and time, with methods to protect the habitat and the landscape.  The activity started is long-term, for which the tender does not provide the budget, therefore the Executive Board finances the continuation of the activity with its own resources. As a continuation of the activities of the project, the timber harvested subsequently will ensure the additional maintenance costs and the additional salary of the forest management brigade. In this way, our own brigade can also perform various maintenance tasks (care services, maintenance of wildlife equipment, etc.), with the addition of those employed in the public works programme.</t>
  </si>
  <si>
    <t>Q3958289</t>
  </si>
  <si>
    <t>Development of Pannonian sand habitats</t>
  </si>
  <si>
    <t>1.Siget monastery: we need to make serious efforts to reduce invasive tree species in the 6Â ha of intervention area. Both the acacia and the idol tree are massed and spread extremely aggressively. Many previous attempts to eradicate them have in many cases brought the opposite result, so we must be very careful in the course of treatment. For these and similar areas, we planned a subcontracting fee in parallel with the activities of the brigade. An entrepreneur, who has many years of experience, can be more effective than brigades with little experience. However, in post-treatment, the squad is the main player.  2.In the Domony area, we plan to intervene in a 10Â ha area: fenced fence (2Â 000Â m) and invasive discharge of planned tasks.  3.In the ValkÃ³ intervention area, we are planning to build a wild-out fence around 2500 meters in length, and to control chemically invasive woody and herbaceous plant species. 4.In the project area of Isaszeg, the main activity is the construction of a barrier fence of 1000 meters in length, and also the chemical containment of invasive woody and herbaceous plant species in the area of 3 hectares.  5.Chemical containment of plant species of 25Â ha and herbaceous plants at 25Â ha in the area of PÃ©cel is the planned task in the areas of PÃ©cel 0225b and c. In areas 0211a and b., the planned activity is the chemical containment of shrub and invasive woody and herbaceous plant species in some 10Â ha areas. 6.The roles of the TÃ¡piÃ³gyÃ¶rgyei guard district are much more divergent than in the grassland areas. The removal of waste (173Â mÂ³) is one of the main activities in the pond-growing project area. An important factor for habitat management is that the area is grazed by a farmer with sheep. In order to maintain cooperation and farming, the task is to set up an electric shepherd system (6Â km) and bogeeskÃºt. The educational path development is also carried out on this site. We intend to eliminate illegal roads by means of barrier closures and trenching. In the grassland, we plan to create 6 half-hectare poplar groves in order to increase the diversity of habitats. 7.The main activity is the destruction of wooded and herbaceous invasives in SzentmÃ¡rtonka, but we are planning to complete restructuring on 6 hectares of forest land. The removal of 120Â mÂ³ of waste and the installation of 6 barriers are also included in our plans, thus reducing the environmental pressure caused by humans. 8.The Czech Hill of Nagyka is also planning to restructure a 2 hectare forest area. The containment of invasives (silks, acacias) requires very serious efforts here too. In order to eliminate illegal roads, motorised paths, there will be 6 barriers. 9.The ErdÅ‘szÅ‘lÅ‘ in Nagykaa is a former closed garden area in which farming has been abandoned almost everywhere today. The area is predominantly owned by the TÃ¡piÃ³ Public Foundation. The silver tree, the acacia and the idol tree are expanding aggressively, while the silk-cow conquers extensive grasslands. Small landscaping and the transport of approximately 140Â mÂ³ of waste are included in the planned tasks.  10.Destruction of invasive woods in the HÃ¡rsas Valley of Albertirsa is the most important task in about 40Â ha. The construction of a fence for a length of 5.5Â km is also necessary to help the natural regeneration of native tree species.  11.The refurbishment of junipers and the eradication of the acacia are the most important tasks on the designated 14.5 hectares, as a continuation of the LIFE and HUSK tenders launched earlier.  12.In NagykÅ‘rÅ‘s, as a follow-up to the previous LIFE project and learning the lessons learned, the new fence sections (15Â km long) have already been designated in such a way as to facilitate their control and the gates to be built are expected to provide more certainty in the exclusion of wildlife (22 Texas gates). These gates are in the process of planning. 13. We plan the management of a 6Â ha grassland in the area of TÃ¡borfalva, for which we have an intention to purchase within the framework of the tender. During the negotiations with the owner, it expressed a firm intention to sell. The site is not currently protected, but it contains a number of species of Community interest (stainless carnations) 14. On the site of the project located in the area of SzigetszentmiklÃ³s on Csepel Island, we plan an invasive destruction and transport of residential and inert waste. The vast majority of project sites are Natura2000 sites or in their immediate vicinity. Maintenance plans for these areas have been and are available. In the case of sites without Natura2000 protection, the existence of maintenance plans and its preparation during the project are not relevant as it is not protected. However, protected species are important for preserving the natural diversity of habitat types. It is therefore important to be part of the project.</t>
  </si>
  <si>
    <t>Q3943594</t>
  </si>
  <si>
    <t>Development of complex habitat conservation infrastructure in TÃ¡piÃ³ mente</t>
  </si>
  <si>
    <t>The Habitats Rehabilitation sub-project consists of three main elements: 1. In 2012, as part of a KMOP tender, the aquatic artefacts of the Hajta-side swamp system stretching from JÃ¡szberÃ©ny to Farmos were completed. The first member of the wetlands is Hajta Marsh in JÃ¡sz-Nagykun-Szolnok county. Here the construction plans for the water replacement artefact have been completed, but the artwork has not been built. In the light of the experience of the last two years, it is necessary to amend the export plan. In order to retain water, a beadbeam dam must be installed in addition to the input structure on the Hajta stream providing water. A 500Â m long charge increase is also required in order to retain the input water in the vicinity of the lock. In parallel to water restocking, we are planning to create a 2Â ha habitat with canals, 1Â 000Â mÂ² small lakes and a larger, 5Â 000Â mÂ² lake with 1Â m depth dredging in the current homogeneous reeds, using the experience of the open-water habitat developed at the border of Farmosi Nagy-nÃ¡das during the previous tender. We would like to drill a groundwater monitoring well at the project site to measure the groundwater level of the wetland. 2. In the project area there is an area of 4Â ha of silverwood and scattered with other invasive, landscaped tree species (e.g. green sheep) and herbaceous vegetation (e.g. Canadian shrubs, silk loins), the invasive relief of which is also part of the project. Several illegal dirt roads play a role in the excavation of the area, the closure of which is to be realised by installing 6 barriers. 3. Within the framework of the project, we would like to purchase arable land under the topographic numbers JÃ¡szberÃ©ny 0807/2 and JÃ¡szberÃ©ny 0807/3, which after the purchase would be grassed with lucerne sowing.  After sowing Lucerna, alfalfa will decrease over the years and increase the presence of grassland species in the area.  We also plan a one-time smoothing of JÃ¡szberÃ©ny 0808/4 in the project.   In the projectâ€™s presentation, we would like to rebuild a rotten bird-watching tower at one of the higher points of the swamp. We plan to build a metal-structured, wooden-covered tower that fits into the landscape, on which we install educational boards showing the bird world of the area, and next to it we plan the setting of 1-2 benches and tables.  During the land management sub-project, we plan to buy a boat equipped with seaweed cutters, with which we can reduce the vegetation in Hajta swamp in the 2nd and 3Â rd year of the construction. In addition, we would buy 3 lawn mowers for the invasive extermination, as well as the reservoir and baler adapters for the implementation of invasive exterminations, and the public workers of the Directorate would do the work with the machines.</t>
  </si>
  <si>
    <t>Q2897534</t>
  </si>
  <si>
    <t>Serpa Pinto Discoveries</t>
  </si>
  <si>
    <t>The operation materialises the recovery of the house of Serpa Pinto to create a museum space Serpa Pinto Discoveries. The space will be organised into three major areas: The main house and surrounding spaces as interactive area space for botanical area, with a biodiversity park, observation/investigation sites, pedestrian and maintenance circuits, a space of traditional games and a park of endogenous products and an animal space.</t>
  </si>
  <si>
    <t>Q2894993</t>
  </si>
  <si>
    <t>Interpretive Center of the Iberian Wolf (Cili) â€“ PitÃµes das JÃºnias, Peneda GerÃªs National Park</t>
  </si>
  <si>
    <t>The application constitutes a strategy for valuing an element of the PNPGâ€™s natural and cultural heritage and biodiversity, as the central point of a strategy for sustainable socio-economic development in mountain areas that are depopulated and lacking opportunities for employment and people-setting. Building an Interpretative Center, giving it functionality and content and promoting it, are the basis of the proposal.</t>
  </si>
  <si>
    <t>Q3099038</t>
  </si>
  <si>
    <t>Improving the National Air Quality Assessment and Monitoring System</t>
  </si>
  <si>
    <t>The project meets the LIOP objective (Priority Axis 4) â€“ Environmental protection through biodiversity conservation measures, air quality monitoring and decontamination of historically polluted sites, by carrying out actions under Investment Priority 6e, on improving the urban environment and promoting measures to reduce air pollution. The general objective is to increase the level of assessment and monitoring of air quality at national level and aims at supporting the authorities responsible for carrying out an efficient assessment and management of air quality and ensuring that the public is well informed about ambient air quality, with direct effects on the improvement of quality of life. At the same time, compliance with the requirements of the directives in the sector is achieved.</t>
  </si>
  <si>
    <t>Q3100329</t>
  </si>
  <si>
    <t>Extension and modernisation of air quality monitoring and control infrastructure in order to increase information accuracy and response to pollution episodes</t>
  </si>
  <si>
    <t>This project responds to the LIOP objective (Priority Axis 4) â€“ Environmental protection through biodiversity conservation measures, air quality monitoring and decontamination of historically polluted sites, by implementing actions under Investment Priority 6e, on improving the urban environment and promoting measures to reduce air pollution. This project supports the efforts and achievements of the project â€œImproving the Air Quality Assessment and Monitoring System at national levelâ€ and contributes to the development of mobile monitoring, inspection and control capabilities, in line with the requirements of Directive 2008/50/EC, in order to ensure a safe environment for quality of life. The general objective of the project is to improve the national system for air quality assessment and monitoring, and involves the expansion and modernisation of the air quality monitoring infrastructure in the administration of the institutions subordinated to the central public authority for environmental protection in order to increase the accuracy of specific information and the capacity to respond to pollution episodes in order to improve the environmental conditions in the urban area and to promote measures to reduce air pollution.</t>
  </si>
  <si>
    <t>Q3131702</t>
  </si>
  <si>
    <t>Development of the Migration Fish Monitoring Station: sturgeon and ash â€” Isaccea</t>
  </si>
  <si>
    <t>General subject matter of the project: Biodiversity conservation by implementing measures from the Danube Delta Biosphere Reserve Management Plan to improve the conservation status of the populations of migratory fish, sturgeon and sturgey in RBDD. By implementing the activities foreseen in the project we will contribute to the achievement of specific objective 4.1 of LIOP, Axis 4, respectively to increase the degree of conservation and protection of biodiversity through appropriate habitat and species management measures. The project responds to LIOP requirements by contributing la:Axa Priority 4:  â€œEnvironmental protection through biodiversity conservation measures, air quality monitoring and decontamination of historically polluted sitesâ€ Investment priority 6c â€œProtection and restoration of biodiversity and soils and promotion of ecosystem services, including through Natura 2000 and ecological infrastructureâ€ Specific Objective 4.1 â€œEnhancing the degree of protection and conservation of biodiversity through appropriate management measures and restoration of degraded ecosystemsâ€ according to the provisions of Directive 92/43/EEC on the conservation of natural habitats.The project meets the requirements of the EU Strategy for the Danube Region contributing la:Axa priority: â€œPreservation of biodiversity, landscapes and air and soil qualityâ€ Action: â€œPreserving biodiversity and landscapesâ€ contributing to the EU 2050 and 2020 vision for biodiversity, efficient management of Natura 2000 sites and other protected areas, protecting and restoring the most valuable ecosystems and endangered animal species. The project is type B: Implementation of management plans/sets of conservation measures/action plans for protected natural areas and species of community interest (including marine environment) action:â€¢Measures to maintain and improve the conservation status of species and habitats of community importance, including ecological reconstruction of ecosystems on the surface of protected natural areas, including Natura 2000 sites. â€¢Monitoring and assessing the conservation status of species and habitats of community importanceThe project will be implemented on the territory of 3 Natura 2000 sites, sites of community importance (SCI) and special avifaunistic protection areas (SPAs) as urmeaza:ROSCI0065 Danube Delta â€” in an area of 453.645 haROSPA0031 Danube Delta and Razim-Sinoe Complex â€” in an area of 508.302 haROSCI0066 Danube Delta â€” marine area â€” with an area of 336.200 HaAm attaches in response to the first request of the ETF stage a map representing the RBDD area as well as the boundaries of the 3 Natura 2000 sites. The Natura 2000 sites ROSCI0065 Danube Delta and ROSPA0031 Danube Delta and Razim-Sinoe Complex overlap on a very large area. As you can see on the map as well as the description of the largest sites</t>
  </si>
  <si>
    <t>Q3099913</t>
  </si>
  <si>
    <t>Implementation of the national action plan for the conservation of the brown bear population in Romania</t>
  </si>
  <si>
    <t>The general objective of the project is to increase the protection and conservation of the brown bear population in Romania. The overall objective at national level is to maintain the current conservation status of the brown bear population and its habitat in the long term. The favourable conservation status (FV-favourable qualifier, qualifier similar to reporting on the Habitats Directive) existing at this date is an associated result indicator and will not undergo any change after the project has been completed. Implementing the measures of the Action Plan for the conservation of the brown bear population in Romania in order to maintain the favourable conservation status of the species thus contributes in an integrated way to the improvement of the protection and conservation of the biodiversity of the ecosystems in Romania. The National Action Plan for the conservation of the brown bear population in Romania was approved by Order No 625/2018 of the Minister of Environment and was drawn up in accordance with the objectives of the EU Biodiversity Strategy 2020, the Framework of Priority Actions for Natura 2000, the National Strategy and the Action Plan for Biodiversity Conservation 2014-2020." The National Action Plan for the Conservation of the Brown Bear Population in Romania takes into account the specific situation of our country, ensuring a prioritisation of actions and coordination of the actors involved in the conservation and management of the bear population. The objectives of the National Action Plan for the conservation of the brown bear population in Romania are: 1. Ensuring the distribution area and the size of the population in order to maintain the favourable conservation status of the brown bear species; 2. Maintaining the connectivity of the brown bear population in the Carpathian region; 3. Prevention, damage control and resolution of man-bear conflicts; 4. Education, information and communication on brown bear species and its management; 5. Improving the legal and institutional framework for the management of bear species. This document sets out the necessary priority actions for the conservation and management of the bear population at national level and specific measures for each action, the authorities/entities responsible for the implementation of the measures, and the prioritisation of actions in terms of urgency and benefits of their implementation. The implementation of conservation measures established by the National Action Plan for the Conservation of the Romanian Brown Bear Population (NAP) is a priority for the authorities responsible for the protection and management of this species at national level. A number of 187 Natura 2000 sites have as conservation objectives the long-term maintenance of the brown bear population and its habitat in a favourable conservation status, in coexistence with humans, thus contributing to the achievement of LIOP indicator 2S36 Number of Natura 2000 sites with operational administrator/custodians, with objectives of c</t>
  </si>
  <si>
    <t>Q3099631</t>
  </si>
  <si>
    <t>Ensuring a favourable conservation status for the rescue from extinction of the European mink population â€“ Mustela lutreola (species of community interest, critically endangered) â€“ from Romania â€“ SAVE E-MINK-RO (2017-2020)</t>
  </si>
  <si>
    <t>General subject matter of the project: Implementation of measures from the Danube Delta Biosphere Reserve Management Plan to improve the conservation status of the European mink (Mustela lutreola) in the Danube Delta. By implementing the activities foreseen in the project we will contribute to the achievement of specific objective 4.1 of LIOP, Axis 4, namely to increase the degree of conservation and protection of biodiversity through appropriate habitat and species management measures. The project responds to LIOP requirements by contributing to: Priority Axis 4: â€œEnvironmental protection through biodiversity conservation measures, air quality monitoring and decontamination of historically polluted sitesâ€ Investment Priority 6c â€œProtection and restoration of biodiversity and soils and promotion of ecosystem services, including through Natura 2000 and ecological infrastructureâ€ Specific Objective 4.1 â€œEnhancing biodiversity protection and conservation through appropriate management measures and restoration of degraded ecosystemsâ€ according to the provisions of Directive 92/43/EEC on the conservation of natural habitats. The project meets the requirements of the EU Strategy for the Danube Region by contributing to: Priority axis: â€œConservation of biodiversity, landscapes and air and soil qualityâ€ Action: â€œPreserving biodiversity and landscapesâ€ contributing to the EU 2050 and 2020 vision for biodiversity, efficient management of Natura 2000 sites and other protected areas, protecting and restoring the most valuable ecosystems and endangered animal species. The project is type B: Implementation of management plans/sets of conservation measures/action plans for protected natural areas and approved species of community interest (including marine environment) action: â€¢ Measures to maintain and improve the conservation status of species and habitats of community importance, including ecological reconstruction of ecosystems on the surface of protected natural areas, including Natura 2000 sites. â€¢ Monitoring and evaluation of the conservation status of species and habitats of community importance The project will be implemented on the territory of 2 Natura 2000 sites, Community Importance Sites (SCIs) and Special Bird Protection Areas (SPAs) as follows: ROSCI0065 Danube Delta â€“ with an area of 453645 ha ROSPA0031 Danube Delta and Razim-Sinoe Complex â€“ in an area of 508302 ha The area where the actions of this project is proposed is made up of hydrographic units (aquatic complexes) Dunavat-Dranov, Razim-Sinoie, located in the central area of the Danube Delta. This project will implement the main measure A1.3: The restoration of European mink populations (Mustela lutreola) from the RBDD management plan, but other measures will be partially implemented as presented in the correlation matrix attached</t>
  </si>
  <si>
    <t>Q3100290</t>
  </si>
  <si>
    <t>Improvement of hydrological conditions in the natural aquatic habitats of RBDD for the conservation of biodiversity and fishery resources â€“ Somova Parches Lake Complexes Åžontea-FurtunÄƒ, MatiÈ›a-Merhei, Somova Parches</t>
  </si>
  <si>
    <t>Improving the protection and conservation of the state of ecosystems for habitats of conservation interest and species of community importance in the Danube Delta Biosphere Reserve (RBDD) by ensuring optimal water circulation in the aquatic complexes Sontea-Fortuna, Matita-Merhei, Somova -Parchesâ€. The project responds to LIOP requirements by contributing to: Priority Axis 4: â€œEnvironmental protection through biodiversity conservation measures, air quality monitoring and decontamination of historically polluted sitesâ€ Investment Priority 6c â€œProtection and restoration of biodiversity and soils and promotion of ecosystem services, including through Natura 2000 and ecological infrastructureâ€ Specific Objective 4.1 â€œEnhancing biodiversity protection and conservation through appropriate management measures and restoration of degraded ecosystemsâ€ in accordance with Directive 92/43/EEC on the conservation of natural habitats and Directive 2009/147/EC on the protection of wild birds. The project meets the requirements of the EU Strategy for the Danube Region by contributing to: Priority axis: â€œConservation of biodiversity, landscapes and air and soil qualityâ€ Action: â€œPreserving biodiversity and landscapesâ€ contributing to the EU 2050 and 2020 vision for biodiversity, efficient management of Natura 2000 sites and other protected areas, protecting and restoring the most valuable ecosystems and endangered animal species. The project is type B: Implementation of management plans/sets of conservation measures/action plans for protected natural areas and approved species of community interest (including marine environment) action: â€¢ Measures to maintain and improve the conservation status of species and habitats of community importance, including ecological reconstruction of ecosystems on the surface of protected natural areas, including Natura 2000 sites. Active measure: Average increase of water depth in canals subject to hydrotechnical works of ecological reconstruction by 58.25 % compared to the current situation (average absolute value of 0.84 m). Activating water circulation in aquatic complexes leads to an increase of floodplain at average levels by 6 % and at low levels by 12 % with beneficial effects on the conservation/improvement of Delta habitats. The clogging of canals and guillos in the Danube Delta is a natural process that has been the basis for the formation of the architecture of the aquatic complexes between the three arms of the Danube. Beyond this natural process, it must be said that anthropogenic interventions prior to the 1990s were not aimed at maintaining the quality of Delta habitats, but quick access to certain areas. The channels created by man in the past have altered the hydrological system so that today there is an accelerated process of clogging of certain channels and guols in certain areas. Effect on flax</t>
  </si>
  <si>
    <t>Q3100513</t>
  </si>
  <si>
    <t>Management measures for the protection and conservation of biodiversity in the Domogled-Valea Cernei National Park</t>
  </si>
  <si>
    <t>General objective: The improvement of the protection and conservation of biodiversity in the Domogled-Valea Cernei National Park Area Resources R.N.P.Romsilva-Administration of Domogled National Park â€“ Valea Cernei R.A. existing at the time of the signature of the management contract concluded between the central public administration responsible for the environment and the National Forestry RegionRomsilva, completed and developed so far, are insufficient to the current needs for the implementation of the complex of measures provided for by the Integrated Management Plan, in order to ensure a favourable conservation status of the natural heritage, species and habitats of Community and national interest. Developing the institutional and management capacity of R.N.P.Romsilva-Administration of Domogled National Park â€“ Valea Cernei R.A. is an essential condition in order to guarantee the conservation and sustainable use of the natural heritage of Domogled National Park â€“ Valea Cernei, an objective of major public interest and a fundamental component of the national strategy for sustainable development. The Integrated Management Plan of Domogled â€“ Valea Cernei National Park provided for relevant protection/management measures for sites of Community importance, as an integral part of the European ecological network Natura 2000 in Romania, ensuring their favourable conservation status. The results expected to be achieved by implementing the activities proposed under this project will ensure the achievement of the 3 specific objectives proposed and implicitly of the general objective of the project, which is consistent with the thematic objective of Priority Axis 4 of LIOP 2014-2020 â€“ â€œPreservation and protection of the environment and promotion of resource efficiencyâ€, as well as with Specific Objective (SO) 4.1, namely â€œIncrease the degree of protection and conservation of biodiversity through appropriate management measures and restoration of degraded ecosystemsâ€. The actions targeted by the project and carried out within Natura 2000 areas lead (ROSCI0069 and ROSPA0035) to improve the conservation status of both the 3 Natura 2000 habitats for which conservation measures (9530*, 91E0* and 6520) are implemented, as well as of their dependent species, including the bird species that use these habitats for feeding, resting and breeding. Thus, the activities proposed by the project: contribute to increasing the level of knowledge of biodiversity and landscape in the Domogled-Valea Cernei National Park area; â€” will contribute to increasing the level of protection and conservation of species and habitats covered by European legislation, thereby maintaining and improving the conservation status of local ecosystems and their services; â€” provide the necessary resources to strengthen adequate, efficient management that ensures the proactive conservation of biodiversity and landscape in the Parc area</t>
  </si>
  <si>
    <t>Q3100604</t>
  </si>
  <si>
    <t>Appropriate management measures to conserve biodiversity, promote traditional culture of local communities and ecotourism in Cozia National Park and Natura 2000 sites in its area</t>
  </si>
  <si>
    <t>Implementing active measures from the Cozia National Park Management Plan and the Natura 2000 sites ROSCI0046 Cozia and ROSPA0025 Cozia-Buila BrizurariÈ›a in order to ensure a favourable conservation status for species and habitats of national and Community interest and to strengthen the capacity of the administrator of these protected areas.</t>
  </si>
  <si>
    <t>Q3099277</t>
  </si>
  <si>
    <t>Conservation of biodiversity in Natura 2000 site ROSPA0062, ArgeÅŸ accumulation lakes â€“ essence of the Management Plan</t>
  </si>
  <si>
    <t>Increasing the protection and conservation of species protected by birds of community interest from the Natura 2000 site ROSPA 0062 The accumulation lakes on Arges, by implementing active measures defined in the Management Plan and activities to raise awareness of stakeholders</t>
  </si>
  <si>
    <t>Q3099556</t>
  </si>
  <si>
    <t>Elaboration of Management Plans for protected natural areas ROSCI0089 (including natural reserves 2.568 Moraren Lake and 2.577 Creasta Cocosului), ROSCI0192, ROSCI0264 (including natural reserves 2.593 Dealul Solovan and 2.585 Arcer â€“ Tibles â€“ Bran), ROSPA0171, ROSCI0302, ROSCI0411, ROSCI0416, ROSCI0421, ROSCI0436</t>
  </si>
  <si>
    <t>The general objective of the project is to: Ensuring the favourable conservation status of species and habitats of Community and national interest from ROSCI0089 Gutai â€“ Creasta Cocosului (including the natural reserves 2.568 Morarenilor Lake and 2.577 Creasta Cocosului), ROSCI0192 Cave Magurici, ROSCI0264 Valea Izei and Dealul Solovan (including the natural reserves 2.593 Dealul Solovan and 2.585 Arcer â€“ Tibles â€“ Bran), ROSPA0171 Valea Izei and Solovan Hill, ROSCI0302 Bozanta, ROSCI0411 Thresii Tiblesului, ROSCI0416 Magura Batarci, ROSCI0421 Forest of the Two Severites, ROSCI0436 Somesul Lower, within a consultative, open, transparent and participatory process aimed at developing management plans and informing/aware of stakeholders about the benefits of conservation of Natura 2000 sites and nature reserves. Through the area and the theme addressed (strengthening the management of Natura 2000 sites, developing the Natura 2000 Network in Romania and contributing to the implementation in Romania of Directive 92/43/EEC on the conservation of natural habitats and Directive 2009/147/EC on the protection of wild birds), this project will directly contribute to: achieving Specific Objective 4.1. of Priority Axis 4 of LIOP 2014-2020, namely â€œIncreasing the protection and conservation of biodiversity through appropriate management measures and restoring degraded ecosystemsâ€. Given that, in the process of drawing up the Management Plans, the concrete needs for the protection of biodiversity in the area of the 9 Natura 2000 sites and the 4 nature reserves covered by the project proposed for funding will be identified, it follows that the Management Plans implemented will also indirectly contribute to: achieving the objectives of the EU Biodiversity Strategy 2020, the Natura 2000 Priority Action Framework, the National Strategy and the Biodiversity Conservation Action Plan 2014-2020. This project aims to implement an A-type action (Development of Management Plans) for ROSCI0089 Gutai â€“ Creasta Cocosului (including the natural reserves 2.568 Morarenilor Lake and 2.577 Creasta Cocosului), ROSCI0192 Magurici Cave, ROSCI0264 Valea Izei and Solovan Hill (including the natural reserves 2.593 Solovan Hill and 2.585 Arcer â€“ Tibles â€“ Bran), ROSPA0171 Valea Izei and Solovan Hill, ROSCI0302 Bozanta, ROSCI0411 Thickness of Tiblesului, ROSCI0416 Magura Batarci, ROSCI0421 Forest of the Two Squirrels, ROSCI0436 Somesul Lower. In order to achieve the general objective, 3 specific objectives (set out below) were proposed, formulated in close connection with the activities foreseen in the project. In order to achieve each specific objective, one activity has been foreseen (see below). In addition, 2 activities of a general nature were foreseen: a project management activity (planning, i</t>
  </si>
  <si>
    <t>Q3099684</t>
  </si>
  <si>
    <t>Elaboration of Management Plans for protected natural areas ROSCI0001, ROSCI0038 (including nature reserve 2.674 pans from CiucaÈ™), ROSCI0259, ROSPA0145, ROSCI0415, ROSPA0118, ROSPA0120, ROSPA0147</t>
  </si>
  <si>
    <t>The general objective of the project is to: Ensuring the favourable conservation status of species and habitats of Community and national interest from ROSCI0001 Annisuri on TÃ¢rlung, ROSCI0038 CiucaÈ™ (including the natural reserve 2.674 pans from CiucaÈ™), ROSCI0259 Valea CÄƒlmÄƒÈ›uiului, ROSPA0145 Valea CÄƒlmÄƒÈ›uiului, ROSCI0415 Lunca BÃ¢rsei, ROSPA0118 Grindu-Valea macriÈ™ului, ROSPA0120 KogÄƒlniceanu-Gura IalomiÈ›ei, ROSPA0147 Valea RÃ¢ului Negru, within a consultative, open, transparent and participatory process aimed at developing management plans and informing/awareness of stakeholders on the benefits of conservation of Natura 2000 sites and the natural reserve. Through the area and the theme addressed (strengthening the management of Natura 2000 sites, developing the Natura 2000 Network in Romania and contributing to the implementation in Romania of Directive 92/43/EEC on the conservation of natural habitats and Directive 2009/147/EC on the protection of wild birds), this project will directly contribute to: achieving Specific Objective 4.1. of Priority Axis 4 of LIOP 2014-2020, namely â€œIncreasing the protection and conservation of biodiversity through appropriate management measures and restoring degraded ecosystemsâ€. Given that, in the process of drawing up the Management Plans, the concrete needs for the protection of biodiversity in the area of the 8 Natura 2000 sites and the nature reserve covered by the project proposed for funding will be identified, it follows that the Management Plans carried out will also indirectly contribute to: achieving the objectives of the EU Biodiversity Strategy 2020, the Natura 2000 Priority Action Framework, the National Strategy and the Biodiversity Conservation Action Plan 2014-2020. Through this project will be carried out the Management Plans for the protected natural areas ROSCI0001, ROSCI0038 (including the nature reserve 2.674 pans in CiucaÈ™), ROSCI0259, ROSPA0145, ROSCI0415, ROSPA0118, ROSPA0120, ROSPA0147. Therefore, it will contribute to the fulfilment of indicator 2S36. This project aims to implement an A-type action (drafting management plans) for ROSCI0001 Annisuri on TÃ¢rlung, ROSCI0038 CiucaÈ™ (including the natural reserve 2.674 pans from CiucaÈ™), ROSCI0259 Valea CÄƒlmÄƒÈ›uiului, ROSPA0145 Valea CÄƒlmÄƒÈ›uiului, ROSCI0415 Lunca BÃ¢rsei, ROSPA0118 Grindu-Valea MÄƒcriÈ™ului, ROSPA0120 KogÄƒlniceanu-Gura IalomiÈ›ei, ROSPA0147 Valea RÃ¢ului Negru. In order to achieve the general objective, 3 specific objectives (set out below) were proposed, formulated in close connection with the activities foreseen in the project. In order to achieve each specific objective, one activity has been foreseen (see below). In addition, 2 activities of a general nature were foreseen: a project management activity (planning, implementation and monitors)</t>
  </si>
  <si>
    <t>Q3099843</t>
  </si>
  <si>
    <t>Elaboration of Management Plans for Protected Natural Areas ROSCI0075 (including natural reserves 2.721. Crujana Forest and 2.726. FÄƒgetul Dragomirna), ROSCI0184 (including Nature Reserve 2.727. Zamostea-Lunca Forest), ROSCI0328 (including nature reserves B8. Red forest and B9. Loben Secular codre), ROSCI0371, ROSCI0379, ROSCI0380, ROSCI0392, ROSPA0157.</t>
  </si>
  <si>
    <t>Ensuring the favourable conservation status of species and habitats of Community and national interest in ROSCI0075 PÄƒtrÄƒuÅ£i Forest (including nature reserves 2.721. Crujana Forest and 2.726. Dragomirna FÄƒget), ROSCI0184 Zamostea-Lunca Forest (including the natural reserve 2.727. Zamostea-Lunca Forest), ROSCI0328 Obcinele Bucovinei (including natural reserves B8. Red forest and B9. Loben Secular Codrul), ROSCI0371 Shopping, ROSCI0379 Suceava River, ROSCI0380 Suceava Liteni River, ROSCI0392 Slatina, ROSPA0157 MlaÅŸtina Iezerul Dorohoi, in the framework of a consultative, open, transparent and participatory process aimed at developing management plans and informing/awareness of stakeholders on the benefits of conservation of Natura 2000 sites and nature reserves. Through the area and the theme addressed (strengthening the management of Natura 2000 sites, developing the Natura 2000 Network in Romania and contributing to the implementation in Romania of Directive 92/43/EEC on the conservation of natural habitats and Directive 2009/147/EC on the protection of wild birds), this project will directly contribute to: achieving Specific Objective 4.1. of Priority Axis 4 of LIOP 2014-2020, namely â€œIncreasing the protection and conservation of biodiversity through appropriate management measures and restoring degraded ecosystemsâ€. Given that, in the process of drawing up the Management Plans, the concrete needs for the protection of biodiversity in the area of the 8 Natura 2000 sites and the 5 nature reserves covered by the project proposed for funding will be identified, it follows that the Management Plans implemented will also indirectly contribute to: achieving the objectives of the EU Biodiversity Strategy 2020, the Natura 2000 Priority Action Framework, the National Strategy and the Biodiversity Conservation Action Plan 2014-2020. By carrying out this project, management plans for protected areas ROSCI0075 will be drawn up (including nature reserves 2.721. Crujana Forest and 2.726. FÄƒgetul Dragomirna), ROSCI0184 (including Nature Reserve 2.727. Zamostea-Lunca Forest), ROSCI0328 (including nature reserves B8. Red forest and B9. Loben Secular codre), ROSCI0371, ROSCI0379, ROSCI0380, ROSCI0392, ROSPA0157. It will therefore contribute to the achievement of indicator 2S36. This project aims to implement an A-type action (Development of Management Plans) for ROSCI0075 PÄƒtrÄƒuÅ£i Forest (including nature reserves 2.721. Crujana Forest and 2.726. Dragomirna FÄƒget), ROSCI0184 Zamostea-Lunca Forest (including the natural reserve 2.727. Zamostea-Lunca Forest), ROSCI0328 Obcinele Bucovinei (including natural reserves B8. Red forest and B9. Secular codrul Loben), ROSCI0371 Shopping, ROSCI0379 Suceava River, ROSCI0380 Suceava Liteni River, ROSCI0392 Slatina, ROSPA0157 MlaÅŸtina</t>
  </si>
  <si>
    <t>Q3099682</t>
  </si>
  <si>
    <t>Elaboration of Management Plans for Protected Natural Areas ROSCI0041 (including Nature Reserve 2.776 Tanacu â€“ Coast Rupturi), ROSCI0265 (including Nature Reserve 2.536 Veils Valea lui David), ROSCI0286, ROSCI0309, ROSPA0159, ROSCI0315, ROSCI0335, ROSCI0351, ROSCI0360, ROSPA0167, ROSCI0434</t>
  </si>
  <si>
    <t>The general objective of the project is to: Ensuring the favourable conservation status of species and habitats of Community and national interest in ROSCI0041 Coast Rupturi Tanacu (including Tanacu Nature Reserve 2.776 â€“ Coast Rupturi), ROSCI0265 Davidâ€™s Valley (including the Nature Reserve 2.536 Secular Faelets Valea lui David), ROSCI0286 Elan Hills, ROSCI0309 Lakes around MÄƒscurei and ROSPA0159 Lakes around MÄƒscura, ROSCI0315 Lunca Chineja, ROSCI0335 Dobrina â€“ HuÅŸi Forest, ROSCI0351 Cucuieti Culmea, ROSCI0360 BÃ¢rlad River between Zorleni and Gura GÃ¢rbÄƒvotulu and ROSPA0167 BÃ¢rlad River between Zorleni and Gura GÃ¢rbÄƒvÄƒÅ£ului, ROSCI0434 Middle Siret, within an open, transparent and participatory consultative process aimed at developing management plans and informing/aware of stakeholders about the benefits of conservation of Natura 2000 sites and nature reserves. Through the area and the theme addressed (strengthening the management of Natura 2000 sites, developing the Natura 2000 Network in Romania and contributing to the implementation in Romania of Directive 92/43/EEC on the conservation of natural habitats and Directive 2009/147/EC on the protection of wild birds), this project will directly contribute to: achieving Specific Objective 4.1. of Priority Axis 4 of LIOP 2014-2020, namely â€œIncreasing the protection and conservation of biodiversity through appropriate management measures and restoring degraded ecosystemsâ€. Given that the process of drawing up the Management Plans will identify the concrete needs for biodiversity protection in the area of the 11 Natura 2000 sites and the 2 nature reserves that are the subject of the project proposed for funding, it follows that the Management Plans carried out will also indirectly contribute to: achieving the objectives of the EU Biodiversity Strategy 2020, the Natura 2000 Priority Action Framework, the National Strategy and the Biodiversity Conservation Action Plan 2014-2020. This project aims to implement an A-type action (drafting Management Plans) for ROSCI0041 Tanacu Rupturi Rupturi (including Nature Reserve 2.776 Tanacu â€“ Coast Rupturi), ROSCI0265 Valea lui David (including the Nature Reserve 2.536 Secular Valley of David), ROSCI0286 Elan Hills, ROSCI0309 Lakes around Mescura and ROSPA0159 Lakes around Mescura, ROSCI0315 Lunca Chineja, ROSCI0335 Dobrina Forest â€“ HuÅŸi, ROSCI0351 Culmea CucuieÅ£i, ROSCI0360 BÃ¢rlad River between Zorleni and Gura GÃ¢rbÄƒvotulu and ROSPA0167 BÃ¢rlad River between Zorleni and Gura GÃ¢rbÄƒvÄƒÅ£ului, ROSCI0434 Middle Siret. In order to achieve the general objective, 3 specific objectives (set out below) were proposed, formulated in close connection with the activities foreseen in the project. In order to achieve each specific objective, one act has been provided for</t>
  </si>
  <si>
    <t>Q3099550</t>
  </si>
  <si>
    <t>Elaboration of Management Plans for Protected Natural Areas ROSCI0079 (including Nature Reserve 2.629 Forest SÄƒbed), ROSCI0100 (including Nature Reserve 2.631 Lake FrugÄƒu), ROSCI0146, ROSCI0154, ROSCI0274, ROSCI0320 (including nature reserves 2.628 Mociar Forest and 2.637 Poiana with narcise Gurghiu), ROSCI0331, ROSCI0333, ROSCI0342, ROSCI0408 (including nature reserve)</t>
  </si>
  <si>
    <t>The general objective of the project is to: Ensuring the favourable conservation status of species and habitats of Community and national interest from ROSCI0079 FÃ¢natele de Dealul Corhan â€“ SÄƒbed (including the nature reserve 2.629 SÄƒbed Forest), ROSCI0100 Lakes of Unesco â€“ Glodeni (including the nature reserve 2.631 Lake CÄƒgÄƒu), ROSCI0146 Hoia fluffy oak forest, ROSCI0154 Glodeni Forest, ROSCI0274 AgÃ¢rbiciu, ROSCI0320 Mociar (including nature reserves 2.628 Mociar Forest and 2.637 Poiana with narcise Gurghiu), ROSCI0331 Balda â€“ Frata â€“ MiheÈ™u de Campie meadows, ROSCI0333 SÄƒrmÄƒÈ™el â€“ Milas â€“ Urmenis, ROSCI0342 PÄƒdurea TÃ¢rgu MureÈ™, ROSCI0408 Zau de Campie (including nature reserve 2.627 Zau de Campie peony reserve), ROSCI0409 The meadows of Liteni â€“ SÄƒvÄƒdisla, ROSCI0429 The meadows from morists and Cojocna, ROSCI0440 Valea È˜ardului, ROSPA0050 Iazurile MiheÈ™u de Campie â€“ TÄƒureni, in the framework of a consultative, open, transparent and participatory process aimed at developing management plans and informing/aware of stakeholders on the benefits of conservation of Natura 2000 sites and nature reserves. Through the area and the theme addressed (strengthening the management of Natura 2000 sites, developing the Natura 2000 Network in Romania and contributing to the implementation in Romania of Directive 92/43/EEC on the conservation of natural habitats and Directive 2009/147/EC on the protection of wild birds), this project will directly contribute to: achieving Specific Objective 4.1. of Priority Axis 4 of LIOP 2014-2020, namely â€œIncreasing the protection and conservation of biodiversity through appropriate management measures and restoring degraded ecosystemsâ€. Given that, in the process of drawing up the Management Plans, the concrete needs for the protection of biodiversity in the area of the 16 Natura 2000 sites and the 5 nature reserves covered by the project proposed for funding will be identified, it follows that the Management Plans implemented will also indirectly contribute to: achieving the objectives of the EU Biodiversity Strategy 2020, the Natura 2000 Priority Action Framework, the National Strategy and the Biodiversity Conservation Action Plan 2014-2020. This project aims to implement an A-type action (developing Management Plans) for ROSCI0079 FÃ¢natele on Corhan Hill â€“ SÄƒbed (including the nature reserve 2.629 SÄƒbed Forest), ROSCI0100 Lakes of FrugÄƒu â€“ Glodeni (including the nature reserve 2.631 Undul Lake), ROSCI0146 The fluffy oak forest from Hoia, ROSCI0154 Glodeni Forest, ROSCI0274 AgÃ¢rbiciu, ROSCI0320 Mociar (including nature reserves 2.628 Mociar Forest and 2.637 Poiana with narcise Gurghiu), ROSCI0331 Balda â€“ Frata â€“ MiheÈ™u de Campie meadows, ROSCI0333 meadows</t>
  </si>
  <si>
    <t>Q3099959</t>
  </si>
  <si>
    <t>Elaboration of Management Plans for protected natural areas ROSCI0166, ROSCI0288, ROSPA0154, ROSCI0296 (including nature reserves 2.796. Tisza Mare Forest and 2.797. Silea Forest), ROSCI0343 (including nature reserve 2.323. Ciornuleasa Forest), ROSCI0420, ROSCI0423, ROSCI0433, ROSCI0442, ROSPA0102, ROSPA0108 (including natural reserves IV.47. Ostrovous Goose and B4. Cama â€”</t>
  </si>
  <si>
    <t>Ensuring the favourable conservation status of species and habitats of Community and national interest from ROSCI0166 PÄƒdurea ReÈ™ca HotÄƒrani, ROSCI0288 BÄƒileÅŸti, ROSPA0154 Galicea Mare â€“ BÄƒileÅŸti, ROSCI0296 Dealurile DrÄƒgÄƒÅŸaniului (including natural reserves 2.796. Tisza Mare Forest and 2.797. Silea Forest), ROSCI0343 Forests of MostiÈ™tei silvostepa (including nature reserve 2.323. Ciornuleasa Forest), ROSCI0420 OprÄƒneÈ™ti, ROSCI0423 DorobanÅ£ul Forest, ROSCI0433 Seaca, ROSCI0442 VlÄƒdaia â€“ OpriÅŸor, ROSPA0102 Suhaia (including nature reserve VI.27. Balta Suhaia), ROSPA0108 Vedea â€“ Danube (including natural reserves IV.47. Ostrovous Goose and B4. Cama â€“ Dinu â€“ PÄƒsÄƒrica), ROSPA0146 Valea CÃ¢lniÈ™tei, ROSPA0155 Goicea-MÄƒceÅŸu de Sus, in the framework of a consultative, open, transparent and participatory process aimed at developing management plans and informing/awareness of stakeholders on the benefits of conservation of Natura 2000 sites and nature reserves. Through the area and the theme addressed (strengthening the management of Natura 2000 sites, developing the Natura 2000 Network in Romania and contributing to the implementation in Romania of Directive 92/43/EEC on the conservation of natural habitats and Directive 2009/147/EC on the protection of wild birds), this project will directly contribute to: achieving Specific Objective 4.1. of Priority Axis 4 of LIOP 2014-2020, namely â€œIncreasing the protection and conservation of biodiversity through appropriate management measures and restoring degraded ecosystemsâ€. Given that the process of drawing up the Management Plans will identify the concrete needs for biodiversity protection in the area of the 13 Natura 2000 sites and the 6 nature reserves that are the subject of the project proposed for funding, it follows that the Management Plans carried out will also indirectly contribute to: achieving the objectives of the EU Biodiversity Strategy 2020, the Natura 2000 Priority Action Framework, the National Strategy and the Biodiversity Conservation Action Plan 2014-2020. This project aims to implement an A-type action (Development of Management Plans) for ROSCI0166 PÄƒdurea ReÈ™ca HotÄƒrani, ROSCI0288 BÄƒileÅŸti, ROSPA0154 Galicea Mare â€“ BÄƒileÅŸti, ROSCI0296 Dealurile DrÄƒgÄƒÅŸaniului (including nature reserves 2.796. Tisza Mare Forest and 2.797. Silea Forest), ROSCI0343 Forests of MostiÈ™tei silvostepa (including nature reserve 2.323. Ciornuleasa Forest), ROSCI0420 OprÄƒneÈ™ti, ROSCI0423 DorobanÅ£ul Forest, ROSCI0433 Seaca, ROSCI0442 VlÄƒdaia â€“ OpriÅŸor, ROSPA0102 Suhaia (including nature reserve VI.27. Balta Suhaia), ROSPA0108 Vedea â€“ Danube (including natural reserves IV.47. Ostrovous Goose and B4. Cama â€“ Dinu â€“ PÄƒsÄƒrica), ROSPA0146 Valea CÃ®lÈ™tei, ROSPA0155 Goicea-MÄƒceÅŸu de Sus. In order to achieve the general objective 3 subject matter has been proposed</t>
  </si>
  <si>
    <t>Q3099345</t>
  </si>
  <si>
    <t>Development of Management Plans for protected natural areas ROSCI0114 (including natural reserves B.2. The swamp of Herghelia and 2.371. Grand Obanul and Movile Cave), ROSCI0191 (including nature reserve 2.358. Cave Limanu), ROSPA0066, ROSCI0281, ROSCI0293, ROSCI0340, ROSCI0353, ROSCI0412, ROSPA0057</t>
  </si>
  <si>
    <t>The general objective of the project is to: Ensuring the favourable conservation status of species and habitats of Community and national interest from ROSCI0114 Hergheliei Swamp â€“ Obanul Mare and Movilei Cave (including natural reserves B.2. The swamp of Herghelia and 2.371. Grand Obanul and Movile Cave), ROSCI0191 Limanu Cave (including nature reserve 2.358. Limanu Cave), ROSPA0066 Limanu â€“ Herghelia, ROSCI0281 Cap Aurora, ROSCI0293 Costinesti â€“ 23 August, ROSCI0340 Cuiugiuc, ROSCI0353 Cave â€“ Deleni, ROSCI0412 Ivrinezu, ROSPA0057 Lake Siutghiol, within a consultative, open, transparent and participatory process aimed at developing management plans and informing/aware of stakeholders about the benefits of conservation of Natura 2000 sites and nature reserves. Through the area and the theme addressed (strengthening the management of Natura 2000 sites, developing the Natura 2000 Network in Romania and contributing to the implementation in Romania of Directive 92/43/EEC on the conservation of natural habitats and Directive 2009/147/EC on the protection of wild birds), this project will directly contribute to: achieving Specific Objective 4.1. of Priority Axis 4 of LIOP 2014-2020, namely â€œIncreasing the protection and conservation of biodiversity through appropriate management measures and restoring degraded ecosystemsâ€. Also, the implementation of the management plans for the sites covered by the project contributes to the achievement of indicator 2S36. Given that, in the process of drawing up the Management Plans, the concrete needs for the protection of biodiversity in the area of the 9 Natura 2000 sites and the 3 nature reserves that are the subject of the project proposed for funding will be identified, it follows that the Management Plans implemented will also contribute indirectly to: achieving the objectives of the EU Biodiversity Strategy 2020, the Natura 2000 Priority Action Framework, the National Strategy and the Biodiversity Conservation Action Plan 2014-2020. This project aims to implement an A-type action (developing Management Plans) for ROSCI0114 Hergheliei Swamp â€“ Obanul Mare and Movilei Cave (including natural reserves B.2. The swamp of Herghelia and 2.371. Grand Obanul and Movile Cave), ROSCI0191 Limanu Cave (including nature reserve 2.358. Limanu Cave), ROSPA0066 Limanu â€“ Herghelia, ROSCI0281 Cap Aurora, ROSCI0293 Costinesti â€“ 23 August, ROSCI0340 Cuiugiuc, ROSCI0353 Cave â€“ Deleni, ROSCI0412 Ivrinezu, ROSPA0057 Lake Siutghiol. In order to achieve the general objective, 3 specific objectives (set out below) were proposed, formulated in close connection with the activities foreseen in the project. In order to achieve each specific objective, one activity has been foreseen (see below). In addition, 2 activities of a general nature were foreseen: a needle</t>
  </si>
  <si>
    <t>Q3099557</t>
  </si>
  <si>
    <t>Development of Management Plans for Protected Natural Areas Natural Park V.4. Geopark Dinosaurs Country HaÈ›eg (including ROSCI0236 and natural reservations 2.502 Fossil place with dinosaurs from Sanpetru, 2.505. Chicken haystacks, 2,506. Daffodils NucÈ™oara, 2.507 PeÅŸeana swamp, 2.508. The limestones at Face Girl, 2,509. Top of Poieni, 2.516. SlivuÅ£ Forest, 2.535. Paleof</t>
  </si>
  <si>
    <t>The general objective of the project is to: Ensuring the favourable conservation status of species and habitats of Community and national interest in protected natural areas: Nature Park V.4. Geopark Dinosaurs Country HaÈ›eg (including Natura 2000 site ROSCI0236 Strei â€“ HaÈ›eg and nature reserves 2.502 Fossil place with dinosaurs from Sanpetru, 2.505. Chicken haystacks, 2,506. Daffodils NucÈ™oara, 2.507 PeÅŸeana swamp, 2.508. The limestones at Face Girl, 2,509. Top of Poieni, 2.516. SlivuÅ£ Forest, 2.535. Paleofauna reptilieni ÈšuÈ™tea), Natura 2000 site ROSCI0052 DÄƒncioanea (including Nature Reserve IV.14. DÄƒncioanea) and ROSCI0292 Coridorul Rusca MontanÄƒ â€“ Èšarcu â€“ Retezat, in the framework of a consultative, open, transparent and participatory process aimed at developing management plans and informing/awareness of stakeholders on the benefits of conservation of Natura 2000 sites and nature reserves. Through the area and the theme addressed (strengthening the management of Natura 2000 sites, developing the Natura 2000 Network in Romania and contributing to the implementation in Romania of Directive 92/43/EEC on the conservation of natural habitats and Directive 2009/147/EC on the protection of wild birds), this project will directly contribute to: achieving Specific Objective 4.1. of Priority Axis 4 of LIOP 2014-2020, namely â€œIncreasing the protection and conservation of biodiversity through appropriate management measures and restoring degraded ecosystemsâ€. Given that the process of drawing up the Management Plans will identify the concrete needs for biodiversity protection in the area of the 3 Natura 2000 sites, 1 natural park and the 9 nature reserves that are the subject of the project proposed for funding, it follows that the Management Plans carried out will also indirectly contribute to: achieving the objectives of the EU Biodiversity Strategy 2020, the Natura 2000 Priority Action Framework, the National Strategy and the Biodiversity Conservation Action Plan 2014-2020. Through this project will be carried out the Management Plans for the protected natural areas Natural Park V.4. Geopark Dinosaurs Country HaÈ›eg (including ROSCI0236 and natural reservations 2.502 Fossil place with dinosaurs from Sanpetru, 2.505. Chicken haystacks, 2,506. Daffodils NucÈ™oara, 2.507 PeÅŸeana swamp, 2.508. The limestones at Face Girl, 2,509. Top of Poieni, 2.516. SlivuÅ£ Forest, 2.535. Reptilian Paleofauna ÈšuÈ™tea), ROSCI0052 (including the nature reserve IV.14. DÄƒncioanea) ROSCI0292.. Therefore, it will contribute to the fulfilment of indicator 2S36." This project aims to implement an A-type action (Development of Management Plans) for the Natural Park V.4. Geopark Dinosaurs Country HaÈ›eg (including Natura 2000 site ROSCI0236 Strei â€“ HaÈ›eg and nature reserves 2.502 Fossil place with dinosa</t>
  </si>
  <si>
    <t>Q3099949</t>
  </si>
  <si>
    <t>Development of Management Plans for protected natural areas ROSCI0009 (including natural reserve 2.268. Bisoca Lakes Forest), ROSCI0127, ROSCI0182 (including the natural reserve 2.814. Green Forest â€“ Narujei Gorge II), ROSCI0204 (including natural reservation IV.74. Poiana Muntioru), ROSCI0256 (including natural reservation B3. Peatry Ruginosu), ROSCI0280, ROSCI0327.</t>
  </si>
  <si>
    <t>The general objective of the project is to: Ensuring the favourable conservation status of species and habitats of Community and national interest in ROSCI0009 Bisoca (including nature reserve 2.268. Forest â€œLacurile Bisocaâ€), ROSCI0127 Muntioru Ursoaia, ROSCI0182 Green Forest (including Nature Reserve 2.814. Green Forest â€“ Narujei Gorge II), ROSCI0204 Poiana Muntioru (including nature reserve IV.74. Poiana Muntioru), ROSCI0256 TurbÄƒria Ruginosu Zagon (including nature reserve B3. Ruginosu turbary), ROSCI0280 Buzau Superior, ROSCI0327 Nemira-LapoÈ™, in the framework of a consultative, open, transparent and participatory process aimed at developing management plans and informing/awareness of stakeholders on the benefits of conservation of Natura 2000 sites and nature reserves. Through the area and the theme addressed (strengthening the management of Natura 2000 sites, developing the Natura 2000 Network in Romania and contributing to the implementation in Romania of Directive 92/43/EEC on the conservation of natural habitats and Directive 2009/147/EC on the protection of wild birds), this project will directly contribute to: achieving Specific Objective 4.1. of Priority Axis 4 of LIOP 2014-2020, namely â€œIncreasing the protection and conservation of biodiversity through appropriate management measures and restoring degraded ecosystemsâ€. Given that, in the process of drawing up the Management Plans, the concrete needs for biodiversity protection in the area of the 7 Natura 2000 sites and the 4 nature reserves covered by the project proposed for funding will be identified, it follows that the Management Plans implemented will also indirectly contribute to: achieving the objectives of the EU Biodiversity Strategy 2020, the Natura 2000 Priority Action Framework, the National Strategy and the Biodiversity Conservation Action Plan 2014-2020. This project aims to implement an A-type action (Development of Management Plans) for ROSCI0009 Bisoca (including Nature Reserve 2.268. Forest â€œLacurile Bisocaâ€), ROSCI0127 Muntioru Ursoaia, ROSCI0182 Green Forest (including Nature Reserve 2.814. Green Forest â€“ Narujei Gorge II), ROSCI0204 Poiana Muntioru (including nature reserve IV.74. Poiana Muntioru), ROSCI0256 TurbÄƒria Ruginosu Zagon (including nature reserve B3. Ruginosu peat), ROSCI0280 Upper Buzau, ROSCI0327 Nemira-LapoÈ™. In order to achieve the general objective, 3 specific objectives (set out below) were proposed, formulated in close connection with the activities foreseen in the project. In order to achieve each specific objective, one activity has been foreseen (see below). In addition, 2 activities of a general nature were foreseen: a project management activity (planning, implementation and monitoring/evaluation of activities</t>
  </si>
  <si>
    <t>Q3099348</t>
  </si>
  <si>
    <t>Development of Management Plans for Protected Natural Areas ROSCI0211 (including Nature Reserve 2.2. Red ravine), ROSCI0301, ROSCI0418, ROSCI0430, ROSPA0041</t>
  </si>
  <si>
    <t>Ensuring the favourable conservation status of species and habitats of Community and national interest in the Natura 2000 sites covered by the project â€“ ROSCI0211 Plateau SecaÈ™elor (including Nature Reserve 2.2. Red ravine), ROSCI0301 Richa, ROSCI0418 Movilele from Iacobeni, ROSCI0430 The Tiur meadows, ROSPA0041 Elesteiele from Iernut-Cipau, in the framework of a consultative, open, transparent and participatory process aimed at developing management plans and informing/awareness of stakeholders on the benefits of conservation of Natura 2000 sites and nature reserves. Through the area and the theme addressed (strengthening the management of Natura 2000 sites, developing the Natura 2000 Network in Romania and contributing to the implementation in Romania of Directive 92/43/EEC on the conservation of natural habitats and Directive 2009/147/EC on the protection of wild birds), this project will directly contribute to: achieving Specific Objective 4.1. of Priority Axis 4 of LIOP 2014-2020, namely â€œIncreasing the protection and conservation of biodiversity through appropriate management measures and restoring degraded ecosystemsâ€. Given that the process of drawing up the Management Plans will identify the concrete needs for the protection of biodiversity in the area of the 5 Natura 2000 sites and the nature reserve that are the subject of the project proposed for funding, it follows that the Management Plans carried out will also indirectly contribute to: achieving the objectives of the EU Biodiversity Strategy 2020, the Natura 2000 Priority Action Framework, the National Strategy and the Biodiversity Conservation Action Plan 2014-2020. This project aims to implement an A-type action (developing Management Plans) for ROSCI0211 Plateau SecaÈ™elor (including Nature Reserve 2.2. Red ravine), ROSCI0301 Richa, ROSCI0418 Mounds from Iacobeni, ROSCI0430 The Tiur meadows, ROSPA0041 The Iernut-Cipau Elves In order to achieve the general objective, three specific objectives (see below) were proposed, formulated in close connection with the activities foreseen in the project. One activity has been foreseen to meet each specific objective (set out below). In addition, 2 activities of a general nature were foreseen: a project management activity (planning, implementation and monitoring/evaluation of activities) â€“ Activity A.4. Project management, with sub-activities A.4.1. Activity of the members of the Project Implementation Unit and A.4.2. Administrative activities; â€” an activity related to the Financial Audit of the Project â€“ Activity A.5. Financial audit of the project, with sub-activities A.5.1. Project audit report year I, A.5.2. Project audit report year II and A.5.3. Final project audit report.</t>
  </si>
  <si>
    <t>Q3099204</t>
  </si>
  <si>
    <t>Implementation of active conservation measures on the territory of the Natura 2000 site ROSCI0376 Olt River between MÄƒrunÈ›ei and Turnu MÄƒgurele</t>
  </si>
  <si>
    <t>Protecting and restoring biodiversity by implementing conservation measures from the management plan approved in the protected natural area ROSCI0376 Olt River between MÄƒrunÈ›ei and Turnu MÄƒgurele. By implementing the management plan for the Natura 2000 site ROSCI0376 Olt River between MÄƒrunÈ›ei and Turnu MÄƒgurele, the project directly contributes to the achievement of the specific objective of the programme â€“ (OS) 4.1 â€œIncreasing the protection and conservation of biodiversity and restoring degraded ecosystemsâ€, promotes actions that contribute to achieving the objectives of the EU Biodiversity Strategy 2020, the Framework of Priority Actions for Natura 2000, the National Strategy and the Action Plan for Biodiversity Conservation 2014-2020, which take into account the concrete needs for biodiversity protection in Romania. The project targets the site of community importance Natura 2000 ROSCI0376 Olt River between MÄƒrunÈ›ei and Turnu MÄƒgurele, managed by the National Agency for Protected Natural Areas.</t>
  </si>
  <si>
    <t>Q3099200</t>
  </si>
  <si>
    <t>Measures to ensure a favourable status of protection and conservation of endangered habitats and species in RBDD in an international context</t>
  </si>
  <si>
    <t>The aim of the project is to improve the conservation status of endangered habitats and species in 2 Natura 2000 sites: ROSPA0031 Danube Delta and Razim Sinoe Complex and ROSCI0065 Danube Delta in accordance with Directive 92/43/EEC on the conservation of natural habitats and Directive 2009/147/EC on the protection of wild birds and the application of certain measures from the RBDD Management Plan. The general objective of the project is to implement certain actions from the Biosphere Reserve Management Plan "Danube Delta/ROSPA0031/ROSCI0065 for halting the decline of biological diversity and preserving biodiversity and strengthening the administrative capacity of ARBDD to monitor endangered species/habitats of community and national interest. The project will be implemented on the territory of 2 Natura 2000 sites, the sites of Community Importance (SCI) and Special Bird Protection Areas (SPA) as follows (Annex 4. Natura 2000 map): ROSPA0031 Danube Delta and Razim-Sinoe Complex â€“ with an area of 508302 ha ROSCI0065 Danube Delta â€“ in an area of 453645 ha The area in which it is proposed to implement the actions of this project consists of hydrographic units (water complexes) Dunavat-Dranov, Razim-Sinoie, located in the central area of the Danube Delta. There are parts of Natura 2000 sites, ROSPA0031 Danube Delta and Razim-Sinoie complex and ROSCI0065 Danube Delta, on the territory of the Danube Delta Biosphere Reserve (RBDD). The general objective targets measures for: â€” Maintaining and improving the conservation status of species and habitats of community importance in the Danube Delta -Monitoring and assessing the conservation status of species and habitats of community importance; â€”Education activities and awareness raising regarding conservation and improvement of conservation status</t>
  </si>
  <si>
    <t>Q3099883</t>
  </si>
  <si>
    <t>Implementation of active conservation measures on the territory of MÄƒcinului Mountains National Park to improve the conservation status of forest habitats of cvercines and steppic grassland habitats and improve the management and information infrastructure of visitors</t>
  </si>
  <si>
    <t>The overall objective of the project is to: Improving the conservation status of the forest habitats of quarcines and steppic grassland habitats in the Macin Mountains National Park and informing/aware of the stakeholders and developing the capacity of the Administration of the Macin Mountains National Park RA. Through the field and themes addressed (to improve the conservation status of forest habitats of cvercines and steppic grassland habitats, and to contribute to the implementation in Romania of Directive 92/43/EEC on the conservation of natural habitats), this project will directly contribute to the achievement of Specific Objective 4.1. of Priority Axis 4 of LIOP 2014-2020, namely to â€œEnhancing the degree of protection and conservation of biodiversity through appropriate management measures and restoration of degraded ecosystemsâ€. This project proposed for financing aims to implement B-type actions (implementation of the management plan/preservation measures sets) for the Macin Mountains National Park, with a total area of 11,321 ha. During the pre-implementation phase of the project, Activity B.0 was foreseen. Consultancy for the elaboration of the Financing Application and its loading in MySMIS2014. In order to achieve the general objective, 5 specific objectives (presented below) were proposed, formulated in close connection with the activities set out in the project. In order to achieve the specific objectives, the activities presented below were laid down. In addition, two general activities were provided: Activity B.9. Project Management (MP)/Organisation and operation of the Project Implementation Unit (PIU) â€“ planning, implementation and monitoring/evaluation of activities. Its sub-activities are: B.9.1. Activity of the members of Project Implementation Unit B.9.2. Acquisition of equipment for Project Implementation Unit B.9.3. Administrative activities â€“ overheads of administration â€“ Activity B.10. Financial audit of the project.</t>
  </si>
  <si>
    <t>Q3099104</t>
  </si>
  <si>
    <t>Improvement of hydrological conditions in natural aquatic habitats in the Danube Delta Biosphere Reserve for the conservation of biodiversity and fish resources â€“ Gorgova-Uzlina Lake Complexes, Rosu-Puiu</t>
  </si>
  <si>
    <t>Improving the protection and conservation of the state of ecosystems for habitats of conservation interest and species of community importance from the Danube Delta Biosphere Reserve (RBDD) by ensuring optimal water circulation in Gorgova-Uzlina, RoÅŸu-Puiu lake complexes. The project responds to LIOP requirements by contributing to: Priority Axis 4: â€œEnvironmental protection through biodiversity conservation measures, air quality monitoring and decontamination of historically polluted sitesâ€ Investment Priority 6c â€œProtection and restoration of biodiversity and soils and promotion of ecosystem services, including through Natura 2000 and ecological infrastructureâ€ Specific Objective 4.1 â€œEnhancing biodiversity protection and conservation through appropriate management measures and restoration of degraded ecosystemsâ€ in accordance with Directive 92/43/EEC on the conservation of natural habitats and Directive 2009/147/EC on the protection of wild birds. The project meets the requirements of the EU Strategy for the Danube Region by contributing to: Priority axis: â€œConservation of biodiversity, landscapes and air and soil qualityâ€ Action: â€œPreserving biodiversity and landscapesâ€ contributing to the EU 2050 and 2020 vision for biodiversity, efficient management of Natura 2000 sites and other protected areas, protecting and restoring the most valuable ecosystems and endangered animal species. The project is type B: Implementation of management plans/sets of conservation measures/action plans for protected natural areas and approved species of community interest (including marine environment) action: â€¢ Measures to maintain and improve the conservation status of species and habitats of community importance, including ecological reconstruction of ecosystems on the surface of protected natural areas, including Natura 2000 sites. The clogging of canals and guillos in the Danube Delta is a natural process that has been the basis for the formation of the architecture of the aquatic complexes between the three arms of the Danube. Beyond this natural process, it must be said that anthropogenic interventions prior to the 1990s were not aimed at maintaining the quality of Delta habitats, but quick access to certain areas. The channels created by man in the past have altered the hydrological system so that today there is an accelerated process of clogging of certain canals and gullies in certain areas. The effect on the integrity of habitats in repective areas is often devastating, the decrease in the biodiversity of aquatic ecosystems attracts a similar phenomenon in neighbouring habitats, including terrestrial ones, by affecting the trophic chains. Among the obligations undertaken by the RBDD administration is the permanent monitoring of ecosystems that make up the habitats of this wetland. Habitats with the highest risk of degradation</t>
  </si>
  <si>
    <t>Q3099450</t>
  </si>
  <si>
    <t>Implementation of active measures for biodiversity conservation based on Natura 2000 Site Management Plan ROSPA0093 Forest Richa and ROSCI0137 Forest of Richness</t>
  </si>
  <si>
    <t>The general objective of the project is to improve the conservation status of species and habitats of conservation interest by implementing the management plan of Natura 2000 sites ROSPA0093 Forest Richa and ROSCI0137 Forest of Richness, as well as information and awareness of the local community in order to increase their involvement in the management of protected natural areas. The two Natura 2000 sites that will benefit from the improvement of the conservation status following the implementation of the project are ROSPA0093 Forest Richa and ROSCI0137 Forest of Richness. By implementing the management plan of the two overlapping protected natural areas, the following will be achieved: ensuring a favourable conservation status for the habitats and species for which Natura 2000 sites ROSPA0093 Forest Richa and ROSCI0137 Forest of Richness have been declared; â€” providing the necessary support for the management of species and habitats of conservation interest by constantly updating the data and information about the species and habitats for which the two protected natural areas were designated, namely ROSPA0093 Forest Richa and ROSCI0137 Forest of Richness; â€” maintaining a favourable conservation status for species and habitats of conservation interest; â€” detailed monitoring and assessment of species and habitats of conservation interest; â€” efficient management of Natura 2000 sites ROSPA0093 Forest Richa and ROSCI0137 Forest of Richness; â€” increasing the coordination and management capacity of Natura 2000 sites ROSPA0093 Forest Richa and ROSCI0137 Forest of Richness; information and awareness of local communities to increase their involvement in the management of protected natural areas ROSPA0093 Forest Richa and ROSCI0137 Forest of Richness; â€” sustainable management and use of natural resources; â€” adequate management of tourism in protected natural areas ROSPA0093 Forest Richa and ROSCI0137 Forest of Richness; adequate tourism based on natural values; The main purpose of the management plan of protected natural areas ROSPA0093 Forest Bogata and ROSCI0137 Forest of Richness is to ensure the favourable conservation status of habitats and species of Community interest from ROSPA0093 Forest Richa and ROSCI0137 Forest of Richness, as well as the maintenance of ecosystem services on the site. On the basis of the above, in order to implement the management plan, it is necessary to achieve the following general objectives, as set out in the management plan: General objective A: Ensuring favourable conservation status for all habitat types and species of Community interest on the site. General objective B: Promoting and applying forms of visits and tourism in line with the siteâ€™s conservation objectives. General objective C: Improving the attitude of the population towards the natural values of the site, through information, awareness</t>
  </si>
  <si>
    <t>Q3099405</t>
  </si>
  <si>
    <t>Improving the hydrological conditions in the natural aquatic habitats of the Danube Delta Biosphere Reserve for the conservation of biodiversity and fishery resources â€“ DunavÄƒÈ›-Dranov Lake Complexes, Razim-Sinoie; Sinoie-Istria-Wedding area</t>
  </si>
  <si>
    <t>General objective: Improving the protection and conservation of the state of ecosystems for habitats of conservation interest and species of community importance in the Danube Delta Biosphere Reserve (RBDD) by ensuring optimal water circulation in the aquatic complexes Dunavat-Dranov, Razim-Sinoie; Sinoie-Istria-Wedding areaâ€. The project responds to LIOP requirements by contributing to: Priority Axis 4: â€œEnvironmental protection through biodiversity conservation measures, air quality monitoring and decontamination of historically polluted sitesâ€ Investment Priority 6c â€œProtection and restoration of biodiversity and soils and promotion of ecosystem services, including through Natura 2000 and ecological infrastructureâ€ Specific Objective 4.1 â€œEnhancing biodiversity protection and conservation through appropriate management measures and restoration of degraded ecosystemsâ€ in accordance with Directive 92/43/EEC on the conservation of natural habitats and Directive 2009/147/EC on the protection of wild birds. The project meets the requirements of the EU Strategy for the Danube Region by contributing to: Priority axis: â€œConservation of biodiversity, landscapes and air and soil qualityâ€ Action: â€œPreserving biodiversity and landscapesâ€ contributing to the EU 2050 and 2020 vision for biodiversity, efficient management of Natura 2000 sites and other protected areas, protecting and restoring the most valuable ecosystems and endangered animal species. The project is type B: Implementation of management plans/sets of conservation measures/action plans for protected natural areas and approved species of community interest (including marine environment) action: â€¢Measures to maintain and improve the conservation status of species and habitats of community importance, including ecological reconstruction of ecosystems on the surface of protected natural areas, including Natura 2000 sites. The clogging of canals and guillos in the Danube Delta is a natural process that has been the basis for the formation of the architecture of the aquatic complexes between the three arms of the Danube. Beyond this natural process, it must be said that anthropogenic interventions prior to the 1990s were not aimed at maintaining the quality of Delta habitats, but quick access to certain areas. The channels created by man in the past have altered the hydrological system so that today there is an accelerated process of clogging of certain channels and guols in certain areas. The effect on the integrity of habitats in repective areas is often devastating, the decrease in the biodiversity of aquatic ecosystems attracts a similar phenomenon in neighbouring habitats, including terrestrial ones, by affecting the trophic chains. Among the obligations undertaken by the RBDD administration is the permanent monitoring of the ecosystems that make up the habitats of this</t>
  </si>
  <si>
    <t>Q3100551</t>
  </si>
  <si>
    <t>Implementation of the necessary measures for the revision of the management plan and promotion of Lunca Muresului Natural Park and related protected areas</t>
  </si>
  <si>
    <t>Ensuring the favourable conservation status of species and habitats of Community and national interest in RONPA0926 Lunca Muresului Natural Park, including ROSCI0108 Lunca Muresului Inferior, ROSPA0069 Lunca Muresului Inferior, RONPA0852 Prundul Mare Natural Reservation, 2.735 Cenad Forest Natural Reserve, 2.744 2.745 IgriÈ™ Islands Natural Reserve and RORMS0004 Ramsar Lunca MureÅŸului Inferior site, as part of a consultative, open, transparent and participatory process aimed at revising the management plan and informing/aware of stakeholders on the benefits of conservation of nature parks, Natura 2000 sites and nature reserves. Through the area and the theme addressed (to strengthen the management of protected natural areas, to develop the Natura 2000 network in Romania and to contribute to the implementation in Romania of Directive 92/43/EEC on the conservation of natural habitats and Directive 2009/147/EC on the protection of wild birds), this project will contribute directly to: achieving Specific Objective 4.1. of Priority Axis 4 of LIOP 2014-2020, namely â€œIncreasing the protection and conservation of biodiversity through appropriate management measures and restoring degraded ecosystemsâ€. Given that, in the process of revising the Management Plans, the actual needs for the protection of biodiversity in the natural park area, the 4 nature reserves, two Natura 2000 sites and one Ramsar site, which are the subject of the project proposed for funding, will be identified, it follows that the Management Plan carried out will also indirectly contribute to: achieving the objectives of the EU Biodiversity Strategy 2020, the Natura 2000 Priority Action Framework, the National Strategy and the Biodiversity Conservation Action Plan 2014-2020. This project aims to implement an A-type action (revision of a management plan) for RONPA0926 Lunca MureÈ™ului Natural Park, including ROSCI0108 Lunca Muresului Inferior, ROSPA0069 Lunca Muresului Inferior, RONPA0852 Prundul Mare Natural Reserve, 2.735 Cenad Forest Natural Reserve, 2.744 Large Cenad Island Natural Reservation, 2.745 IgriÅŸ Islands Natural Reservation and RORMS0004 Ramsar Lunca MureÅŸului Inferior site.</t>
  </si>
  <si>
    <t>Q3099408</t>
  </si>
  <si>
    <t>Review of the Integrated Management Plan for the protected natural areas Balta Mica Natural Park of Braila and Natura2000 sites ROSCI0006 Balta Mica a Braila and ROSPA0005 Balta Mica a Brailei</t>
  </si>
  <si>
    <t>The general objective of the project is to improve the conservation status of species and habitats of conservation interest by revising the management plan of protected natural areas: Balta Mica Natural Park of Braila, ROSCI 0006 â€“ Balta Mica a BrÄƒilei, ROSPA0005 Balta Mica a Braila, as well as information and awareness of local communities to increase their involvement in the management of protected natural areas. By revising the management plan of natural areas, the following will be achieved: â€” ensuring a favourable conservation status for the habitats and species for which the natural protected areas have been declared, Balta Mica Natural Park of BrÄƒilei, ROSCI 0006 Balta Mica a BrÄƒilei, ROSPA0005 Balta Mica a BrÄƒilei. â€” providing the necessary support for the management of species and habitats of conservation interest by constantly updating data and information about the species and habitats for which protected natural areas have been designated: Balta Mica Natural Park of Braila, ROSCI 0006 Balta Mica a Braila, ROSPA0005 Balta Mica a Braila. â€” maintaining a favourable conservation status for species and habitats of conservation interest; â€” detailed monitoring and assessment of species and habitats of conservation interest; effective management of protected natural areas: Balta Mica Natural Park of Braila, ROSCI 0006 Balta Mica a Braila, ROSPA0005 Balta Mica a Braila. â€” increasing the coordination and administration capacities of protected natural areas: Balta Mica Natural Park of Braila, ROSCI 0006 â€“ Balta Mica a Braila, ROSPA0005 Balta Mica a Braila. â€” information and awareness of local communities to increase their involvement in the management of protected natural areas Balta Mica Natural Park of Braila, ROSCI 0006 â€“ Balta Mica a BrÄƒilei, ROSPA0005 Balta Mica a BrÄƒilei. â€” sustainable management and use of natural resources; adequate management of tourism in protected natural areas of protected natural areas: Balta Mica Natural Park of Braila, ROSCI 0006 â€“ Balta Mica a Braila, ROSPA0005 Balta Mica a Braila. adequate tourism based on natural values. The main purpose of the management plan for the protected natural areas of the protected natural areas, Balta Mica Natural Park of BrÄƒilei, ROSCI 0006 Balta Mica a BrÄƒilei, ROSPA0005 Balta Mica a BrÄƒilei is to ensure the favourable conservation status of habitats and species of community interest in the Balta Mica Natural Park of BrÄƒilei, ROSCI 0006 Balta Mica a BrÄƒilei, ROSPA0005 Balta Mica a BrÄƒilei.</t>
  </si>
  <si>
    <t>Q3274678</t>
  </si>
  <si>
    <t>ZaDravo</t>
  </si>
  <si>
    <t>Improve the unfavourable status of qualifying habitat types and species on the protected site while improving ecosystem services through measures in clusters.</t>
  </si>
  <si>
    <t>Q3272478</t>
  </si>
  <si>
    <t>Restoration and conservation of wetland habitats in the Ljubljana Marshes</t>
  </si>
  <si>
    <t>on the application</t>
  </si>
  <si>
    <t>Q3271341</t>
  </si>
  <si>
    <t>For Karst</t>
  </si>
  <si>
    <t>Ensuring the appropriate use of karst grasslands and sanctuaries for the conservation of selected habitat types and species in the Natura 2000 site â€” Karst</t>
  </si>
  <si>
    <t>Q3275706</t>
  </si>
  <si>
    <t>POHORKA</t>
  </si>
  <si>
    <t>The aim of the project is to improve the state of nature conservation areas and to find solutions for the sustainable development of Pohorje and to guide leisure activities in nature.</t>
  </si>
  <si>
    <t>Q3254489</t>
  </si>
  <si>
    <t>2019_2023 Region of Murcia: Planning, Restoration and Conservation of Protected Natural Spaces</t>
  </si>
  <si>
    <t>Services consisting of studies, preparation of plans, execution of actions for restoration and conservation within the protected natural areas of the Region of Murcia and adaptation of its infrastructures. Also included are actions consisting of ecological monitoring, surveillance tasks and supervision in the field to control the management of protected areas and data collection, as well as the purchase of appropriate vehicles to carry out these surveillance and sampling actions._x005F_x000D_ The cost of interns per program for technical support is also incorporated from 2019 to 2021.</t>
  </si>
  <si>
    <t>Q3224303</t>
  </si>
  <si>
    <t>Maintenance, conservation, recovery, restoration and environmental improvement of rivers and streams and the coastline of the CAPV</t>
  </si>
  <si>
    <t>Maintenance work, conservation, recovery, restoration and environmental improvement of channels and margins of rivers and streams and the coast of the Autonomous Community of the Basque Country</t>
  </si>
  <si>
    <t>Q3232688</t>
  </si>
  <si>
    <t>Promotion and dissemination of the Natural Heritage of Galicia</t>
  </si>
  <si>
    <t>Actions for the development of natural areas and the promotion of the natural heritage of the Autonomous Community of Galicia, increasing tourism demand in a manner compatible with conservation, promoting the improvement of the socio-economic conditions of the areas of influence of protected areas and promoting awareness and participation of society in the conservation of flora and fauna species and the Natura 2000 network of Galicia</t>
  </si>
  <si>
    <t>Q3267220</t>
  </si>
  <si>
    <t>DAM OF GUADALCACÃN.TERMINATION CHANNEL DISCHARGE SPILLWAY AND OTHER IMPROVEMENTS</t>
  </si>
  <si>
    <t>With this operation, the necessary actions will be carried out to avoid the loss of water that occurs because it is not possible to reach the maximum level of the reservoir in the GuadalcacÃ­n dam, ensuring the efficient and comprehensive management of the water reserves_x005F_x000D_, guaranteeing the human supply, the conservation of water and the increase of the existing water resources_x005F_x000D_ for the supply of the population</t>
  </si>
  <si>
    <t>Q3254908</t>
  </si>
  <si>
    <t>2015_2021 FLORA: Monitoring, recovery and conservation of endangered wild flora in the Region of Murcia.</t>
  </si>
  <si>
    <t>Expenses derived from the administrative contracting and personnel expenses, in its case, for the accomplishment of studies and provision of services related to the follow-up, the detection of threats, the recovery and conservation of flora threatened of the Region of Murcia and adequacy of infrastructures associated.</t>
  </si>
  <si>
    <t>Q3233697</t>
  </si>
  <si>
    <t>Conservation actions in the Atlantic Islands National Park of Galicia 2021-2023</t>
  </si>
  <si>
    <t>Comprises the implementation of restoration and habitat management measures and improvement of technical and scientific knowledge of the conservation elements of the National Park of the Atlantic Islands of Galicia</t>
  </si>
  <si>
    <t>Q3254490</t>
  </si>
  <si>
    <t>2019_2023 REGION OF MURCIA: Planning, restoration and conservation actions for APIs 001 Northwest, API 003 Rivers Mula and Specification and API 006 Alto GuadalentÃ­n</t>
  </si>
  <si>
    <t>Procurement of services consisting of studies, ecological monitoring, preparation of plans, implementation of actions for the restoration and conservation of API 001 Northwest, API 003 RÃ­os Mula y Pliego and API 006 Alto GuadalentÃ­n and adequacy of its infrastructures._x005F_x000D_ Also, from 2019 to 2021, the interim cost per programme, corresponding to the programme â€œDevelopment of management plans for protected areas of the Region of Murcia intended for the services under the Directorate-General for the Natural Environmentâ€, for technical support.</t>
  </si>
  <si>
    <t>Q3230520</t>
  </si>
  <si>
    <t>Actions to design, create and implement the Green Infrastructure and Biodiversity Strategy. Annuities 2017 to 2023</t>
  </si>
  <si>
    <t>Design and implementation of green infrastructure actions that promote and ensure the conservation of biodiversity through the protection of natural habitats and wild fauna and flora, while taking into account the economic, social, cultural requirements and maintaining the landscape elements.</t>
  </si>
  <si>
    <t>Q3233698</t>
  </si>
  <si>
    <t>Actions to promote and disseminate the natural values of the Atlantic Islands National Park of Galicia.2021-2023</t>
  </si>
  <si>
    <t>Promotion of nature tourism as an income and employment generating economic activity, ensuring the correct conservation of natural assets and contributing to its sustainable use in the National Park of the Atlantic Islands of Galicia.</t>
  </si>
  <si>
    <t>Q3251500</t>
  </si>
  <si>
    <t>Restoration of riparian and river habitats in the Valencian Community</t>
  </si>
  <si>
    <t>This action is expected to encourage the recovery of autochthonous riparian plant formations in approximately 142 ha of river stretches of the Reatillo (tributaries of the Turia River), Turia and XÃºquer rivers. To this end, the sugar cane plantations (and other invasive alien species present) that occupy the banks of the stretches in which it will intervene will be eliminated, using for this purpose methods that are thick with the environment. Once eliminated, the plant strata (herbaceous, shrubby and arboreal) that characterize the native riparian vegetation will be planted, with a view to their restoration.</t>
  </si>
  <si>
    <t>Q3219987</t>
  </si>
  <si>
    <t>Permeabilisation of channels and other morphological recovery work</t>
  </si>
  <si>
    <t>The operation will contribute to the maintenance, conservation, recovery and environmental restoration of the rivers of Gipuzkoa.</t>
  </si>
  <si>
    <t>Q3254487</t>
  </si>
  <si>
    <t>2019_2023 REGION OF MURCIA: Habitat restoration and conservation actions and use management based on the increase of public natural heritage in ENPs, SCIs, and SPAs</t>
  </si>
  <si>
    <t>Procurement aimed at meeting the costs of land acquisition (85Â ha), in protected areas and Natura 2000 network in the field of APIs (Integrated Protection Actions) of the West Coast, Altiplano, Sierras de Cartagena, Sierra EspuÃ±a, Relieves and Central-Oriental Basins, and other protected natural areas of the Region of Murcia where the need for its acquisition by this regional administration is assessed in order to ensure the conservation of habitats and biodiversity and to consolidate the Natura 2000 network as a pillar of regional biodiversity based on improving its management and protection, ensuring that the services generated by these natural ecosystems are maintained, while improving societyâ€™s perception of environmental actions for the promotion of economic and social development. The costs associated with land preparation, sowing and agricultural work and the study and analysis of the impact on ecosystems will also be included.</t>
  </si>
  <si>
    <t>Q3204158</t>
  </si>
  <si>
    <t>ERADICATION OF INVASIVE PLANTS AND SUPPLY OF FURNITURE IN ECOLOGICAL RESERVE DUNES OF MARBELLA</t>
  </si>
  <si>
    <t>The declaration of the Ecological Reserve-Dunas de Marbella by the Ministry of Environment_x005F_x000D_ Environment of the Junta de AndalucÃ­a at the end of 2015 means a public recognition of the Natural Heritage that the Municipality of Marbella has along 13km along the coastline to the East of Marbella._x005F_x000D_ This action aims to value this natural resource, regenerating it, protecting it and putting it to use for green tourism, improving and diversifying the municipality's tourism offer to fight against seasonality, but always in a sustainable and environmentally friendly way._x005F_x000D_ The operation consists of the improvement of the natural resource with the eradication of invasive native and alien plants, for the correct recovery and regeneration of this dune system that consists of eight dune sections with a surface area of Â¿Â¿222,303.68 m2, taking the line as the upper limit that marks the Protective Easement Zone, as the lower limit, the Maritime-Terrestrial Public Domain line and as the eastern and western geographical limits, the limits of the Reserve itself, as well as the Dunas de Artola Natural Monument with an area of Â¿Â¿19, 27 ha In order to improve and value the natural factors for which this space is recognized (Ecological Reserve), it is intended to act in a special way on the dune system that accompanies the Playa Real de Zaragoza, establishing a network of walks and accesses definitive and improvement of the furniture (either by replacing the existing one or by installing new elements), as it is the dune protected surface with the largest surface area among the existing ones.</t>
  </si>
  <si>
    <t>Q117145</t>
  </si>
  <si>
    <t>Protection of landscapes and natural resources through the development of the Rajgrodzki Lake shore in Rajgrod and adjacent areas</t>
  </si>
  <si>
    <t>The direct objectives of the project are: Target 1. Protection of endangered and protected species and landscape Objective 2. Promotion of biodiversity protection and ecological education The primary target group in the project are residents of the municipality of RajgrÃ³d, the region and tourists. The project consists of the construction of the educational path (tourist trail), along the waterfront of Rajgrodzki Lake (Gmina RajgrÃ³d), in the Protected Landscape Area â€œRadgrodzki Lake Districtâ€, near the areas with the largest concentration of natural elements: habitats and feeding of wild birds, amphibians, fish and small mammals. Many of these animals are protected by national law and EU law. The natural path is located on or near trans-regional routes, tourist trails and ecological corridors with national and European designation. The project fits in with the idea of the development strategy of the regions â€œGroups to the Eastâ€. The project will be implemented in the â€œdesign and buildâ€ mode. The project shall include: Task 1. The Functional-Use Program. Task 2. Project documentation Task 3. Execution of construction works â€“ construction of the didactic path: Stage I 1. Cleanup work 2. Wooden piers â€“ marina and castle hill Stage II 3. Wooden bridges â€“ a section along the urban development 4. Staircase with ramp and observation tower Stage III 5. Coastal piers 6. Paved roads 7. Floating Equipment Square 8. Security cameras 9. Lighting 10. Small architecture, greenery and didactic equipment (lunettes, plaques). Task 4. Investor supervision Task 5. Research on biodiversity Task 6. Website After the implementation of the project, the following indicators will be achieved: Number of supported forms of nature conservation â€“ 1 pcs. Length of tourist trails â€“ 1.85 km Employment growth â€“ 1 FTE</t>
  </si>
  <si>
    <t>Q117149</t>
  </si>
  <si>
    <t>PRESERVATION OF VALUABLE NATURAL RESOURCES IN THE SIEMIANÃ“WKA RESERVOIR IN MICHAÅOWO COMMUNE</t>
  </si>
  <si>
    <t>The subject matter of the project will be implemented within 2 types of: Number 2: Retrofitting and modernisation of centres operating in the field of eco-education 1. Modernisation of the existing building of the Ecological Education Centre located in the SiemianÃ³wka reservoir 2. Purchase of a mobile eco-education centre in the form of the purchase of solar cruise craft with binoculars 3. Equipping the Ecological Education Centre with modern information transmission technologies 4. Educational activities carried out within the framework of the Centre for Ecological Education, in order to disseminate knowledge about the natural values of the SiemianÃ³wka reservoir No. 3: Investments using natural natural resources such as holiday areas, educational pathways â€“ funding will depend on direct and strong linking of interventions to the promotion of biodiversity conservation 1. The harbour on the SemianÃ³wka reservoir from the bird observatory 2. Floating pier 3. The bridge was 4. Floating platforms for birds 5. Lookout tower 6. Education and campsite 7-9. Construction of an educational trail with a place of rest 10. Communication and elements of paths educate. 11. RV parking lot. 12. Environmental management plan for the protection of birds and habitats 13. Avifauna avifauna SemianÃ³wka Period of project implementation: 02.2019-09.2023. Without co-financing the investments from the Regional Operational Programme of Podlaskie Voivodship for the years 2014-2020, taking the risk of implementing the project by the Applicant will be much more difficult. Without co-financing, the applicant would invest to a limited extent, through partial implementation of the scope concerned, probably limited to the establishment of infrastructure to prevent the adverse action of tourists in the form of parking lots or footbridges. The funding obtained by the Applicant will allow faster implementation of the project, while achieving better results.</t>
  </si>
  <si>
    <t>Q4427961</t>
  </si>
  <si>
    <t>Reduction of pressure on species and habitats occurring in the Protected Landscape Area of Olecko Lakes by building a bicycle path on the route Olecko â€” Gordejki MaÅ‚e.</t>
  </si>
  <si>
    <t>The planned project covers its area of area with an area of area. 52.13 ha and is located in the Municipality of Olecko. The areas covered by the project are located on OCHK Lakes Olecki. In the period VI-VII 2019, a natural inventory was carried out. As a result, the species composition of the flora and fauna of the designed bicycle path along the Olecko-Gordejki MaÅ‚e route and the nearest possible area of its impact was determined. There were 61 species of fauna and flora that are subject to legal protection, with 51 species under strict protection, and a partial conservation of 10 species. It is planned to: 1) construction of a bicycle path on the route: Olecko â€” Gordejki MaÅ‚e, with a length of 6.71 km (6709.5 meters), including the construction of a pavement; 2) 4 resting places along the path of the so-called Mor-y (Bicycle Service Place), equipped with elements for rest and mobile toilets); 3) setting up educational boards, which, in addition to the educational function, will have the task of developing natural interests and creating an ecological education place equipped with two sheds (green classes), a place for a campfire, garbage bins, bicycle racks will raise the environmental awareness of residents and tourists using this infrastructure; schools from the municipality will be able to conduct high-quality environmental education activities; 4) placement of nesting boxes for birds, baskets for owls and ducks, insect hotels and monitoring cameras in the area covered by the project will contribute to the protection of the biodiversity of flora and fauna in this area. 120. The entire area covered by the project, including the infrastructure created, will be accessible to persons with disabilities. The project fits into the SzOOP ROP WiM by reducing pressure on species and habitats present on the planned Olecko-Gordejki MaÅ‚e cycle path through proper targeting of tourist traffic and ecological education.</t>
  </si>
  <si>
    <t>Q114964</t>
  </si>
  <si>
    <t>Natural inventory of the park in GieraÅ‚cice, protection in situ in the historic park in Peace and educational activities.</t>
  </si>
  <si>
    <t>The project will be real. in partnership and concerns the implementation of the related conservation and conservation areas in Stobrawski P. Krajobr., on the area of 0,37 hectares of historic park. in the Room where habitats from the Habitats Directive and protected gat (PCKZ, PCKR) are located. Due to the high biodiversity of the park, observed displacement of native species by invasive g., lack of proper care and maintenance of the old tree, protrusion. fungi pathogens, habitat death, lack of appropriate water conditions, human habitat destruction, a project that is complex in its assumptions. It consists of the reintroduction of 3 species of native beech (1pcs), coral duct (23 pcs.), common rake (20 pieces) and partly chr.: large-flowered complexion, and others such as (divine, platan, yoke larger, vegetated sage, bourgeois, fragrance; the economy stands (250 pieces), legal coverage of ochr.-11 trees, work of agrotech. on the area. 0.37 ha, plantings of native species and covered part of species protection, creating habitats for aquatic organisms. There will be a path of nature.-Educator.0,47 km. The project assumes carrying out a natural inventory of the historic park in GieraÅ‚cice, taking into account the old tree and the existing insect habitats, the project involves carrying out edu.-promotional activities such as the development and publication of a map with natural attractions Stobr. Park Krajob. with special emphasis on the municipality of MurÃ³w, organisation of 2 gears around Stob. Park Country. combined with the transfer of inf. on the risks to the occurrence of gat. Meles meles, flyers release. Sc. klu.: Prodk.: L. ob. adapt to the needs of a person with a disability:1; LL. tourist went.:0,47km;Å.pow. Recruit.:0,37ha;l.wsp.form och. 12;l.translated to tunes and recreation:1; L. doc. planis. in the field of nature protection:1;l. sie. 1 l. rep. campaign info. â€”Educator related to ecological education:1,Number of species included in the reintroduke:3pcs.</t>
  </si>
  <si>
    <t>Q4427909</t>
  </si>
  <si>
    <t>Establishment and protection of biodiversity sites in Barczewo Municipality</t>
  </si>
  <si>
    <t>The subject of the project is the creation of 3 ecoparks in Barczewo, which have predominant biologically active areas and at the same time perform educational and recreational and leisure functions. The project provides for: I.Establishment of the â€œBarczewoâ€ Ecopark, including: â€” Renovation of the wall and entrance gate to the area of the Ecopark, constituting the only barrier protecting this area and the species present there â€” Zagospod. tree stand and remaining vegetation, new plantings â€” Determination of an appropriate communication system. in order to reduce anthropopression on valuable elements of the habitat; site cleaning -Installation. necessary booths for birds, bats and insects; small architecture; elements of education. II.Establishment of the â€œIslandâ€ Ecopark, including: â€”Cleaning the edges of the canal in order to restore the water stream -Plant planting -Zainst. clay insect houses -Design. on the foot-bike path leading to Zalesia viewpoints and setting information boards encouraging observation of the island and describing its natural richness. III.Establishment of the â€œNikielkowoâ€ Ecopark, including: â€”Conservation works on the existing canopy and other vegetation -Cleaning of the park area -Conservation works related to the water eyelet and the canal -Organisation of communication lines -New plantings; Installation of bird booths and bats and insects; small architecture; introduction of educational elements. IV.Environmental education: â€”Determination of an ecological educational path. in the Barczewo Commune â€” Creation of applications for stationary and mobile devices -The implementation of an information and educational campaign related to environmental education for the inhabitants of Barczewo Commune Detailed technical description is included in the attached design document. The implementation of the project is in line with the assumptions set out in the SZOOP ROP WiM 2014-2020 for OP 5 ÅšROD. ITâ€™S NATURE. AND RATIONAL BOUTS. Resources ACTION 5.3 PROTECTION OF BIOLOGICAL Difference (sch.A). Justification below</t>
  </si>
  <si>
    <t>Q4427923</t>
  </si>
  <si>
    <t>Protection of biodiversity through land development between the MÅ‚yÅ„ski Canal and MÅ‚awska Street in DziaÅ‚dowo</t>
  </si>
  <si>
    <t>The subject of the project is the development of land with the area. 7.1395 ha in a valuable natural area,with many endangered species of plants and animals. The project is in line with the assumptions of SzOOP ROP WiM, as its object is to reduce pressure on species and habitats, e.g. by limiting access to the shelter of selected species, proper targeting of tourist traffic ex-situ protection. As a result, the area between the MÅ‚yÅ„ski Channel and MÅ‚awska Street in DziaÅ‚dowo will be developed into an educational and recreational space and adapted to the existing natural and landscape conditions and will not constitute a barrier to the free movement of animal species.The target group consists of residents, tourists.The project will be implemented in Woj. Warm.-Maz., Miasto DziaÅ‚dowo, plots No. 846,1785,1786,1796,1797,1807/2,1808/2,1809/2,1810/2,1811/2,1812.The works will consist of the construction of a water reservoir with a reservoir canopy, drainage ditches A,A-1,mnicha reinforced concrete,leÅ¼aka 01,0,L=22m, culverts (gauge 01.0 m,L=19, culverts 0 0.6/8.0 m), walking, artificial beach, footbridges for pedestrians, green areas.The installation of 8 educational boards of the natural value of the area is planned.Construction will positively affect the restoration and improvement of the wetland communities. Favourable conditions will be created for breeding and living amphibians, birds and other organisms living in water and wet environments. Stages 1. preparation of application documentation, selection of part of contractors and submission of an application 2. selection of other contractors 3. signing of the contract for co-financing 4. implementation of the investment, its stage settlement 5. completion of the investment, settlement of the project.</t>
  </si>
  <si>
    <t>Q4427920</t>
  </si>
  <si>
    <t>Reduction of anthropopression on the ecosystems of Lakes Ukiel and ZgniÅ‚ek in Olsztyn.</t>
  </si>
  <si>
    <t>The project covers the scope of activities aimed at sewering recreational and tourist traffic in the area of the ecological corridor Urban Forest â€” Ukiel, which leads to the protection of the ecosystems of Ukiel and ZgniÅ‚ek, protected areas (Reserve Mszar, Redykajny Reserve, OChK Central Lyna Valley) against excessive and uncontrolled pressure from tourists and reduce pressure on species and habitats through infrastructure and non-infrastructural measures: 1. reconstruction of the pier on Lake Ukiel near the city beach in order to create a viewing and observation point: replacement of the depleted wooden part of the structure of the platform pavement and the replacement of wooden piles which are the support structure of the main platform and the renovation of existing steel piles; 2. fortification of the shores with a sealed wall with a wooden trailer in the area of the yacht marina at Sunny Polana in order to prevent land from flowing to the lake; 3. purchase and installation of stationary telescopes and binoculars in order to allow remote observation of nature and species valuable nature around the lakes Ukiel and ZgniÅ‚ek, 4. creation of a mobile application with teaching materials and a virtual path, which will lead a designated route in the southern part of the ecological corridor of the Municipal Forest â€” Ukiel. The project will highlight the natural values characteristic of the area and contribute to preserving biodiversity and reducing human pressure on the natural environment. The project will be implemented by the Applicant â€” Municipality of Olsztyn. The project is part of SZOOP ROP WiM 2014-2020, Objective 5.3 Protection of Biodiversity. Thanks to efforts to improve the livelihood of protected species by targeting tourist traffic and by enabling remote observation of protected species, which will lead to the creation of mechanisms for the protection of biodiversity in Olsztyn.</t>
  </si>
  <si>
    <t>Q114966</t>
  </si>
  <si>
    <t>Protecting biodiversity by reintroducing native species in a historic park in Peace and creating conditions for amphibians in DÄ…browa and environmental education activities.</t>
  </si>
  <si>
    <t>The project is implemented in partnership with ÅšwierczÃ³w and WilkÃ³w. The project concerns the conservation and conservation of biodiversity in Stobrawski Landscape Park, in the area of the historic park establishment in the Peace, which contains habitats from the Habitats Directive and protected species (PCKZ, PCKR). Due to the high biodiversity of the park, the observed displacement of native species by invasive g., lack of proper care and maintenance, old trees, habitat loss, human habitat destruction, and a project that is comprehensive in its assumptions. It consists of standing economy, legal protection of -11 pcs of trees, planting trees and shrubs, including native species: broad-leave, coral tile, common dye, sow darts, creation of natural and educational paths, as well as the construction of a parking lot of 36 parking spaces, including 4 seats for disabled people. The project also includes the task of creating conditions for amphibians and educational posts in the historic park in DÄ…browa.In addition, the project will be implemented in the scope of awareness-building of the community through educational activities in Jakubowice.The project will implement the product:l of objects tailored to the needs of people from less than 2;l. in supported forms of nature:2; L. area Zrek. land:0,80ha; length of created rl.tur.:0,63km;L. reconstructed tourist and recreational facilities:2;L. habitats/vegetable communities covered by project:1;L. conducted information and education campaigns related to ecological education:1;l.centres conducting activities in the field of environmental education supported by:1;</t>
  </si>
  <si>
    <t>Q4416880</t>
  </si>
  <si>
    <t>Land development at the â€œDÄ…b Bartekâ€ nature monument in ZagnaÅ„sk Municipality</t>
  </si>
  <si>
    <t>The aim of the project is to protect the valuable natural areas located in ZagnaÅ„sk and the use of natural resources in the socio-economic development of the municipality. The project envisages the development of the area around the â€œDÄ…b Bartekâ€ nature monument through the construction of an educational path. The project will include: elements of the educational path: 1.Sculptures of animals and mushrooms (approx. 10 pcs.), 2.Educational device mole, 3Â rd table for playing chess, 4. other elements of educational infrastructure (education table, species board (presenting valuable species of plants and animals in the area), educational boards with sound module), playground, sphere for seniors. As part of the activities there will be outer concrete paving stone, asphalt, grassy â€” biologically active, parking. The investment will be carried out at the SuchedniÃ³w-OblÄ™gorski OCHK and the SuchedniÃ³w-OblÄ™gorski Landscape Park â€” otulina in ZagnaÅ„sk. The project assumes the improvement and protection of naturally valuable areas, and thus the permanent preservation of all elements of biodiversity in the places of their natural occurrence and endangered species. The area developed as part of the project will be available to residents of ZagnaÅ„sk and neighbouring municipalities belonging to KOF. The task is carried out in accordance with the ZIT KOF Strategy. Indicators: 1. Number of rebuilt or modernised tourist and recreational facilities â€” 1 pc, 2. Number of supported forms of nature protection -2 pcs, 3. An increase in the expected number of visits to supported sites belonging to cultural and natural heritage and tourist attractions â€” 10Â 000 people. The project is in line with the strategic objectives and priorities of the ITI KOF Strategy. It is complementary to the projects planned for implementation in the NFA area. The project will have a supra-local impact on the entire NFA in terms of conservation and use of natural valuable areas.</t>
  </si>
  <si>
    <t>Q4427972</t>
  </si>
  <si>
    <t>Reduction of pressure on protected species and habitats in the area of Lake GoÅ‚dap by building a cycle track</t>
  </si>
  <si>
    <t>The project will be implemented in the spa town of GoÅ‚dap. The plots covered by the implementation of the investment border the area of the Landscape Park of the Romincka Forest and constitute a common area with an area of 153.77 hectares in which habitats of 109 protected species of fauna and flora covered by the project have been identified. In order to reduce the pressure resulting from tourist traffic on the species and their habitats listed in the August 2020 Nature Expertise, it is planned to: 1) construction of a walking-bike path, with a length of 1.46 km, lighting line with park lamps, setting along the path of 9 benches and 17 baskets; 2) construction of the Cycling Service Centre (MOR), equipped with: covered shed with benches and tables, benches, observation deck, hammocks, deck chairs, bicycle repair stations, bicycle stands, binoculars, containers, baskets and 3 cameras; 3) setting up 10 educational boards, 25 breeding booths and 4 baskets, 6 hotels for insects, 2 ducks, the establishment of a flower meadow with an area of 2.000 mÂ² and ivy plantings, will contribute to the protection of the biodiversity of flora and fauna in this area. As part of the information and education activities, ecological workshops with prizes, number of people, were also planned. Benefiting from educational activities â€” 500. The entire area covered by the project, including the infrastructure created, will be accessible to persons with disabilities. Stages, method of implementation of the project: 1.Elaboration of technical documentation and SW. Carrying out an expert opinion on the aerial. 2.Submission of an application, a grant agreement. 3.Selection of contractors according to PZP- construction works, investor supervision, promotion, infor campaign. itâ€™s educational. 4.Execution of works according to the schedule of the item.-financial. 5.Receipt of works (protocols) 6.Finish.project. 7.Finans. billing project. The project fits into the SzOOP ROP WiM by reducing pressure on species and habitats present in the affected area through proper targeting of tourist traffic and ecological education.</t>
  </si>
  <si>
    <t>Q4426186</t>
  </si>
  <si>
    <t>Nature renewal of the Park in the town of Åšwidnica.</t>
  </si>
  <si>
    <t>The subject of this project is a project based on the use of local natural resources providing, on the one hand, better protection of natural capital while at the same time contributing to increasing the tourist attractiveness of the region. The subject of the investment is the restoration of the natural park located in the middle-half part of the village Åšwidnica, with a non-existent park and palace complex. The project will involve carrying out care works of the park in order to make it available to residents while preserving its historical substance. As part of the investment, demolition works, works related to the cleaning of the area, the ordering of existing greenery, the introduction of new plantings, and the construction of communication lines and stairs, installation of elements of small architecture, land lighting and natural monitoring are planned. The implementation of the investment will contribute to solving problems related to the need to increase the protection of the Municipalityâ€™s biodiversity, while solving infrastructure problems in the park. The main objective of the project is to support the natural capital of the region through the restoration of the park in Åšwidnica by carrying out care works in order to make the park available to residents while preserving its historical substance. Specific purposes closely linked to the main objective are: 1. Popr. infrastructure of the Park in Åšwidnica, limiting anthropopression to valuable natural resources in terms of species, e.g. through proper design of the Parkâ€™s communication system. 2. Increase in efficiency of activities in the field of conservation and maintenance of natural resources within the Park in Åšwidnica, counteracting degradation and destruction of valuable natural species, through the implementation of the tree stand management plan. 3. Using the natural values of the Park in Åšwidnica for the development of the economic and social potential of the Åšwidnica Commune, through the creation of a local and regional natural, cultural and tourist attraction from the Park [...]</t>
  </si>
  <si>
    <t>Q4427913</t>
  </si>
  <si>
    <t>â€œProtection of natural resources in the lanes of district roads in the Bartoszycki districtâ€</t>
  </si>
  <si>
    <t>The subject of the project is to protect the natural resources of selected avenues of the Bartoszycki district by improving the status of existing habitats, supplementing the avenue, i.e. removing trees from the existing undergrowth and making new plantings. As part of this project, valuable sections of roadside trees have been selected â€” along district roads in the district area, requiring work to enable them to survive. The selected avenues are multi-species trees with the predominance of ash, fine leaf lime and peduncle oak. The age of trees is on average 60-80 years, less often 100-200 years old. The avenues covered by the project are: 1577N Masuny â€” MasuÅ„skie WÅ‚Ã³ki 1394N Witki â€” SÄ™popol â€” Dzietrzychwo â€” Gierkiny 1320N Iron Mountain â€” Lelkowo â€” Candidates â€” GÃ³rowo IÅ‚aweckie 1422N Bisztynek â€” FrÄ…knowo â€” Jeziorany 1386N Kicina â€” Sand â€” Bezledy â€” Åoskamy 1999N dr pow. 1320N â€” Wild IÅ‚aw. 1565N Dr. Voivodeship no. 512 (Park) â€” Judyty â€” dr pow. no. 1390N (Liski) 1354N GlÄ…dy â€” Pieszkowo â€” Tolko 1400N Krekole â€” Galiny â€” Maszewy Task includes stages: the work of the rig. (nature Expertise) study study, external services. (tree surgery, including logging of trees indicated by naturalists, complementary plantings), supervision in the project (natural) and promotion (information boards.-pam.). The project is part of the SzOOP ROP WiM 2014-2020 measure 5.3 Protection of biodiversity, investment priority 6d: Protection and restoration of biodiversity, soil conservation and restoration and support for ecosystem services, including through the Natura 2000 programme and the green infrastructure and specific objective: Better mechanisms to protect biodiversity in the region. The scope of the project and the applied technical solutions will allow for the survival of the avenues and associated habitats, which is very important for maintaining the stability of entire ecosystems, ecological corridors, improving biodiversity and preserving the natural heritage of Warmia and Mazury.</t>
  </si>
  <si>
    <t>Q122607</t>
  </si>
  <si>
    <t>Safeguarding the natural resources of the Tuchola Forests by protecting and restoring species and habitat diversity in the Arboretum Wirta</t>
  </si>
  <si>
    <t>The object of the project is to carry out 4 comprehensive tasks: Increase the possibilities of conducting, including the effectiveness of species and habitat restitution in the Arboretum of Vorta, Implementation of conservation and restitution programmes in the Arboretum and Forestry of Kaliska, Targeting and ordering tourist traffic within and around the Arboretum of Wirta and the implementation of information and education activities. The planned investment actions and restitution programmes are aimed at securing the resources and natural assets of the Protected Landscape Area of Tucholskie Borrows, in particular in the area administered by the Kaliska Forestry. The project will be implemented in the Kaliska Forestry Partnership â€“ as a leading partner and Zblewo commune. The project will be implemented in the years 2017-2023 and its total cost is PLN 1 992 077.62.</t>
  </si>
  <si>
    <t>Q4427926</t>
  </si>
  <si>
    <t>â€œProtection of natural resources in district road lanes in the OstrÃ³dzkie districtâ€</t>
  </si>
  <si>
    <t>The project concerns the conservation of natural resources of selected avenues of the district of Ostrodzka. As part of the investment, valuable sections of roadside trees requiring improvement of the status of existing habitats and replenishment (providing continuity) were selected for further survival. These trees are mainly built by common maple, ash and fine-leaved lime. Trees are of different ages, on many fragms. even over a century. Avenues covered by the project: Oblast No. 1 in OstrÃ³da: 1232N Wirwajdy-Ostrowin 1233N Wirwajdy-Convention 1235N Naprom-Klonowo 1243N Kajkowo-TuÅ‚odziad 1216N Bunny-PietrzwaÅ‚d 1257N MarwaÅ‚d-Krajewo 1267N Wierzbica-Elgnowo 1957N DW537-Ja Hours Circuit No. 2 in MorÄ…g: 1183N Godkowo-StruÅ¼yna-Niebrzydowo Wlk.(DP1180N) 1160N ÅÄ™pno-PodÄ…gi-DW 528 1186N Wilamowo-SÅ‚onecznik-ProÅ›no 1191N Markowo-Zrozne 1190N mazanki-Plekity-Liksajny 1164N ZÄ…browiec-Lesiska-Miejski Manor (DP 1162N) 1184N Bajdy-SadÅ‚awki-Wlk. Manor 1178N MorÄ…g-Bogaczewo 1203N HlÄ™dy-Mostkowo 1193N DP1162N-WarkaÅ‚ki-DW 528 Stages of the task: the work of the adjournment (experiment of draught, mistletoe and other treatments, leave witnesses trees, removal of regrowth, cutting of veteranises., complete trees from the undergrowth and planting, cutting of techn. crown, screening of shrubs, avoidance. strong podchairs.koron, micorisation of selected trees, resume/indication of the border point), supervision in the project and promotion (information-pam tables). The project fits into the SzOOP ROP WiM 2014-2020 section.5.3 Biodiversity protection, PI.6d: Protection and restoration of biodiversity, soil protection and reclamation and support for eco-system services, including through the Natura 2000 programme and the green infrastructure and objective of: Better mechanisms to protect recipients in the region. The scope of the project and technical solutions will allow for the survival of the avenues as well as the associated habitats, important for maintaining the stability of entire ecosystems, ecological corridors, improvement of the biodiversity and preservation of the natural heritage.Warmia and Mazury.</t>
  </si>
  <si>
    <t>Q4427943</t>
  </si>
  <si>
    <t>Lake KoÅ›no â€” protection of habitats against degradation II</t>
  </si>
  <si>
    <t>The project â€œLake KoÅ›no-protection of habitats against degradation IIâ€ protects the waters of the Jez reserve.KoÅ›no together with habitats and species (Natura 2000 area) by the restoration of watercourses from ponds in TylkÃ³w (MaÅ‚szewska stream and Kalwa liquid).The aim of the project is to preserve the habitats and shapes.conditions for their permanent preservation by improving the water quality of the watercourse from the ponds in TylkÃ³w and restoring its equal ekol.The aim of the project is to preserve good as well as the sea water. An excessive load of undesirable subst.biogens enters the Rezer KoÅ›no. The project provides protective procedures in the catchment area(light crumbs â€” a type of clay, dolomite, etc.), recultivation of techn.met. inactivation of phosphorus (iron coagulant PIX). Material scope: 1.Studium of homage. 2.Construction works-prepared techn watercourse for sorption pole; 3. Other services: a) Fitoremediation â€” purchase and planting of water plants, b). Purchase of sorption material together with sorption plots and arrangement of sorption material, c). Testing and analysis of water quality test results 4.Durables â€” equipment for water analysis, transport rafts 5.Promotion of project. The premises for plots 16-418/3, 16-417/6, 16-105, 16-208 within Tylkowo, the municipality Pasym The scope of the project and the selection of the development of technology was based on a thorough analysis of the needs of the study, the needs of the stakeholders, in accordance with national and Community law. The most important stages of wdraÅ¼ania:przygotowanie project (study),contracting (including construction robots), current monitoring of indicators,promotion. Thanks to the measures taken in the project, counteracting the degradation of Wednesdays will lead to better protection of biodiversity and, consequently, a better conservation status of the habitat. This is in line with the objectives of the V Priority Axis for the WiM ROP described in the SZOOP ROP WiM for the 5th Priority Axis, with thematic objective 6 â€” Preservation and Wednesday of nature and supporting the effect of gosp. resources. The project is supported by: Union of WM in Olsztyn, Municipalities of Purda and Pasym and RDOÅš in Olsztyn on the basis of agreements</t>
  </si>
  <si>
    <t>Q4427953</t>
  </si>
  <si>
    <t>Protecting biodiversity and revalorising the ecological park in KÄ™trzyn</t>
  </si>
  <si>
    <t>The main objective of the project is to protect biodiversity and revalorise the ecological park in KÄ™trzyn. Implementation of the project will allow for the restoration of the park and its surroundings, protection of habitats, preservation and enrichment of existing plant and animal species, including ecological use Rozlewisko WopÅ‚awka, as well as targeting tourist traffic in the city. The scope of the project includes, among others: surgical and nursing works of greenery, plant planting, construction of walking alleys with rest areas, construction of an ecological playground for children, composter, delivery and installation of small architecture, cleaning of the existing pond, as well as development of a mobile application, enabling educational games and obtaining information on plant and animal species in the Park and implementation of a natural monitoring system, investor supervision and activities related to the promotion of the project. The project will be implemented in the area of the city of KÄ™trzyn. The total habitat area covered by the measures is 107.42 ha. The project will be implemented by the Applicant. The most important stages: submission of an application and obtaining co-financing, realisation of material scope, settlement of co-financing, maintenance of the project during the durability period. The implementation of the task will ensure the protection of biodiversity and the preservation of the natural habitats of valuable species of flora and fauna. Thus, the Project is part of Thematic Objective 6 Conservation and protection of the natural environment and promotion of resource efficiency, investment priority 6d â€œProtection and restoration of biodiversity, soil conservation and restoration and support for ecosystem services, including through the Natura 2000 programme and green infrastructureâ€ SzOOP ROP WiM OJ 5.3 Protection of biodiversity.</t>
  </si>
  <si>
    <t>Q4416881</t>
  </si>
  <si>
    <t>Management of the AndrzejÃ³wka water reservoir together with the adjacent area in order to protect biodiversity â€” stage II</t>
  </si>
  <si>
    <t>The aim of the project is to restore the area around the reservoir â€œAndrzejÃ³wkaâ€ a function promoting nature and biodiversity among residents and tourists. The implementation of the project will increase the efficiency of the use and knowledge of natural resources through the sewerage of tourist traffic in the developed area, will allow to build a proper attitude towards nature and its conservation among the community. The subject of the II et. project will be the extension of the educational path around the AndrzejÃ³wka reservoir on plots no. 704/1 and 5/1 by creating an additional cycle track along existing trails/graving tracks with permeable surface, e.g. concrete gratings covered with gravel, with educational boards on natural species of the occurring flora and fauna and small architecture type benches, benches, waste baskets and other forms of promotion and education. New plant species are expected to be planted. Investment activities will be aimed at protecting nature and various biol. while making it available to the residents and familiarising them with elements of native nature (educational elements of M. arch). The created infr. will create a place for ekol education of the young generation and will allow the community to build a proper attitude towards nature and its conservation. WskaÅºniki:1.Liczba rebuilt or modernised tourist and recreational facilities â€” 1 pcs., 2.Increase in the expected number of visits to supported places belonging to cultural and natural heritage and which constitute tourist attractions (visits/year) â€” 1000 people. 3. The number of supported forms of nature protection â€” 1pc.The project is inscribed in the ZIT KOF Strategy 2014-2020, is in line with the â€œProgr. environmental protection for the ÅšwiÄ™tokrzyskie Voivodeship for the period 2015-2020 from persp. until 2025â€, takes into account climate change issues in the process. Directive 2007/60/EC European Parliament and Council of 23 October 2007 on flood risk assessment and management. Period realizacji:02.11.2021 - 30.06.2023.</t>
  </si>
  <si>
    <t>Q137978</t>
  </si>
  <si>
    <t>Development of projects of conservation plans for 5 landscape parks and update of conservation plans for 2 landscape parks</t>
  </si>
  <si>
    <t>The aim of the project activities is to update the conservation plans for 2 landscape parks of the West Pomeranian Voivodeship: Szczecin Landscape Park Bukowa Forest and the Indian Landscape Park and development of conservation plans for 5 landscape parks of the West Pomeranian Voivodeship: Drawski Landscape Park, CedyÅ„ski Landscape Park along with the area of West Pomeranian part of the Warta Lake Landscape Park, Lower Oder Landscape Park and Barlinecko-Gorzowski Landscape Park (in part located in Zachodniopomorskie voivodship).</t>
  </si>
  <si>
    <t>Q2717376</t>
  </si>
  <si>
    <t>â€œProtection of biodiversity in the municipality of IÅ‚owo-Osada by sewering traffic in protected areasâ€</t>
  </si>
  <si>
    <t>The object of the project is the conservation of natural resources and the reduction of pressure on protected species and habitats, in particular in the sanctuaries of ÅšwiÅ„skie Bagno, DÄ™bowa GÃ³ra and Fr. Natura 2000 DÄ™bowa GÃ³ra near MÅ‚awa, together with their surroundings, through traffic sewerage and ecological education. The Regulation includes: work of nails. (proj., expert opinions), supervision, promotion, study, virtual path to the DÄ™bowa GÃ³ra reserve, construction works: in a perimeter. And BiaÅ‚uty: the construction of a walking-bike route to the diz., â€œÅšwiÅ„skie Bagnoâ€ including plantings of trees and the area around the pond in BiaÅ‚uty (removal of waste, construction of paths, pier observation, enrichment of lawns, flower meadows, herbal discounts, pergolas, tidal booths. for ducks, breeding booths, feeders, hotels for insects, illumination. and monitoring, installation of benches, baskets, fountains, planting bushes and flowers, an information board and didactic boards. â€” in II-Ilovo: Zagosp. park area (dismantling, removal of waste, construction of paths, including education, fork. lawns enriched with species, flower meadows, installation. breeding booths, feeders, hotels for insects, lighting. and monitoring, installation of benches, baskets, gazebos, planting shrubs and flowers, ex. information boards and didactic boards. The project is part of the SzOOP ROP WiM 2014-2020 section.5.3 Protection of biodiversity, priority investment.6d: Protection and restoration of biodiversity, protection and restoration of soil and support of ecosystem services, including through the Natura 2000 programme and green infra and the specific objective: Better mechanisms to protect biodiversity in the region. The range of solutions before and after will allow to reduce the pressure of tourists., to properly target traffic and limit access to the most valuable bases. Additional habitats with typical taxa will allow the continuity and proper functioning of the environmental corridors. The planned settlement will create the conditions for new habitats and an increase in the biodiversity of the site.</t>
  </si>
  <si>
    <t>Q4427936</t>
  </si>
  <si>
    <t>Protection of biodiversity and restoration of the historic manor park in RÃ³Å¼aniec, Braniewo</t>
  </si>
  <si>
    <t>The main objective of the project is to protect biodiversity and revalorise the historic manor park in the town of RÃ³Å¼aniec, Braniewo. The scope of the project includes the restoration of the historical device of the park and the ground floor part of the complex (flowering and vegetable garden). The work includes, among others: surgical and nursing works of greenery, planting, construction of walking alleys along with resting places. It also provides for the implementation of small architecture and the location of educational and information boards. The implementation of the project will allow the restoration of the historic park and its surroundings, the protection of habitats and the preservation and enrichment of the species of plants and animals present in the park. The project will be implemented in the area of the municipality of Braniewo. The project will cover 2.59 hectares of various natural habitats. The project will be implemented by the Applicant. The most important stages: submission of an application and obtaining co-financing, realisation of material scope, settlement of co-financing, maintenance of the project during the durability period. The implementation of the task will ensure the protection of biodiversity and the preservation of the natural habitats of valuable species of flora and fauna. Thus, the Project is part of Thematic Objective 6 Conservation and protection of the natural environment and promotion of resource efficiency, investment priority 6d â€œProtection and restoration of biodiversity, soil conservation and restoration and support for ecosystem services, including through the Natura 2000 programme and green infrastructureâ€ SzOOP ROP WiM OJ 5.3 Protection of biodiversity.</t>
  </si>
  <si>
    <t>Project Name</t>
  </si>
  <si>
    <t>Amount EU Support</t>
  </si>
  <si>
    <t>Start Date</t>
  </si>
  <si>
    <t>End Date</t>
  </si>
  <si>
    <t>Summary</t>
  </si>
  <si>
    <t>Classification</t>
  </si>
  <si>
    <t>Total</t>
  </si>
  <si>
    <t>Q3884323</t>
  </si>
  <si>
    <t>Conservation and restoration of the bridge of Kolyu Ficheto in Byala Municipality</t>
  </si>
  <si>
    <t>Currently, the bridge of Kolyu Ficheto near Byala is in a wretched state and the main task of the Municipality of Byala is to preserve and preserve it for future generations. On the territory of Byala Municipality there is no modern museum complex that offers visitors of the town of Byala a modern and modern tourist offer. The realisation of the investment will lead to multiplication of the results of the project to all other sub-sectors of the tourism and entertainment industry on the territory of Byala Municipality. The target groups of the project are all residents and guests of Byala Municipality. The main result that is expected to be achieved with the realisation of the project is the creation and development of a new cultural and tourist attraction on the territory of Byala Municipality. The project includes the following main activities:- Implementation of the construction works in three main areas: 1. Conservation and restoration of the Belen Bridge; 2. Construction of a two-storey building for the tourist service of the site; 3. Construction of technical adjoining infrastructure and improvement of the area around the Belenski Bridge;- Implementation of construction supervision within the meaning of the ZUT during the implementation of the works;- Implementation of information and publicity activities in order to promote the project, its objectives and results, including support from the EU ERDF and the Urban Development Fund; â€” Carrying out copyright supervision within the meaning of the ZUT during the execution of the construction works â€” Organisation and project management;- Supply of equipment and furniture, including interactive attractions;- Promotion of the new tourist destination in Byala Municipality;- Creating a marketing strategy for the realisation of the set objectives of the project; â€” Organisation of a two-day cultural festival for official opening of the site;- Making digital marketing and advertising.</t>
  </si>
  <si>
    <t>Invalid</t>
  </si>
  <si>
    <t>Q3884632</t>
  </si>
  <si>
    <t>â€œREMOâ€ETARâ€œâ€” MUSEUM FOR CREATIVE CULTURAL TOURISMâ€</t>
  </si>
  <si>
    <t>The Etar Regional Ethnographic Museum (REMO â€œEtarâ€) has the status of immovable cultural property of the category â€œnational importanceâ€. Remo â€œEtarâ€ is the first open-air ethnographic museum in Bulgaria and opened its doors on September 7, 1964. REMO â€œEtarâ€ is a group tourist site characterised by diversity, uniqueness and authenticity as a result of the individual sites covered by it. This project covers a complex of investment and marketing activities aimed at the development of REMO â€œEtarâ€, diversification of the tourist product and its transformation into a living museum, providing the opportunity for exercise of non-seasonal but permanent active cultural tourism. All activities planned in the framework of the project implementation are aimed directly at overcoming the challenges to the sustainable development of REMO â€œEtarâ€, related to the need for conservation, conservation and restoration of the sites covered within the museum complex, as well as due to inefficient utilisation of their areas, the lack of modern conditions and equipment for the purpose of diversification of the tourist product, the lack of effective interactive information tools and programs with the potential to attract more and more diverse audiences, the project covers a comprehensive solution, both for the conservation and preservation of REMO â€œEtarâ€, as a group tourist site, and for the effective promotion of the museum.</t>
  </si>
  <si>
    <t>Q3885404</t>
  </si>
  <si>
    <t>Conservation, restoration and exhibition of tourist infrastructure in Karlovo Municipality</t>
  </si>
  <si>
    <t>The main objective of this project is to develop and validate competitive tourist attractions on the territory of Karlovo Municipality and to stimulate the diversification of local and regional tourism products. The specific objectives leading to the achievement of the main objective of the project include:- Through the conservation and restoration of the projects included in the project (NCC) and construction works and their overall socialisation and adaptation to support their transformation into preferred tourist attractions offering suitable conditions for year-round visit; â€” Through the implementation of advertising and presentation campaigns to increase the information security of the destination and to stimulate the interest of different target groups of tourists;- By increasing the tourist flow in Karlovo destination to support the development of local business â€” directly or indirectly related to the development of tourist services.The investments in the project are aimed at implementing conservation and restoration works and construction and installation works due to the specifics of the site, namely the need to protect the cultural monuments. The contribution to improving the integrated tourist product will be the exposure and socialisation of the sites by providing access to new attractions â€” Nationality promotion activities. Carrying out conservation and restoration works and construction and installation works for the preservation, protection and exposure of tourist sites Kurshum mosque, building in the property of Pateva Maaza and Pavurdzhieva house.Action 2. Delivery of equipment and furniture for the Pavurdzhieva house and building in the property of Pateva Maaza.Action 3. Implementation of measures to promote the integrated tourism product of Karlovo MunicipalityAction 4. Organisation and management of the project. Action 5. Implementation of information and publicity measures.Action 6. Project audit.</t>
  </si>
  <si>
    <t>Q3886381</t>
  </si>
  <si>
    <t>RESTORATION, CONSERVATION, CONSERVATION, PROMOTION AND DEVELOPMENT OF AN ARCHAEOLOGICAL SITE â€œANTIC TOWN OF HERACLEA SINTICAâ€ AND ADJOINING NECROPOLISES</t>
  </si>
  <si>
    <t>The main objective of the project is to develop and validate a group archaeological cultural property (GANCC) â€œAntic town of Heraclea Sintica with adjoining necropolisesâ€ as a competitive tourist attraction on the average currents of Struma River, which contributes to the diversification of the tourist product offered by Petrich Municipality. Planned for two development zones â€” for Cultural Historical Heritage and for socialisation. Through the implementation of engineering, the main activities under the CRC and the construction works will be implemented. In ZONA 1, all the CRCs will be implemented with the aid of the exposed structures, including: ancient fortress wall, residential district, early Christian necropolis, CGC of the ancient town of Heraclea Syntica â€” forum and adjoining sites, buildings under the Roman forum, shops and sanctuaries, civil basilica, early Christian basilica, etc. There will be a service center with the ticket desk, a room for tour guides, toilets and warehouses, free parking, infrastructure for providing access for disadvantaged people and connecting an alley between individual archaeological sites. In ZONE 2, a visitor centre with an exhibition and virtual hall for the exhibition of cultural heritage will be built with a grant for free use of childrenâ€™s aquapark attraction, wide public access area, playgrounds, guarded parking lot. In order to create an integrated tourism product (ITP) with funds from FI, a small-scale income generating investment in a municipal property will be built, where a food and drink area, attraction â€œRome Thermiâ€ with swimming pools, accommodation area, childrenâ€™s camp, camping area will be built. The FI will carry out the activities of promoting the attraction, conducting 3 festivals and information and publicity, auditing, project management (by employees of the municipality). As a result, one ITP for the GANCC will be created, its attractiveness will be increased, the number of visitors will increase. The management and management of the site, after its completion, will be stretched by the Municipality of Petrich.</t>
  </si>
  <si>
    <t>Q3886803</t>
  </si>
  <si>
    <t>â€œConservation, exposure and accessibility to the ancient and medieval churchâ€St. Archangel Michaelâ€œâ€” Rilaâ€</t>
  </si>
  <si>
    <t>The main objective of this project is to transform the ancient and medieval church â€œSt. Archangel Michaelâ€ â€” Rila into a competitive, cultural tourist attraction, part of the tourist product on the territory of the municipality, attracting a significant number of visitors and improving the quality of a tourist experience in the Rila destination. The specific objectives leading to the achievement of the main objective of the project are:- Through conservation, restoration and exhibition of all parts of the church â€œSt. Archangel Michaelâ€ and construction works for the overall and socialisation, protection and accessibility, to support its establishment in a preferred tourist attraction offering suitable conditions for year-round visit; â€” Through the implementation of measures for development and advertising of the tourist product to stimulate the interest of different groups of tourists;- By increasing the tourist flow to support the development of local business in the field of tourist services.The activities of the project include: Activity 1. Implementation of activities for conservation, restoration, exposure and ensuring accessibility to the ancient and medieval church â€œSt. Archangel Michaelâ€ in Rila.Action 2. Delivery and installation of furniture and equipment for presentation of the church.Action 3. Implementation of measures for development and advertising of the tourist product.Action 4. Organisation and management of the project. Action 5. Implementation of information and publicity measures.Action 6. Carrying out a project audit.</t>
  </si>
  <si>
    <t>Q3888226</t>
  </si>
  <si>
    <t>â€œArchaeological complex Sostra â€” restoration, exposure and socialisationâ€</t>
  </si>
  <si>
    <t>The present project proposal â€œArchaeological Complex Sostra â€” restoration, exhibition and socialisationâ€ represents the first stage of the investment project â€œArcheological Complex Sostra â€” restoration, exhibition and socialisation of Roman Castel and Roman Roadside Station â€” Stage Iâ€ and covers conservation and physical protection of the discovered archaeological structures Roman Castel Sostra and Rome Road; construction of pedestrian railway level crossing, visitor center and parking; popularisation of the area; increasing the cultural and economic status of the site and opening up opportunities for self-financing of its maintenance and public works; provision of employment for local specialists and service staff, etc. At the same time, the archaeological substance is preserved in a form that allows a sufficient level of cognitiveness in its expression through applicable conservation and restoration methods. This project guarantees the preservation of cultural heritage and its socialisation. At a later stage, conservation and restoration works and construction and installation works in the area of the Roman roadside station, the construction of a motel with a restaurant, as well as the related road link between the two archaeological sites â€” â€œRoman Kastel and Roman Roadâ€ and â€œRoman Road Stationâ€ are foreseen, which are located on both sides of the Republic â€” 35-35.</t>
  </si>
  <si>
    <t>Q2734134</t>
  </si>
  <si>
    <t>Conservation and reconstruction of the Malta Theatre â€” Pula</t>
  </si>
  <si>
    <t>The little Roman theatre in Pula is of historic, architectural and cultural significance. Until before 30 years, it has been used as one of the main urban spaces for the maintenance of cultural activities, but for damage to be used. The theatre reconstruction project is planning a partial renovation of the tribine of the former Theatre in order to preserve and revitalise the exceptional cultural heritage site in the ancient history Pula. Little Roman theatre will become a place of pro-historic building heritage, culture and tourism.</t>
  </si>
  <si>
    <t>Q2734121</t>
  </si>
  <si>
    <t>Integration of the cultural and historical heritage of the FDR in the tourist offer of Vukovar</t>
  </si>
  <si>
    <t>The project provides for investment in the restoration and conservation of one fixed and four mobile cultural goods and the use of their tourist â€”</t>
  </si>
  <si>
    <t>Q3673572</t>
  </si>
  <si>
    <t>Synthesis of knowledge on shoreline dynamics of the Landing and study of the conservation status of Longue Battery and Artificial Harbour Winston Churchill</t>
  </si>
  <si>
    <t>The Region has the project to list the landing sites as UNESCO World Heritage Sites.A number of actions are needed to prepare the application. These include the study that is the subject of the grant application. This study is divided into three batches:- synthesis of knowledge on the evolution of the shoreline of the Landing;- Diagnostic of the conservation status of the Battery of Longues;- Diagnostic of the conservation status of the Winston Churchill Harbour.This study is intended to enable the design of a conservation policy, an integral part of the future UNESCO management plan for the property.</t>
  </si>
  <si>
    <t>Q2809152</t>
  </si>
  <si>
    <t>Conservation, restoration, promotion of the theatre and other monuments of the Sanctuary of Dodoni</t>
  </si>
  <si>
    <t>In the context of the project, the restoration of part of the ancient theatre will take place, with the aim of attributing the first dive and parts of the second to the public. The masonry of the western stoa of the outer enclosure of the sanctuary will be maintained in order to prevent further deterioration and its possible collapse. There will also be an improvement of the public service infrastructure (extension of parking, installation of biological cleaning, lightning protection).</t>
  </si>
  <si>
    <t>Q2769121</t>
  </si>
  <si>
    <t>Furnishings and equipment of the New Savery</t>
  </si>
  <si>
    <t>The project concerns the provision of the necessary furnishings and equipment of the New Warehouse-Libra of the Holy Monastery of the Holy Lavra of Mount Athos for the preservation and protection of the relic wealth of the Holy Monastery, as well as the conservation workshop, iconostasis, treasury, gold-embroidered space, space of Byzantine manuscripts, areas of Byzantine and post-Byzantine archives and a newer archive in the basement.</t>
  </si>
  <si>
    <t>Q2778124</t>
  </si>
  <si>
    <t>Conservation, restoration and promotion of Catholic Metohiou Agia Filothei in Maroussi</t>
  </si>
  <si>
    <t>The project concerns the ruins of the Holy Metochi of Osia Filothei in the area of Kalogreza of the Municipality of Marousi, the katholikon is today the only preserved building of the Holy Metohi and is characterised as a historical monument, dated to the 16th century. The object of the project is the maintenance, restoration and promotion of the Catholic Metohios Agia Filotheis in Marousi.  Within the framework of the project, the following will be implemented: A) Full fixation and static restoration of the masonry and the vaulting of the monument with the use of grouts, grouts and tractors-pressors. b) Measures to protect the frescoes before and during the execution of the building works as well as maintenance-restoration and promotion of them in the context of the project. c) Excavation works in the interior of the katholikon as well as in the surrounding area with the supervision of EFA.</t>
  </si>
  <si>
    <t>Q1990634</t>
  </si>
  <si>
    <t>COMPLETION OF RECOVERY AND CONSERVATION OF WAS GRANARIE</t>
  </si>
  <si>
    <t>Q3056279</t>
  </si>
  <si>
    <t>Restoration and Conservation of Xlendi Tower as a Tourist Attraction</t>
  </si>
  <si>
    <t>This project will rekindle the historical values of Xlendi, and within an adequate package also promoting other attractions in the locality, Xlendi may be transformed into an all-year-round destination.</t>
  </si>
  <si>
    <t>Q86229</t>
  </si>
  <si>
    <t>ToruÅ„ska Old Town â€“ protection and conservation of UNESCOâ€™s cultural heritage â€“ stage II</t>
  </si>
  <si>
    <t>The project consists of the implementation of conservation, construction and adaptation works in 13 historic buildings located in the Old Town Complex and modernisation of permanent exhibitions in two branches of the District Museum in ToruÅ„: 1. Conservation works of the wall at Stawa Komtura 2. Conservation works on the ruins of the church and the monastery of Podominica and the development of the surroundings â€“ stage II 3. Restoration works of the former Meissner Palace 4. Conservation works of the facade and reconstruction of the window and door carpentry of the Mieszczany DwÃ³r in ToruÅ„ 5. Conservation works of the roofs and facades of the church WNMP in ToruÅ„ â€“ stage II 6. Maintenance of historic interior and equipment elements and renovation works surrounding the St. James 7. Conservation works of selected equipment of the cathedral church, including repair of the cemetery wall and security of the building 8. Conservation and construction works of the facade and roof of the Church of St. Szczepana with the development of the surroundings 9. Reconstruction and restoration of the building of the DÄ…mbski Palace in ToruÅ„ for cultural purposes 10. Conservation works of the Copernicus House with the modernisation of the exhibition 11. Expansion of cultural and educational activities in the Museum of ToruÅ„ Gingerbread 12. Conservation works of the Teutonic Knights Castle 13. Revitalisation and modernisation of the building of the former Evangelical church on the New Town Square in ToruÅ„ through renovation and conservation activities The projectâ€™s applicant is the Municipality of Torun, a local government unit. Due to the wide range of investments and ownership status of historic buildings selected for the project, the project is implemented in the form of partnership and in agreement. The project is an integrated project. Applies to objects that are separated from each other and functionally independent.</t>
  </si>
  <si>
    <t>Q86272</t>
  </si>
  <si>
    <t>Protection and development of the cultural heritage of the former ÅaÅ„cut Ordinance through renovation and conservation works and creation of new exhibition spaces in the Castle building and the historic Park of the Museum â€“ Castle in ÅaÅ„cut (OR-KA II, III, IV, VII)</t>
  </si>
  <si>
    <t>The project includes renovation and conservation works of two Museum buildings â€“ the ÅaÅ„cut Castle and the historic Park Team surrounding the Castle. The project includes conservation, restoration and construction works in the Museum building and its immediate surroundings, in particular repair and maintenance works in the scope of the Castle architecture, works in the field of conservation works â€“ facades, works in the field of conservation works â€“ selected interiors of the Castle, as well as installation works â€“ electrical, teletechnical, sanitary, construction and insulating works as well as minor road works. The project also includes work related to the conservation and preservation of historic gardens and parks. The park team plans to build local networks: sanitary sewerage, rainwater sewerage, electric cable, fiber optic monitoring and construction of internal roads â€“ alleyways, reconstruction of the portier building â€“ old corddegarde and fences, renovation of: fortifications, guardhouses â€“ corddegardy, Elizin pavilion, pergola, southern bridge, foundation under the statue of Our Lady, fence, interiors under the southern terrace along with the construction of a wooden trellage. The park team also provides for a comprehensive monitoring system to protect the Park from destruction, vandalism and theft.</t>
  </si>
  <si>
    <t>Q86161</t>
  </si>
  <si>
    <t>Reconstruction, revitalisation and maintenance of the buildings of the palace and park complex in KozÅ‚Ã³wka (two outbuildings, stables, theatre) with cultural and tourist adaptation</t>
  </si>
  <si>
    <t>The general objective of the project is to complete the process of re-evaluation of the palace-park foundation in KozÅ‚Ã³wka â€“ the Museumâ€™s headquarters, with the increase of the cultural space accessible to tourists and visitors. This project fits in with the Main Type of Project I â€“ Historical Infrastructure. The following types of projects will be implemented as part of the Main Project Type I: â€” Conservation, restoration and construction works on buildings and in historic areas and in their surroundings â€“ Expansion, reconstruction and renovation of non-preservative infrastructure for cultural activities, including artistic education and conservation works â€“ Purchase of permanent equipment for carrying out cultural activities, including artistic education and conservation works â€“ Creation and modernisation of permanent exhibitions â€“ Protecting objects from theft and destruction â€“ Expansion, reconstruction, reconstruction of permanent exhibitions â€“ Protection of objects from theft and destruction â€“ Expansion, reconstruction and reconstruction of permanent exhibitions â€“ Protection of objects from theft and destruction.</t>
  </si>
  <si>
    <t>Q86242</t>
  </si>
  <si>
    <t>Eastern Slavic cultural heritage â€“ conservation, renovation and digitisation of wooden churches and their equipment in MaÅ‚opolska, Podkarpacie, Lublin region and Podlasie</t>
  </si>
  <si>
    <t>The project concerns the revalorisation of the surviving heritage of Eastern Slavic culture in the form of wooden immovable and movable monuments in the southern and eastern parts of Poland â€“ from SuwaÅ‚ki in the north to TurzaÅ„sk and Wysowa ZdrÃ³j in the south. Cultural heritage objects subjected to revalorisation and conservation activities (55 historical objects) will be connected by the cultural tourism trail â€œFollowing the Eastern Slavic Traditionâ€. The investment includes facilities from the areas of Podkarpacie, MaÅ‚opolska, Lublin and Podlasie. The project consists of construction and maintenance works on wooden historic buildings, their surroundings, as well as conservation works on wooden movable monuments, which constitute unique equipment for individual objects. The integrated project is the foundation of the construction of the cultural tourism route n. â€œFollowing East Slavic traditionâ€ on the basis of revalorised objects. For this purpose, the digitisation of objects, the preparation of a film about each of them as a guide with audio-description and the so-called GPS trace for cycling trips were planned. Materials (film and GPS track) will be available on mobile devices via QR codes.</t>
  </si>
  <si>
    <t>Q86206</t>
  </si>
  <si>
    <t>Renovation, conservation and construction works of the Ordinance and the riding hall as part of the project â€œProtection and development of the cultural heritage of the former ÅaÅ„cucka Ordinance through renovation and maintenance works and the creation of new exhibition spaces OR-KA II, III, IV, VIIâ€</t>
  </si>
  <si>
    <t>The investment scope of the project includes renovation, conservation and construction works of two buildings forming part of the Castle Complex in ÅaÅ„cut, i.e. the Oranjeria building and the riding hall. The implementation of the project will allow to link these two separate historical organisms, by creating in both renovated buildings the so-called so-called. The Jan Potocki Tradition Education Centre, which is associated with the change of the existing functions of these buildings. The Centreâ€™s foundation is cultural education using the latest media. The Centre will show both the history of owners and services, their daily and festive life, customs, fashion, old label, costumes and kitchen. This will be aimed at showing the social history of the time. Educational programmes will show the principles of education, norms and cultural patterns. It will be a story about museums, styles, materials and techniques, as well as the tools and methods in which they were made, using modern technological advances.</t>
  </si>
  <si>
    <t>Q86232</t>
  </si>
  <si>
    <t>Wawel â€“ Heritage for the Future</t>
  </si>
  <si>
    <t>The following activities will be implemented under the project, in line with the above-mentioned types of projects: - Wireless system of individual protection of exhibits connected with CCTV - Construction of an elevator for the disabled - Maintenance of the arcade courtyard architecture in the area of â€‹â€‹cloisters, part of the arcaded courtyard surface and plaster maintenance - Renovation of the cloister lighting installation - Replacement of LED lighting in the Castle (Palace) rooms - Monitoring and assessment of deterioration hazards in the Wawel Royal Castle in order to introduce guidelines for better protection of the collections - Preventive maintenance regarding the examination of the storage conditions of the collections at exhibitions and in the warehouses of the Wawel Royal Castle - Design and construction of new showcases in the Wawel Treasury - Conservation of movable monuments and historic museum objects, as well as activities related to digitization - Development of a scientific publication on research and conservation works carried out as part of the project - Development of an interactive program for visiting the Italian Cabinet along with the preparation of 3 documentary films on the collections subjected to conservation as part of the project - Adaptation of the premises of building No. 9 to the Multimedia Information Center, constituting an important element of the Castle's new cultural and educational offer, along with the purchase of equipment and preparation of materials for exhibition and broadcast at the Center - Creating a new of the permanent exhibition "Wawel Recovered" in the rooms of the building no. 7 along with the adaptation of the rooms for the purposes of the exhibition, arrangement activities, purchase of equipment, preparation of materials, including multimedia, for the exhibition.</t>
  </si>
  <si>
    <t>Q86255</t>
  </si>
  <si>
    <t>Comprehensive conservation of the Holy Trinity Basilica in Krakow as one of the elements of revitalising the foundation of the Monastery of Dominican Fathers in Krakow, connected with the eighth anniversary of the monasteryâ€™s founding.</t>
  </si>
  <si>
    <t>The project concerns the comprehensive conservation of the Holy Trinity Basilica in Krakow, which is part of the Dominican Fathers Monastery, which covers: â€” croissants and choirs of music; â€” entrance to the Chapel of St. Jack, the southern vestibule (small sacristy), a small sacristy and the vestibule of the sacristy; â€” St. Mary Magdalene, Chapel of Lord Jesus Crucified, St. Thomas Aquinas, the Chapel of the Savior, the Chapel of St. To Joseph, â€” presbytery, main nave and side naves; â€” the main altar. The conservation works will be accompanied by construction works relating to the whole Basilica. The project also assumes the construction of the so-called. Multimedia path, which thanks to modern technology will allow to broaden tourist and educational offer for a wide range of recipients, including people with disabilities.</t>
  </si>
  <si>
    <t>Q124340</t>
  </si>
  <si>
    <t>Preservation and protection of the cultural heritage of Silesia by performing construction and conservation work in the Church of Jesus in Cieszyn</t>
  </si>
  <si>
    <t>The aim of the project is to create new opportunities for carrying out cultural activities through construction and conservation work in the Church of Jesus in Cieszyn. The scope of the project includes the execution of necessary documentation, obtaining permits and carrying out works related to the preservation of the historic substance of the object, i.e. hydroisolation of the building, strengthening of the foundations, facade works, execution of fire installation and adaptation of the facility to the needs of the disabled person by purchasing and assembling a mock-up of the facility. As a result of the project, a new offer of cultural activities will be created, including a new series of organ concerts in the church in cooperation with the local music school and excursions for individuals, which will increase the number of visitors to the monument. As a result, the project will create a space to raise awareness of cultural heritage resources, its recognizability, strengthening the sense of identification and protecting the values of socio-cult.</t>
  </si>
  <si>
    <t>Q86227</t>
  </si>
  <si>
    <t>Conservation and renovation of the UNESCO wooden monument â€“ the Peace Church in Åšwidnica, in order to protect the cultural heritage</t>
  </si>
  <si>
    <t>Through its scope and achievement of specific objectives, the project contributes to the achievement of the main investment objective of protecting and developing cultural heritage through renovation and providing cultural, educational and social offer in the Church of Peace â€“ UNESCO object. The material scope of the project includes carrying out conservation works on the interior of the Church of Peace, including in particular: â€”Conservation works within the Field Hall together with adjacent lodges. â€”Conservation works within the Hall of the Dead and the Memorial Hall with the preservation and embedding of commorative plaques, including the maintenance of benches and floors and doors between the Memorial Hall and the nave. â€”Conservation works within the altar hall, including a chess wall behind the altar, ceilings, a box of spies, a door between the Baptism Hall and the altar hall along with a lamp in the Baptism Hall. â€”Conservation work within 11 epitaphs. â€”Works accompanying the above conservation works. a. Polychrome elements (paintings on the ceiling, oil paintings, on canvas on ceiling, polychrome shaped sword housings, palate staircases, paintings and inscriptions on fronts of empors, embroidered doors, polychromed ceilings with floral decoration, polychromed profiles of walls, paintings)</t>
  </si>
  <si>
    <t>Q86243</t>
  </si>
  <si>
    <t>Preservation and accessibility of a monument of exceptional artistic value â€“ the convent ensemble. Itâ€™s St. John. JÃ³zefa in GdaÅ„sk â€“ through conservation and renovation</t>
  </si>
  <si>
    <t>The main task of the project is to halt the degradation process and to improve the technical condition of the monastery complex. Itâ€™s St. John. JÃ³zefa in GdaÅ„skFor its preservation, protection and proper access. Carrying out comprehensive renovation and construction works and conservation works together with adaptation to cultural and educational functions will increase accessibility and offer high-quality cultural and educational offer. The project envisages a comprehensive scope of work to protect and make available facilities such as: conservation works â€“ maintenance of the stained glass windows of the church, interior decoration of the church, maintenance of walls inside the Chapter), construction works â€“ renovation of the monastery complex, sanitary installations (boilers with heat pumps and gas boilers, heating systems, water and sewer, fire, ventilation), electrical installations, low-current electrical installations, equipment for cultural and disabled activities. The realisation of the investment will allow an increase in the attractiveness of the historic complex due to a significant improvement in the condition of historical substance and aesthetics. Access to the monument will be facilitated and a high-quality cultural programme will be possible.</t>
  </si>
  <si>
    <t>Q86248</t>
  </si>
  <si>
    <t>Wooden Pearls of Lubawska Land â€“ preservation of wooden monuments to increase the cultural attractiveness of the region</t>
  </si>
  <si>
    <t>The subject of the project is the implementation of restoration and conservation activities in 9 historic churches of the Diocese of ToruÅ„, including conservation works of wooden movable monuments which are the equipment of these churches. The scope of the project includes: â€” conservation works in 8 historic wooden churches, â€“ conservation works on 128 movable monuments, â€“ supervision of conservation and construction of the above mentioned works, â€“ preparation of project documentation (construction of feasibility study together with all necessary annexes) â€“ information and promotion activities, â€“ management of the project in the implementation phase.</t>
  </si>
  <si>
    <t>Q86154</t>
  </si>
  <si>
    <t>Modernisation and adaptation of the historic premises of the Walery Rzewuski Museum of Photography in Krakow for the creation of a modern warehouse, conservation, digitalisation and research centre</t>
  </si>
  <si>
    <t>The scope of the construction project includes the reconstruction, expansion and superstructure of the Walery Rzewuski Museum of Photography History in Krakow for the purpose of establishing a modern warehouse, conservation and digitisation centre, together with technical infrastructure and the construction of a built-in trafo station. The project will also purchase the equipment and equipment necessary to operate under new infrastructure conditions. As a result of the project, the possibilities of organising new exhibitions and additional cultural and educational activities in the Museum of Photography History will increase significantly. New activities will be possible thanks to the modernisation of the building and the adaptation of the new space to cultural and educational activities.</t>
  </si>
  <si>
    <t>Q86252</t>
  </si>
  <si>
    <t>Conservation of the representative interiors of the western part of the former imperial castle in PoznaÅ„ and their adaptation in order to make effective use of cultural heritage.</t>
  </si>
  <si>
    <t>The subject of the project is to carry out conservation works representing the interiors of the western part of the former imperial castle in PoznaÅ„ in order to make more effective use of the cultural heritage aimed at expanding the cultural activities to date. The scope of the project includes: â€” Works in the field of architectural specialisation, installation works in the fields of electrical, low current and sanitary, as well as works in the field of conservation of historic elements of equipment and interior design. â€” Purchase of equipment and equipment for conducting cultural activities. The activities carried out after completion of the investment include the creation of a multimedia library and a reading room and a separate educational and cultural programme. When planning the project, people with disabilities were not forgotten. An excellent solution for people with disabilities, including visually impaired, will be introduced, a new form of cultural and educational offer, i.e. a guided tour of the castle, where visitors will be equipped with audio-video guides purchased as part of the project. The sound and the image will be complemented by the guides of the Castle in the paper version.</t>
  </si>
  <si>
    <t>Q124362</t>
  </si>
  <si>
    <t>Comprehensive modernisation of the Dietrichstein Palace in WodzisÅ‚aw ÅšlÄ…ski</t>
  </si>
  <si>
    <t>The project includes carrying out conservation, restoration and adaptation works of the Dietrichstein Palace and adapting the object to the needs of people with disabilities.These activities will contribute to the achievement of the main project, which is to increase the attractiveness of the Palace and the Museum in VodzisÅ‚aw ÅšlÄ…ski.</t>
  </si>
  <si>
    <t>Q132512</t>
  </si>
  <si>
    <t>Improvement of technical base and equipment of landscape parks of WarmiÅ„sko-Mazurskie voivodship</t>
  </si>
  <si>
    <t>The aim of the project is to build an infrastructure that organises tourist traffic and promotes the natural and landscape values of the voivodship, as well as to equip the organizational units of the WarmiÅ„sko-Mazurskie Voivodeship Local Government (landscape parks) and adapt their offices in order to implement educational programs and exhibitions in the field of ecology. As part of the non-investment activities, it is planned to equip the educational base in the premises of parks (through the purchase of teaching equipment, computer and electronic equipment, etc.), modernisation of exhibitions and gardens (e.g. replacement of exhibition displaycases, improvement of aesthetics, accessibility, multimedia effects and lighting, purchase of educational facilities, arrangement and adaptation of educational halls), elaboration of texts and graphic projects concerning the marking of natural and educational paths, e-services and educational activities. The project also includes investment projects related to 5 organizational units of Warmia-Mazury Voivodship (PK Wysoczyzna ElblÄ…ska, PK Romincka Forest, Welski PK, Mazurski PK, IÅ‚awskie Lake District and Dylewskie Lake District). Thanks to the implementation of the investment, infrastructure facilities will be created to reduce anthropopression in protected areas and raise the publicâ€™s environmental awareness. The project will contribute to the specific objective â€œBetter mechanisms for protecting biodiversity in the regionâ€ Priority Axis V. Natural environment and rational use of resources (action 5.3, thematic objective 6, investment priority 6d), by increasing the potential of landscape parks in Warmia and Mazury, increasing the area of habitats with a better conservation status, and increasing the amount of â€œgreenâ€ infrastructure.</t>
  </si>
  <si>
    <t>Q86253</t>
  </si>
  <si>
    <t>Preservation and enhancement of the cultural heritage of the Diocese of Bydgoszcz â€“ revalorisation and conservation of wooden monuments</t>
  </si>
  <si>
    <t>The subject of the project will be the implementation of restoration and conservation activities in 13 historic churches of the Diocese of Bydgoszcz, including the conservation works of wooden movable monuments which are the equipment of these churches. This scope of work includes: â€” conservation works of 7 historic wooden churches (removable monuments), â€“ conservation works of 70 wooden movable monuments, â€“ installation of security systems of 1 historic wooden church, â€“ modernisation of heating system of 2 historic wooden churches, â€“ supervision of conservation and construction of the aforementioned works, â€“ preparation of project documentation (preparation of project feasibility study and documentation necessary for the preparation of the project), â€“ information and promotion activities, â€“ project management. The investment will be located in the Bydgoszcz Diocese, including: â€” Wielkopolska voivodship (Lilka â€“ Lipka, Batorowo and Wielki Buczek communes); municipality of Szamocin â€“ Jaktorowo; ZÅ‚otÃ³w commune â€“ Radawnica, SÅ‚awianowo, Kleszczyna; municipality of Zakrzewo â€“ Stara WiÅ›niewka; Wysoka â€“ Wysoka Voivodeship â€“ Kujawsko-Pomorskie Voivodeship (Miasto Bydgoszcz; commune Dobrcz â€“ WÅ‚Ã³ki; municipality NakÅ‚o nad NoteciÄ… â€“ Åšlesin; municipality Szubin â€“ Szaradowo; commune Koronowo â€“ Wtelno). The implementation of the project will allow the achievement of the following direct result indicators and output indicators: â€¢ Increased number of visits in supported cultural and natural heritage facilities and tourist attractions: 129 329 â€¢ Number of people using supported facilities: 209 134 â€¢ Number of landmarks supported: 7 pcs â€¢ Number of movable monuments supported: 70 pcs â€¢ Number of facilities tailored to the needs of people with disabilities: 1.</t>
  </si>
  <si>
    <t>Q86245</t>
  </si>
  <si>
    <t>Restoration and conservation of wooden monuments of the Archdiocese of Gniezno in order to create a new educational and cultural offer</t>
  </si>
  <si>
    <t>The subject of the project is the implementation of restoration and maintenance activities in 9 historic churches of the Diocese of Gniezno, including the conservation works of wooden monuments which are the equipment of these churches. The scope of the project includes: â€¢ conservation works of 4 historic wooden churches (removable monuments), â€¢ conservation works of 72 wooden movable monuments, â€¢ modernisation of debris, internal electrical installation and low current installation of 4 historic wooden churches,</t>
  </si>
  <si>
    <t>Q2718026</t>
  </si>
  <si>
    <t>Carrying out the necessary renovation and conservation works related to the rescue of the historic Franciscan Monastery Complex in PoznaÅ„ and increase the cultural and tourist attractiveness of the region</t>
  </si>
  <si>
    <t>The subject of the project is the execution of the renovation and conservation works necessary to save the valuable monument of Wielkopolska â€“ Franciscan Monastery Complex in PoznaÅ„. The implementation of the project will preserve a valuable monument, increase its accessibility for visitors and thus strengthen the regionâ€™s cultural and tourist attractiveness. The necessity of the project results from the poor and deteriorating technical condition of the facility, which prevents its full use. The material scope of the project consists of several basic elements concerning the Franciscan Monastery Complex in PoznaÅ„:- Rescue repair works, including: preparatory work for piling, execution of vaults, piling, repair and restoration work, repair of cracks of vaults and walls, reinforcement of the roof truss,- repair and maintenance works, including: renovation of the facades of the church, monastery and victory with replacement and maintenance of windows, renovation of cellars with drying, renovation of the passage room to the viridator, maintenance works of the door between the church and the monastery, the walls and vaults of the chapel and the sacristy, the installation of an elevator, the adaptation of cellars with the addition of a stone floor, renovation of the organ instrument with the prospectus and floor of the choir, reconstruction of the entrance stairs to the church, conservation works of epitaph paintings in the church presbytery, lighting installation,- promotion of the project. The aim of ensuring the correct implementation of the works is the commitment of the contract engineer team. It will provide the necessary scope of supervision over planned construction and conservation works.The implementation of the project will allow to achieve the following products (year of achievement 2021):- number of cultural institutions supported â€“ 1 piece,- number of facilities adapted to the needs of persons with disabilities â€“ 1 piece,- number of objects of cultural resources supported â€“ 1 piece,- number of supported immovable monuments â€“ 3 pieces,- number of mobile monuments supported â€“ 3 pieces.</t>
  </si>
  <si>
    <t>Q2712547</t>
  </si>
  <si>
    <t>Preservation of the multicultural heritage of Å»uÅ‚aw through the execution of construction, renovation and conservation works in historic buildings and facilities located in areas protected by conservation in Å»uÅ‚awskie municipalities and the creation of a coherent tourist offer promoting the identity of Å»uÅ‚aw</t>
  </si>
  <si>
    <t>The aim of the project is to increase the tourist attractiveness of places of particular cultural and natural value to support the implementation of renovation and conservation works in 3 municipalities (Cedry Wielkie, Nowy DwÃ³r GdaÅ„ski, Nowy Staw) together with the creation of a tourist offer in Å»uÅ‚awy, which will contribute to increasing the attractiveness and highlighting the cultural values of the Å»uÅ‚awy area. The area of public spaces entered in the register of monuments supported by this project is 1.84 ha and the number of cultural resources supported by this project is 15. The immediate result will be an increase in the expected number of visits by 8356 people in 2019 in supported cultural and natural heritage sites and tourist attractions.</t>
  </si>
  <si>
    <t>Q86246</t>
  </si>
  <si>
    <t>Along the route of historic churches of the Kalisz Diocese â€“ revalorisation and conservation of wooden monuments to protect cultural heritage and increase the attractiveness of the Stage II region</t>
  </si>
  <si>
    <t>The subject of the project "Trail of historic churches of the Kalisz Diocese area revaloration and conservation of wooden monuments in order to protect cultural heritage and increase the attractiveness of the region. Stage II" will be the implementation of restoration and conservation activities in 15 historic churches of the Kalisz Diocese and Franciscan Monastery in Kalisz, including the conservation works of wooden movable monuments that equip these churches.</t>
  </si>
  <si>
    <t>Q86271</t>
  </si>
  <si>
    <t>Revalorisation and modernisation of the historic wooden buildings of the Tatra Museum in Zakopane for the preservation and presentation of the unique cultural heritage of Podhale</t>
  </si>
  <si>
    <t>The project consists of carrying out construction and conservation works in accordance with the conservation programs in the above mentioned. 6 historic buildings, requiring restoration and modernisation works, include the modernisation of interiors for the development of the existing ones and the introduction of new forms of cultural and educational activities, including a new arrangement of exhibition, educational and reception spaces: 1. StanisÅ‚aw Witkiewiczâ€™s Zakopane Style Museum in Koliba villa 2. The Art Gallery of the Twentieth Century in the Villa Oksza 3. Homestead of the SoÅ‚tys in Jurgow 4. Corkoszâ€™s homestead in Black Mountain 5. Museum of the Zakopane Style â€“ Inspirations im. M. and B. Dembowskich 6. Wladyslaw Hasior Gallery</t>
  </si>
  <si>
    <t>Q124339</t>
  </si>
  <si>
    <t>Comprehensive renovation and conservation works of the Cathedral of the Holy Family in CzÄ™stochowa and its immediate surroundings in order to safeguard the cultural heritage site and make the monument more accessible to residents, pilgrims and tourists</t>
  </si>
  <si>
    <t>The subject of the project is the revalorisation of the Cathedral in CzÄ™stochowa, which is one of the most important monuments of the city. The scope of the Project includes the execution of a number of construction and assembly works â€“ according to the design documentation and according to the recommendations of the Monuments Conservator. The action is intended to restore the Archcathedralâ€™s former splendor and protect this precious monument from the elements (fire, water) as well as actions of people (break-ins). On the steps of the Archcathedral, a stage was designed to adapt to cultural functions as well. As part of the project, works were planned in the area of facades, partly interiors (e.g. floor, side chapels), renovation of the attic, cellars and sanitary facilities. An important scope for implementation is the package of installation works â€“ electricity, fire and fire protection with monitoring. Repair work on the main staircase largely concerns the construction of driveways for people with disabilities. In the same way, the renovation of a passenger crane is used.</t>
  </si>
  <si>
    <t>Q124363</t>
  </si>
  <si>
    <t>Improving the cultural and tourist attractiveness of the Gliwice Cathedral through the implementation of conservation and restoration works</t>
  </si>
  <si>
    <t>The aim of the project â€œImproving the cultural and tourist attractiveness of the Gliwice Cathedral through the implementation of conservation and restoration worksâ€ is to protect and preserve the cultural heritage, as well as to take measures to facilitate access to cultural goods and services by carrying out restoration and conservation works in St. The apostles Peter and Paul. Achieving the main objective of this project will improve the state of the Cathedral and thus contribute to preserving the social identity of the inhabitants of the region and the faithful belonging to the parish. As a result of the project, the cultural and sacral activity will be stimulated, by extending the offer of cultural and educational activities to include new events, including the organisation of photographic exhibitions, cycling rallies connected with the urban game, concerts and thematic picnics.</t>
  </si>
  <si>
    <t>Q2708817</t>
  </si>
  <si>
    <t>Preservation and visibility of the multicultural heritage of the Musyn land through the renovation, construction and conservation works of the Baroque church in Muszyn</t>
  </si>
  <si>
    <t>The object covered by the project is entered in the register of immovable monuments of MaÅ‚opolskie Voivodeship under No 78381, which is also an area of strategic intervention of the region: areas with a high potential for cultural heritage and movable monuments are entered in the register of movable monuments of MaÅ‚opolska Voivodship in accordance with the decision on the registration of a cultural object in the register of monuments, register No 78368. The project in question, in accordance with the conservation programmes and building projects, concerns the renovation and conservation works of the Church of Saints. JÃ³zef the Bridegroom in Muszyn, the scope of the works includes: renovation of the roof of the facades and external threads renovation of the belfry and chapel of the communication space around the church construction works in the interior of the church conservation works of movable monumentsThe material scope also includes investor and conservation supervision, project promotions and project management costs.</t>
  </si>
  <si>
    <t>Q86192</t>
  </si>
  <si>
    <t>Enrichment of the offer of the Central Textile Museum in ÅÃ³dÅº through modernisation of infrastructure, conservation works and purchase of equipment</t>
  </si>
  <si>
    <t>The project concerns the immovable technical monument â€“ the historic White Factory of Ludwik Geyer and its historical surroundings. The projectâ€™s material scope includes: a) overhaul of the western, southern and northern facade A b) renovation of the southern facade of building C c) renovation of interiors in building A on floor 01,02,03,04 d) preparation of permanent exhibition in building A on floors 01.02 e) reconstruction of premises in building B and D on floor 01 f) preparation of study warehouses for construction of building B on floor 01 g) reconstruction of buildings No 1,2,3,4,5 in Skansenie h) â€” Number of real estate monuments supported: 9. â€” Increased number of visits in supported cultural and natural heritage sites and tourist attractions: 32 175 visits/year; â€” Number of persons benefiting from the supported facilities: 82 448 persons/year; â€” Participation of the project in relation to the area covered by the revitalisation programme: 0,10 %; â€” Increased employment in supported entities: 4. â€” Number of newly created jobs â€“ other forms: 0. â€” Number of facilities tailored to the needs of people with disabilities: 7 pcs; â€” Number of durable equipment purchased: 121 pcs; â€” Number of modernised/constructed permanent exhibitions: 2 pcs; â€” Number of protected objects against theft and destruction: 9 pcs; â€” Number of expanded and reconstructed facilities for study warehouses: 1 pcs</t>
  </si>
  <si>
    <t>Q86258</t>
  </si>
  <si>
    <t>SKANSENOVA â€“ Systemic care of heritage in MaÅ‚opolska open-air museums</t>
  </si>
  <si>
    <t>The project, due to its scope, covers the following types of projects: â€¢ conservation, restoration and construction works on buildings and in historical areas and in their surroundings, â€¢ purchase of permanent equipment for conducting cultural activities, including artistic education and conservation works, â€¢ modernisation of permanent exhibitions, â€¢ protection against theft and destruction, â€¢ extension, reconstruction and renovation of premises or facilities for study warehouses, â€¢ maintenance of movable monuments. The project will be implemented in the Partnership. The Leaderâ€™s Partner is the District Museum in Nowy SÄ…cz. Other partners are the Regional Museum in TarnÃ³w, the Museum of Karvania and GÅ‚adyszÃ³w, Museum- NadwiÅ›laÅ„ski Ethnographic Park in WygieÅ‚zÃ³w and Lipowiec Castle, Museum- Orava Ethnographic Park in Zubrzyca GÃ³rna, Skansen in Sidzin-Museum of Peopleâ€™s Culture Dobczyce and the Malopolska Institute of Culture.</t>
  </si>
  <si>
    <t>Q86282</t>
  </si>
  <si>
    <t>Maintenance ambulances â€“ mobile laboratory for the protection, maintenance and protection of works of art and historic buildings in architecture</t>
  </si>
  <si>
    <t>The aim of the project is to launch the worldâ€™s first Mobile Laboratory for the protection, preservation and protection of works of art and historic objects in architecture equipped with research equipment and apparatus based on the highest technologies currently available, with particular emphasis on laser, X-ray and thermal techniques aimed at non-destructive non-contact research. The project has the character of a new investment in fixed assets â€“ equipment and research equipment, the full implementation of which will give a hard result in the form of the launch of the first mobile laboratory on the globe â€“ the Conservative Ambulance for the protection, preservation and protection of works of art and historic objects in architecture. In addition, the Mobile Conservation Service Laboratory will enable the development of facilities for disaster recovery, disaster recovery and conservation and research interventions supporting state and local government programmes, as well as the implementation of new research methods and innovative technologies for the preservation and restoration of works of art. The recipients of the projectâ€™s results will be cultural institutions, state archives, local government units and art universities, churches and religious associations, local government organisations, all entities managing cultural heritage sites, and reporting the need for research and conservation services, and indirectly as a result of the actions undertaken â€“ a single recipient.</t>
  </si>
  <si>
    <t>Q86174</t>
  </si>
  <si>
    <t>Along the route of historic churches of the Kalisz Diocese â€“ revalorisation and conservation of wooden monuments to protect cultural heritage and increase the attractiveness of the region</t>
  </si>
  <si>
    <t>The subject of the project will be the implementation of restoration and conservation activities in 17 historic churches of the Diocese of Kaliska, including the conservation works of wooden movable monuments which are the equipment of these churches. The scope of the project will include: Â· conservation works of 4 historic wooden churches (removable monuments),Â· conservation works of 92 wooden movable monuments, The objectives of the project include: â€” Creation of a new tourist product: The Route of Historical Churches of the Diocese of Kalisz (also in a virtual version), â€“ Creation of a comprehensive cultural and educational programme, including organisation by all parishes participating in the project: Festival of Organ Music â€œTime Detained in Woodâ€ and cyclical meetings as part of educational and historical days. â€œThe Wooden Journey to the Past</t>
  </si>
  <si>
    <t>Q132573</t>
  </si>
  <si>
    <t>Teutonic Castle in Szczytno â€“ a new tourist product on the map of WarmiÅ„sko-Mazurskie voivodship</t>
  </si>
  <si>
    <t>The project assumes the preservation of existing ruins in the form of a permanent ruin of the former castle in Szczytno. The planned work includes: â€” reading the spatial layout of the castle complex by extracting its fragments from the ground so far unexposed (i.e.: the eastern wing with gate passage, southeast tower, defensive walls â€“ north, west and east, along with round towers). â€” Purification of medieval themes and XVII, XVII, XVIII century from secondary, contemporary inserts. â€” Restraining the destruction processes and removing, as far as possible, the causes of damage to the walls, in particular the objects newly extracted from the ground. â€” Unveiling and reconstructing the well in the castle courtyard and pavement or similar valuable elements of the castleâ€™s equipment. â€” Adopting two floors of the northern wing for exhibition rooms. Recreation of the entrance to the basement and reading the relics of medieval vaults. â€” Construction of glass roofing, glass barriers and ceiling slab and flooring in the basement â€“ in the least invasive way, (no contact points with the original matter of the monument). â€” Building bridges allowing free movement and sightseeing of the entire complex for disabled people. The project is in line with Measure 6.1 Cultural Infrastructure, Measure 6.1.1 Cultural Heritage. The project will thus fulfil the Thematic Objective 6 â€“ Conservation and protection of the environment and promote resource efficiency, the specific objective â€“ Increasing tourist potential through the protection and preservation of cultural heritage. Therefore, it should be considered that the objective of the project â€œTeutonic Castle in Szczytno â€“ a modern cultural heritage object of Mazury friendly to tourists and residentsâ€ is fully in line with the abovementioned strategic and operational documents.</t>
  </si>
  <si>
    <t>Q100413</t>
  </si>
  <si>
    <t>Conservation and preservation of the cultural heritage of the Juliusz Osterwa Theatre in GorzÃ³w Wielkopolski for the development of tourism</t>
  </si>
  <si>
    <t>The subject of this project is a project concerning the conservation and conservation of the cultural heritage of the Juliusz Osterwa Theatre in GorzÃ³w Wlkp for the development of tourism: Revitalisation of the garden; Modernisation of a large stage; Equipping the facility with equipment necessary to carry out new tasks foreseen in the project, including multimedia; Expansion of the theatre building with land development. The above range of investments is prepared for 3 Functional and Useful Programmes (revitation of the garden, modernisation of a large stage, equipment necessary to carry out new tasks) on the basis of which the investments will be carried out by contractors selected in 4 tenders for a separate part of the project in the â€œdesign and buildâ€ mode. Construction works will also be carried out on technical documentation (for the task of expanding the theatre building together with the development of the site, 2 construction permits were issued. Target groups: Residents of GorzÃ³w Wlkp. and Woj. Lubuski; Users of the Cultural Institutions; Tourists; Persons with disabilities; Authorities of Lubuskie Voivodeship. The main objective of the project is to increase the number of people benefiting from cultural offer and cultural heritage in the cultural institutions of the City of GorzÃ³w Wlkp. Specific objectives: Increasing accessibility to culture and cultural heritage in the City of GorzÃ³w Wlkp by launching new products in the area of cultural offer at the Juliusz Osterwa Theatre; Improving the quality of the educational function carried out within the cultural institution of GorzÃ³w Wlkp. by launching new products at the Juliusz Osterwa Theatre; Improving the quality of tourism services, based on culture and cultural heritage in the town of GorzÃ³w Wlkp by launching new tourist attractive products; Improving the quality of cultural infrastructure in GorzÃ³w Wlkp. [...]</t>
  </si>
  <si>
    <t>Q86275</t>
  </si>
  <si>
    <t>Conservation and revitalisation of the post-Cystercian monastery in Trzebnica â€“ Monument to History, in order to broaden the offer of cultural and tourism tourism â€“ Stage I</t>
  </si>
  <si>
    <t>The main scope of the works envisaged in the project are construction and conservation works, as well as in the field of sanitary and electrical installations. All works will be carried out in the monastery of St. Jadwiga in Trzebnica (History Monument). The work shall include: a) Locations on the ground floor of the monastery â€“ around the northern whirlwind (St. Jadwiga) b) Rooms in the main entrance zone of the monastery â€“ from the basilica side, from the main courtyard of the monastery and on the ground level â€“ from the eastern side. c) North Tower- from the level of the third ground floor. d) Adaptation to use by persons with disabilities (replacement of a crane)</t>
  </si>
  <si>
    <t>Q112750</t>
  </si>
  <si>
    <t>Execution of conservation, restoration and construction works at the castle in Sucha Beskidzka â€“ the most valuable monument of Renaissance art in Western MaÅ‚opolska</t>
  </si>
  <si>
    <t>Nature OF THE PROPERTY OF the conservation of the Suski Castle is considered to be the most valuable monument of Renaissance art in Western MaÅ‚opolska. It is entered in the register of immovable monuments of MaÅ‚opolskie voivodship: Dry Beskidzka gm. Ducha Beskidzka- Castle+environment, including arcade courtyard, courtyard and a team of rest gosp. + park with pond-channel, bridge and tree stand, A-22 from 16.04.1968, A-378/79 of 8.09.1980 (B) [A-1041/M] The facility is also located in the area of the historic urban layout entered in the register of immovable monuments of the Malopolska voivodship: Dry Beskidzka gm. Sucha Beskidzka â€“ urban planning system, A-511 from 04.09.1987 (B) [A-1042/M] The facility is also located in zone A of the Strict Conservatory Protection resulting from the MPZP of the City of Sucha Beskidzka. Project Item The object of the project is the revalorisation of external elements of the Castle and historic buildings in the park. All planned activities will be in accordance with the Programme of Conservation of Art and Historical Works prepared by the Laboratory of Conservation of Art and Historical Monuments, approved by the MaÅ‚opolska Conservator of Historic Monuments and an architectural and construction project, carried out by AGE Architecture. In the area of land development, construction works will concern: â€” construction of hardened pavement â€“ stone floor with substructure â€“ construction of biologically active surface in the form of lawns â€“ planting ornamental trees â€“ reconstruction of underground armament in the scope of sanitary and rainwater sewerage system and water supply within the castle courtyard with connections to existing networks and rainwater sewage system around the castle, electrical installation supplying luminaires for castle illumination with protection of existing power cables. The project provides for a change of the linear courtyard for the purposes of profiling the floor for the flow of rainwater to the designed sewage drains. Construction of insulation of the walls of fundame</t>
  </si>
  <si>
    <t>Q124341</t>
  </si>
  <si>
    <t>Preservation and protection of the cultural heritage of Silesia by carrying out construction and conservation works in the St. Wojciecha in RadzionkÃ³w</t>
  </si>
  <si>
    <t>The aim of the project is to create new opportunities for carrying out cultural activities through the implementation of construction and conservation works in the Church of St. Wojciecha in RadzionkÃ³w. The scope of the project includes the execution of necessary documentation, obtaining permits and carrying out works related to the preservation of the historic substance of the object, i.e. renovation of external and internal walls, construction of rainwater drainage, maintenance of stairs and adaptation of the facility to the needs of disabled persons by purchasing and assembling a lift. As a result of the project, a new cultural offer will be created, including a new series of concerts in the church, which will increase the number of visitors to the monuments. As a result of the project, a space will be created to raise awareness of cultural heritage resources, its recognizability, strengthening the sense of identification and protection of socio-cultural values.</t>
  </si>
  <si>
    <t>Q105752</t>
  </si>
  <si>
    <t>Renovation of the historic â€œWikarÃ³wkaâ€ building together with the land development and facade of the entrance to the casemate of Bastion II for the purpose of creating â€œThe Treasure of History, Art and Scienceâ€ in ZamoÅ›Ä‡</t>
  </si>
  <si>
    <t>The subject of the investment is the restoration of conservation, including reconstruction and modification of the use of the historic â€œWikarÃ³wkaâ€ building located within the Old Town in ZamoÅ›Ä‡. The project includes the adaptation of the building for the transfer of the Cathedral Museum to it, along with the reconstruction of the roof restoring its historical form. In the area of land development, new connections are planned, the reconstruction of pedestrian lines at the entrances to the building with their adaptation to the needs of disabled people is envisaged, on the herb it is planned to make the area hardened after the breakage of the walls of a non-existent building in the vicinity of â€œWikarÃ³wkaâ€ and drainage bands. The project also includes the renovation of the faÃ§ade of the descend to the casemate of Bastion II (the monument A/48). It is also planned to reconstruct the existing fence and assemble stands for bicycles. The investment area and the building are subject to strict conservation protection â€“ conservation protection zone in the MPZP m. ZamoÅ›Ä‡. The vicar is inscribed in the district of monuments: Item Regiment A/305. The aim of the project is to reconstruct the historical body of the building, enable its monitoring and protection against possible threats. On the ground floor and the first floor, the main body is preserved. Changes to the recreation of a high mansard roof with blanks and the wills of the meshes covered with ceramic tiles. The project also provides for the purchase and modernisation of equipment for carrying out cultural activities in vicarrica, construction works and modernisation of technical and sanitary infrastructure in order to adapt facilities to the needs of people with disabilities and improve the accessibility of the institution and extend its scope of promotion. The projectâ€™s tasks are complemented by the conservation and protection of movable monuments (according to the accompanying programme of conservation works), which are the collections presented in the cathedral museum, which will form the core of the collection made available as part of the activity of â€œThe Treasure of History, Art and Scienceâ€ in ZamoÅ›Ä‡.</t>
  </si>
  <si>
    <t>Q124355</t>
  </si>
  <si>
    <t>Increasing the attractiveness of Olsztyn Castle by performing the necessary conservation and restoration works</t>
  </si>
  <si>
    <t>The project will be implemented in the ruins of the castle (with a towers) from the fourteenth century, together with adjacent areas with an area of about 16 hectares. The aim of the project is to increase the attractiveness and use of the facility for cultural purposes â€“ the monument covered by the project will be entirely devoted to cultural purposes. The main activities of the project are: â€” conservation works, including construction works and carrying out necessary scientific â€“ rescue research, including the Studzienna Bastion and the premises within the Lower Castle Cave (introducing communication and reconstructing old levels of use for the purpose of making them available to visitors) â€“ conservation works including construction and performing necessary scientific â€“ rescue research, including the Upper Castle Castle, consisting of securing the building in the form of a permanent ruin â€“ organisation of the movement of visitors within the Castle Hill â€“ the equipment of pedestrians, adapted, disabled people.</t>
  </si>
  <si>
    <t>Q132578</t>
  </si>
  <si>
    <t>Restoration of the historic Franciscan church of St. Andrzeja in Barczew</t>
  </si>
  <si>
    <t>The project will be carried out in the area of Barczewo commune by pl. Stefan Batory 1A, Olsztyn county, on plot No. 239 within the registration area 003. The subject of the project is the renovation of the Gothic church of St. Andrzej in Barczew and the adjacent eastern wall, which is a fragment of the old defensive walls of the city. The execution of appropriate construction works will also allow to protect the church against fire and theft. The project also plans to create a new tourist offer based on the history of the church and the city strongly associated with, among others, the Batorych family and the adaptation of the crypt and chapel space for museum and exhibition purposes. The technical condition of the church poses a threat to the continued use and use of historical space for exhibition purposes. There is a threat to the closure of the facility by construction supervision. The implementation of the project will be possible by carrying out the work listed in Section VI of the Application, i.e.: 1) Construction works, including: conservation and construction works on facades, roof renovation, presbytery conservation work, chapel conservation work, crypt conservation work; 2) Supervision in the project â€“ contract engineer, 3) Fixed assets, intangible assets â€“ exhibition equipment, mobile app in Android with virtual space; 4) Promotion of the project â€“ plaques; 5) Preparatory work â€“ feasibility study. The project fits in with the foundations of the SzOOP RPO WiM Priority Axis 6 through the preservation, protection, promotion and development of the cultural heritage, which is the historic Church of the Franciscans of St. Andrew the Apostle in Barczew and the eastern wall. Carrying out comprehensive construction and conservation works will prevent progressive degradation and preserve the legacy of future generations with income for the present. A new cultural offer will also be introduced, which will increase the regionâ€™s tourist attractiveness.</t>
  </si>
  <si>
    <t>Q124342</t>
  </si>
  <si>
    <t>Preservation and protection of the cultural heritage of Silesia by carrying out construction and conservation works in the Church of St. The Assumption of Blessed Blessed Blessed</t>
  </si>
  <si>
    <t>The aim of the project is to create new opportunities for carrying out cultural activities through construction and conservation work in the Church of the Assumption of the Blessed Virgin Mary in Bestwin. The scope of the project includes the execution of the necessary documentation, obtaining permits and carrying out works related to the preservation of the historic substance of the building, i.e. renovation of walls, facades, stairs, interior of the church and renovation of the pavement of the church and its adaptation to the needs of people with disabilities. As a result of the project, a new cultural offer will be created, including a new series of concerts in the church and the opening of the crypt for visitors, which will increase the number of visitors to the monuments. As a result of the project, a space will be created to raise awareness of cultural heritage resources, its recognizability, strengthening the sense of identification and protection of socio-cultural values.</t>
  </si>
  <si>
    <t>Q95869</t>
  </si>
  <si>
    <t>Conservation program of urgent restoration work of the catastrophic state of the facade, dehydration and drying of the church The Assumption of the Blessed Virgin Mary and St. Nicholas â€“ Boleslawiecka Basilica of Mary</t>
  </si>
  <si>
    <t>The main objective of this investment is to raise the rank of the largest monument in the Zoya â€“ Basilica of the Assumption of the Blessed Virgin Mary and Santa Claus in BolesÅ‚awiec â€“ ul. Ecclesiastical 3, 59-700 BolesÅ‚awiec kako center of religious social and cultural life. The scope of the investment will include renovation works â€“ conservation works of the catastrophic state of the Basilica (blackworks, insulation, flooring, drainage of rainwater, rainwater drainage, rainwater drainage, rain drainage, pavement and square surface, facade, wall, epitafia), work to increase safety (fight fire system) â€“ indicator Number of real estate monuments supported and level of accessibility for people with disabilities â€“ indicator Number of facilities adapted to the needs of people with disabilities; The number of projects which financed the costs of rational improvements for persons incomplete, as well as increasing the attractiveness of the presentation of cultural heritage through the use of a multimedia service system (audioguides) â€“ indicator The increase of expected L. visits in supported cultural and natural heritage and tourist attractions. The project will result in making the Basilica of the local community restored to the splendor, as well as all visitors to the Shrine of tourists and pilgrims. As a result of the actions undertaken within the project, the social and cultural functions of the parish will also be extended. In this respect, new cyclical cultural events are planned (organisation of music meetings, broadening the offer with new theatrical events using light illumination), which will be offered free of charge. The introduced audio guide system will also be available free of charge.</t>
  </si>
  <si>
    <t>Q112737</t>
  </si>
  <si>
    <t>PodgÃ³rza Museum â€“ branch of the Historical Museum of the City of Krakow â€“ adaptation of real estate at ul. Insurgents of Wielkopolska 1</t>
  </si>
  <si>
    <t>The object of the project is: â€” conservation works, restoration works, protection against destruction and construction works in the historic building, which is currently in poor technical condition and requires urgent renovation works to protect the object from degradation (due to the technical condition of the object is not used for a long time) â€“ works connected with the purchase of the cultural monument in a new way the value of the monument, i.e. comprehensive development of the facility with elements of small infrastructure, lighting will be carried out as well as promotional and informational activities of the object in the historic building (incl. The project will develop new cultural functions of the facility â€“ it will create the PodgÃ³rze Museum (as a branch of the Historical Museum of the City of Krakow) presenting the historical value of the monument and the place in which it is located, i.e. PodgÃ³rza, influencing the development of Krakowâ€™s cultural offer, as well as the inhabitants who will participate in the creation of the Museum. This confirms the complexity of the project. The building of the manor house near St. Benedict is listed in the Register of Monuments under number A-115. The project consists of new tasks: â€” Update of documentation and supervision â€“ Construction, construction and conservation works of the manor house â€“ Oversight of the investment â€“ Adaptation of the manor for the purposes of the PodgÃ³rze Museum â€“ Indirect costs Detailed description of tasks and activities consisting of tasks in part. C.2.3. As a result of the project, the PodgÃ³rze Museum will gain an object with a usable area of 884.17 mÂ² and a cubicle of 4468.55 mÂ³. The project has a construction and executive project for the investment, as well as conservation permits and conservation work programme (description in D.1). The documentation uses innovative solutions, including increasing energy efficiency (description in K.2).</t>
  </si>
  <si>
    <t>Q117400</t>
  </si>
  <si>
    <t>RESTAURANT OF THE BUILDINGS OF THE PALACE-PARK COMPLEX TOGETHER WITH THE CONSERVATION OF MUSEUMS OF THE REV. KRZYSZTOF KLUK IN CIECHANOWIEC</t>
  </si>
  <si>
    <t>The main part of the activities relates to restoration and conservation works to be subjected to immovable and movable museums: * Historical stables â€“ listed in the register of monuments, where there is a unique Veterinary Museum, * 4 historical objects in the field of drying walls (3 entered in the register of monuments, 1 in the inventory book), * 9 historical objects of wooden architecture entered in the inventory book house (replenishment of the art of the archery and replacement of patches, execution of a new covering with straw), * reconstruction of the nearby staircase of the well of the stone stone, The project provides for the renovation of exhibition pavilions, which contained exhibitions and warehouses. They need to be modernised and adapted to modern standards, in order to adapt the premises to the proper storage and protection of harvests. Due to poor condition and moisture, the exhibits were removed from operation and the exhibits were moved to the warehouse. It is also planned to purchase equipment for the disabled as well as storage and exhibition equipment. There is also a comprehensive development of the area around cultural heritage sites: * Reconstruction of communication lines within the Museum. The exhibition conditions will be improved, which will allow for a kind of â€œnew openingâ€ of the Museum. Pro-development activities will increase the importance of the institution on the museum map of the country, which will result in a significant increase in the number of visitors. Museum of Agriculture, Fr. Krzysztof Kluk is one of two institutions with this profile in Poland, and is therefore an attraction that extends beyond the area of Podlaskie Voivodeship.</t>
  </si>
  <si>
    <t>Q109319</t>
  </si>
  <si>
    <t>Protection of cultural heritage through the renovation of the Basilica Minor and the th-century Belle in Myszyniec with the development of the area â€“ an increase in regional tourist potential.</t>
  </si>
  <si>
    <t>The project consists of the renovation of the Basilica Minor and the th-century Bell Tower in Myszyniec with land development. The project shall include: construction, renovation and conservation works of the church building, construction, renovation and conservation works of the bell tower, technical and conservation projects, investor supervision (construction and conservation), project promotion. The main objective of the project is socio-economic development by protecting and using the regionâ€™s cultural heritage to increase social activity and the development of tourism. The specific objectives of the project are: a) Increasing the number of modern facilities with a cultural offer for residents and tourists, b) inhibiting the degradation of historic sites and giving them new functions, c) improving access to cultural resources, d) increasing the level of participation of residents in cultural life, e) increasing tourist traffic. The project is aimed at residents of the commune and its surroundings (including children and young people and the elderly), passive people and tourists. The project will result in broadening the cultural offer of the municipality and increasing the tourist attractiveness of the region. The project will be implemented in the â€œdesign and buildâ€ mode between 2016 and 2018. The project will be implemented by the Czech Partners, two of which will participate financially.</t>
  </si>
  <si>
    <t>Q124366</t>
  </si>
  <si>
    <t>Increasing the attractiveness and strengthening of the cultural functions of the historic church. Mother of God Sorrow in Czeladzi by carrying out conservation and building works and protecting her from progressive degradation</t>
  </si>
  <si>
    <t>The subject of the project is the execution of conservation, construction and renovation works of the historic church. Mother of Godâ€™s Sorrow in Czeladzi. The implementation of the project will allow to stop the progressive process of degradation of the object related, among others, to mining damage. The planned work will also make it more attractive for new visitors. The direct effect of the project will be to increase the range of cultural activities of the church, which will translate into a higher number of visitors. The present technical condition of the monument requires urgent work. The project plans to carry out conservation and building works in the area of church facade, flooring, roof, door carpentry, window locksmith and stained glasswork, interior walls of the church, reconstruction of external entrances, construction of 2 altars, painting of walls, installation of heating and repairs of cracks and damage caused by mining damage, including reinforcement of the ground and making a reinforced concrete band around the church.</t>
  </si>
  <si>
    <t>Q115014</t>
  </si>
  <si>
    <t>Conservation works and educational exposition at the former POW camp Stalag 318/VIII F (344) Lamsdorf (Åambinowice) together with the modernisation of the building and surroundings of the Central Museum of Prisoners of War in Opole and the purchase of necessary equipment.</t>
  </si>
  <si>
    <t>The beneficiary of the project is the Central Museum of Prisoners of War (hereinafter: CMJW), the project is implemented in partnership by the CMJW and the Schools Team in. Polish Nobelists in Åambinowice. The project will be implemented in CMJW objects entered in the register of monuments: building in Opole at ul. MinorytÃ³w 3, Building in Åambinowice on ul. Museum 4, Teren of the former POW camp Stalag 318/VIII F(344) Lamsdorf (Åambinowice)-Place of National Remembrance. The proposed project aims to increase the availability of cultural resources through the preservation and efficient use of an important element of the regionâ€™s heritage and a number of investments in improving the conditions for achieving the entityâ€™s statutory objectives. In fact, the project was divided into the following tasks: 1)Module of feasibility, 2)Conservation works of post-camp residues after Stalag 318/VIII F (344) in Åamb., 3)Project and implementation of educational exhibition exhibitions and field information storage (architectural competition), 4)Preparation of movable monuments for the purposes of the exhibition building, 5)Reconstruction of the buildingâ€™s external site and preparation of the mobile application for independent sightseeing of the former camp site, 6)Preparation of the informator for the new educational exhibitions, 7) Museum in Åamb., 13)Promotion of the project, 14)Promotion of the project. As a result of the EUâ€™s cooperation, the following products will be created: 2 pieces of immovable monuments, 25 movable monuments, 1 pieces of cultural institutions, 2 pieces of heritage objects, 2 objects of cultural resources, 1 pieces of project, which financed rational improvements for people with disabilities.</t>
  </si>
  <si>
    <t>Q115011</t>
  </si>
  <si>
    <t>Conservation and restoration works at the historic wooden cemetery church of St. JÃ³zefa with the reconstruction and renovation of the Catechetic House in order to establish the Centre for Cultural and Social Dialogue in the municipality of Babor.</t>
  </si>
  <si>
    <t>The project assumes conservation and restoration works on the historic wooden church of St.Joseph, together with the reconstruction and renovation of the Catechetic House in order to establish the Centre for Cultural and Social Dialogue in the building of the BaborÃ³w.Both buildings will be adapted to OZN (see description of point 7.2 EQUIPMENT OF SZANS AND UNDISTORINATION of the application). Due to the very poor condition of the preservation of the historic St., it is necessary to continue the conservation and rescue works immediately.As part of the request, it is necessary to renovate the electrical installation, fire, lightning, maintenance of window joinery and reconstruction of the historic organ. It is intended to create a Centre for Cultural and Social Dialogue, which will improve the increase of the educational and cultural offer, not only the local community, but the community.Among others, the Application.It intends to create a series of lectures on wooden architecture, where it will invite world-famous history historians and experts of art which will attract interest from outside the region. As part of the investment, there will be a place to stay visitors, which will only be an additional advantage to attract more visitors from all over Poland and not only. It is complementary and comprehensive with activities led by the Application on behalf of children, young people and seniors gm.BaborÃ³w and realizow.proj.for the object of the Church of St.JÃ³zef.(particular description in SW).Gr.</t>
  </si>
  <si>
    <t>Q115012</t>
  </si>
  <si>
    <t>Conservation of the historic collection of the Provincial Public Library in Opole and renovation of the exterior walls of the Castle in the Castle and Park Complex in Rogowo Opolskie with the discharge of rainwater</t>
  </si>
  <si>
    <t>The subject of the project will be projects consisting of: (1) Conservation of the collections of the Provincial Public Library in Opole â€“ type 2 of the project â€œConservation of museums, archives, old prints, books and other immovable monumentsâ€; (2) Renovation of the exterior walls of the castle and palace complex in Rogowo Opolski â€“ type 1 project â€œReconstruction, reconstruction, maintenance, renovation or equipment of cultural heritage and natural heritage objects, including persons with disabilitiesâ€ (3) Educational activities: the exhibition of collections after conservation, symposium, film on conservation of the collections, library lessons devoted to proper storage and protection against destruction will be held, and multimedia kiosks â€“ type will be purchased. 3 of the project â€œEducational activities, information as an integral part of the projectâ€; (4) websites will be adapted to people with disabilities â€“ type 4. Project â€œActivities concerning the use, development of ICT applications and services related to culture and tourism as an integral part of the projectâ€. The project will use solutions that favour people with disabilities. The object subject to the project is entered in the Register of Monuments (No 4/50 of 17 November 1950) and is located on plot No 311/2. The project has adopted the following output indicators: Number of landmarks supported (1); Number of movable monuments supported (154); Number of cultural heritage sites supported (1); Number of facilities adapted to the needs of people with disabilities (1); Number of projects which financed the cost of rational improvement for persons with disabilities (1); Number of cultural institutions supported (1); Number of cultural resources supported (1).</t>
  </si>
  <si>
    <t>Q2711849</t>
  </si>
  <si>
    <t>Reconstruction of the Bieszczady House of Culture in Lesk and the execution of conservation works at the synagogue building in Lesk</t>
  </si>
  <si>
    <t>The direct aim of the project is to increase the number of people using cultural resources in Lesk and their cultural offerings, by improving the quality and increasing the range of cultural activities offered. The overall objective of the project is to improve the cultural attractiveness of Lesko and its surroundings, to increase the availability of cultural goods and to increase the tourist attractiveness of Leska and its surroundings. The project provides for a comprehensive action that will enable the widest group of recipients to exploit the projectâ€™s effects. The scope of the planned project includes: the reconstruction of the showroom into the Bieszczady House of Culture in Lek, the purchase of equipment for the entertainment and cinema and sound system for BDK, the installation of an external ramp and a stair transporter for the disabled due to the lack of technical capacity to make permanent mobility devices for disabled people, as well as conservation and safety works in the historic building of Leska Synagogue, which is in the structure of the BDK in Lek. improving the functionality of the BDK showroom in Lesk, modernising and extending the equipment of the BDK showroom in Lesk, improving the technical condition of the Leska Synagogue as a Gallery of Art, adapting the scope and quality of the offer of BDK in Lesk to the expectations of the public, and making cultural institutions available for people with disabilities, through the execution of the BDK building, an external slipway and a stairway transporter. The implementation of this project will result in a modern cultural and educational offer (linked to the opening of the cinema), which will contribute to increasing the participation of the inhabitants of the region in cultural life and building regional identity.</t>
  </si>
  <si>
    <t>Q118994</t>
  </si>
  <si>
    <t>Reconstruction and accessibility of the historic Rotunda at the Archcathedral Basilica and renovation and renovation of the Basilica</t>
  </si>
  <si>
    <t>The need to implement this project results from the analysis of needs in terms of conservation of monuments and access to cultural services in the area of PrzemyÅ›l.The main problems are: 1. lack of revalorisation of historic buildings used for public services,2. lack of availability of culturally attractive objects and suitable facilities for the development of exhibition functions, 3. insufficient number of renovations of buildings located in the complexes of historical buildings and facilities covered by conservation protection.The main aim of the project is to improve the technical condition and safeguard the historic Archcathedral Basilica in PrzemyÅ›l and reconstruct and make available the historic rotunda, located in the Romanesque rotunda, located in PrzemyÅ›l. This objective will be achieved by: â€” renovation of the exterior facade of the Archcathedral Basilica â€“ entry in the register of monuments A-1357- reconstruction, security and making available the historic rotunda â€“ entry to archaeological monuments â€“ conservation of movable monuments â€“ figures of heads of angels (10 pieces) with an entry in the museum inventory. â€” preparation of historical exhibition â€“ purchase of necessary equipment for this purpose â€“ display case, news stand. The project will result in an increase in the expected number of visits in the supported â€“ by 4000 people.</t>
  </si>
  <si>
    <t>Q137952</t>
  </si>
  <si>
    <t>Conservation and restaurant works in the church in Jamna with the adaptation of the monument for the needs of residents and tourists</t>
  </si>
  <si>
    <t>Applicant, Parish Itâ€™s St. John. Mother Teresa of Calcutta in Koszalin, applies for co-financing of investments from RPO WZ 2014-2020 under measure 4.1 Cultural heritage, for the implementation of the project entitled. Conservation and restaurant work in the church of Jamna with the adaptation of the monument for the needs of residents and tourists. The investment will be located in the former village of Jamno, since 2010, which is Koszalina district (both 0053, plot 717) and will concern the Church of the Rosary (XIV century temple â€“ entered in the register of monuments under the decision of 25.05.1955 â€“ the object is covered by the form of monument protection). The project will be implemented in a unique location â€“ surrounded by a unique infrastructure of Jamaican culture, created by a combination of Slavic, German, Frisian, Dutch and Scandinavian cultures. It is a kind of enclave (due to its location and difficult access) for centuries, hermetic and fascinating with its achievements in the material sphere and cultural customs. According to the information contained in the decision of the HICP, the planned work is fully justified and necessary. The main stages/tasks of investment will be: 1 Construction works 2 Conservation and construction work in the interior 3 Additional costs (Bells, Adaptation of information for people with disabilities, exhibition) 4 Contract Engineer 5 Documentation 6 Promotion of the project. The applicant has the necessary permits to start work on the investment in question (construction permits and decision of the Zachodniopomorskie Voivodeship Conservator of Historical Monuments â€“ documents are attached to the application). The investment will be completed between 01.01.2018-31.10.2018. The applicant will be the entity implementing the investment and will be responsible for maintaining sustainability. After completion, the facility will be fully functional with access for people with disabilities and equipped with low energy-intensive lighting.</t>
  </si>
  <si>
    <t>Q137940</t>
  </si>
  <si>
    <t>Revitalisation of the parish church The Assumption of the Blessed Virgin Mary in SÅ‚awow</t>
  </si>
  <si>
    <t>The subject of the project is the conservation and restoration works on a valuable historic sacral building in SÅ‚awow â€“ the Church of St. The Assumption of the Blessed Virgin Mary in SÅ‚awow. The scope of work shall include the following elements: Task 1. Preparatory work (a) Feasibility study Task No 2. Works on the historic building a) scouting and auxiliary works b) Refurbishment of the facade (western, eastern, northern, southern faÃ§ade) c) Maintenance works â€“ window openings d) Wall conservation works Task No. 3. Management and promotion (a) Promotion (b) Construction supervision.</t>
  </si>
  <si>
    <t>Q112735</t>
  </si>
  <si>
    <t>IMPLEMENTATION OF RESTORATION WORKS OF THE HISTORIC ROYAL PALACE IN ÅOBZÃ“W WITH ADAPTATION TO THE NEW FUNCTIONS OF THE LOFT TOGETHER WITH THE PREPARATION OF A MULTIMEDIA EXHIBITION.</t>
  </si>
  <si>
    <t>The building and park surrounded by it is entered in the register of monuments under the number A127 and A645 with an entry dated 18.11.1983.The planned project includes 4 tasks carried out in the building, i.e.:1. Revaluation of the building of the Faculty of Architecture in the field of facade of the building. Based on architectural and stratographic studies carried out in 2004, the front facade of the building of the former Royal Palace in ÅobzÃ³w has been developed. This program was approved by the MaÅ‚opolska Voivodeship Conservator of Monuments in KrakÃ³w. Its main objective is to preserve as many historical elements as possible and subject them to technical and aesthetic conservation works. Conservation works will be preceded by recognition in terms of technology and technology of materials used in the facility. Depending on the condition of the plaster, the faÃ§ade will be refurbished by making an invoiceal overhead and applying a renovation plaster; cleaned of dirt and painted; or handcuffed and reconstructed. The work technology and the proposed materials are detailed in the conservation work programme.2. Rebuilding and changing the use of parts of the attic Modelarnia.Adapting of the attic and changing the way it is used will involve conservation work with a number of requirements for the future function of the interior and its design. The project focuses on the state of preservation of walls, ceilings and roofs, causes of damage, techniques and conservation technologies. The overall project assumes the adaptation of the unused attic to the Model Plant with all the equipment and the construction of new electrical, ventilation and air conditioning installations, heating, hot water, Vodkan for the new function. There will also be an enlarged roof hatch opening, a new staircase and a glazing in the roof area to illuminate the room. Detailed will</t>
  </si>
  <si>
    <t>Q119013</t>
  </si>
  <si>
    <t>Reconstruction, expansion, conservation revaloration and change of use of the public utility building â€“ the former staff building for cultural purposes â€“ stage I.</t>
  </si>
  <si>
    <t>The subject of the project is the reconstruction, expansion, conservation revaluation and change of use of the public utility building â€“ the former staff building for cultural purposes as well as the purchase of equipment and equipment for cultural purposes. The following services will be provided in the reconstructed building: paramuseum â€“ Knightâ€™s Hall â€œAtavis Et Armisâ€. The general objective of the project is to open up the local population, visitors and tourists to cultural heritage. â€” ensuring the proper comfort of people using cultural services provided in the Knightsâ€™ Hall, including accessibility for people with disabilities â€“ cultural, educational and social activation of all groups of residents and tourists, including mainly the universalisation of access to cultural services for various age groups, especially the elderly,- reduction of the costs of permanent activities (in the refurbished premises development of the local tourism facilities will be applied energy-efficient solutions, resulting in reduced energy consumption), â€“ increasing social competence and reducing social exclusion and discrimination. â€” ensuring the protection and access to museum resources as cultural attractions of the region and the dissemination of knowledge about the history and culture of knights and military,- increasing the quality and accessibility of material cultural goods â€“ increasing awareness and accountability of local communities for cultural goods, â€“ improving the structure of employment and entrepreneurship in areas attractive in terms of heritage sites.</t>
  </si>
  <si>
    <t>Q118953</t>
  </si>
  <si>
    <t>Conservation, restoration and construction works at the KoÅ›cielny Complex in BrzozÃ³w together with its equipment and development of its surroundings in order to make the region accessible as a cultural attraction.</t>
  </si>
  <si>
    <t>The objects of the investment are conservation, restoration and construction works aimed at preserving, securing and making available to the Church Team in BrzozÃ³w and its historic equipment as a cultural attraction of the region, as well as equipment for the purpose of exposing movable monuments and development of the surroundings. The general objectives of the Project are: â€” A higher level of participation in the culture of the inhabitants of the region; â€” Improving the cultural attractiveness of the Podkarpacie region; â€” Increased availability of cultural goods and â€“ the inhibited degradation of the historic Church Ensemble of the Transfiguration of the Lord in BrzozÃ³w. The direct objective of the Project is to exploit the potential and cultural attractiveness of the Ecclesiastical Ensemble of the Transfiguration of the Lord in BrzozÃ³w. The achievement of these objectives is intended to enable the following investment tasks to be carried out: a. Conservation, restoration and construction works in the Baroque College in BrzozÃ³w; B. Conservation, restoration and construction works at the Collegiaty Baroque Bell in BrzozÃ³w; C. Establishment of the environment within the historic Church Team d. Conservation and restoration work on movable monuments; e. Conservation and restoration works at movable monuments and f. Purchase of equipment for the exhibition of movable monuments and g. Installation of security systems in the historic Church Team.Therefore, 3 immovable monuments and 101 movable monuments will be supported. One paramous institution will be supported, i.e. The Parish Museum, which has a museum character, aims to protect the cultural goods in which it is owned (297 pieces of movable monuments, including old prints and volumes, oil paintings on canvas, Stations of the Cross, feretrons, wooden sculptures, liturgical robes and fabrics, church banners, goldsmithery and artistic crafts). The building of the Historical College will be equipped with a driveway for people with mobility disabilities.</t>
  </si>
  <si>
    <t>Q118990</t>
  </si>
  <si>
    <t>Conservation works and construction works in the historic Church of the Assumption of the N.M.P. in RaniÅ¼Ã³w.</t>
  </si>
  <si>
    <t>The main objective of the project, n. â€œConservation work and construction works in the historic Church of the Assumption of the N.M.P. in RaniÅ¼Ã³wâ€ is to increase the cultural attractiveness and increase accessibility of the parish churchâ€™s cultural assets, through the implementation of conservation works on selected elements of the decoration and equipment of the building, construction works and installation works, up to the fourth quarter of 2018. The achievement of the main objective shall consist of the following specific objectives (including: creating conditions for promoting regional culture and cultural heritage, ensuring protection and access to unique historical resources, improving the safety of monuments in case of threats, introducing modern forms of participation in culture. The applicant has planned the following categories of intervention: works, supplies and services. The main task aimed at achieving the goal of the project is to carry out repair, maintenance and installation works of the historic church in RaniÅ¼Ã³w. It is planned to support 1 immovable monuments and 25 movable monuments constituting the churchâ€™s decor/equipment. Installation works are also planned in the following areas: electrical installation, monitoring, burglary and robbery, fire-fighting, sound system and construction works related to the laying of the floor with underfloor heating. The project includes the promotion of information about the historic site and its equipment/decoration using ICT solutions (info kiosk) and lighting. The applicant will ensure the promotion of the project, and educational activities will also be carried out. The sources of verification of the indicators achieved will be: documentation related to the implementation of the project, including receipt protocols, invoices, contracts with Contractors, photographic documentation.</t>
  </si>
  <si>
    <t>Q86194</t>
  </si>
  <si>
    <t>Conservation Sky â€“ purchase of equipment for the Department of Conservation of the National Museum in Szczecin</t>
  </si>
  <si>
    <t>The overarching objective of the project is to protect and develop cultural heritage, both material and intangible. The direct objectives of the project are to increase the preservation, protection and accessibility of the monuments in the Museumâ€™s collection and to extend the cultural and educational offer of the Museum. The scope of the project includes supplies, i.e. purchase, delivery, assembly and commissioning of conservation and laboratory equipment and equipment to the National Museum Conservation Department in Szczecin.</t>
  </si>
  <si>
    <t>Q109340</t>
  </si>
  <si>
    <t>Protection of the premises of the Western Mazowsze Museum in Å»yrardÃ³w, increased exhibition space, adaptation of the building for people with disabilities, creation of a workshop for digitisation of collections, through conservation and construction works and conservation of historic ceilings</t>
  </si>
  <si>
    <t>Investment Project Bn. â€œProtection of the values of the headquarters of the Western Mazowsze Museum in Å»yrardÃ³w, increased exhibition space, adaptation of the building for disabled people, creation of a workshop for digitisation of collections, through conservation and construction works and the preservation of historic ceilingsâ€ includes a comprehensive construction and maintenance renovation along with the conservation of the historic ceilings of the Western Mazowsze Museum building located in Å»yrardÃ³w on ul. Karol Dittrich 1, along with its adaptation to the needs of people with disabilities and an increase in the area for cultural purposes, including exhibition space. The project involves cooperation between the Museum and an entity from the creative sector in the field of creating and implementing an additional cultural and educational offer of the Museum, aimed primarily at the regional community. Securing the monument against destruction, theft (break-in) will be achieved by carrying out maintenance and construction repairs, including the replacement of the damaged window and door carpentry on the ground floor of the building, which undoubtedly affects the state of protection of the building against burglary. Regardless of the above, the building is protected by 4 doormen and an electronic burglar system. The project also provides for the removal of architectural barriers for the disabled, including adaptation of the bathroom to their needs.</t>
  </si>
  <si>
    <t>Q118988</t>
  </si>
  <si>
    <t>Renovation and conservation works in the historic Parish Church of St. Michael the Archangel in KaÅ„czuga</t>
  </si>
  <si>
    <t>The main objective of the project, n. Renovation and conservation works in the historic Parish Church of St. MichaÅ‚ Archangel in KaÅ„czuga" is to increase the cultural attractiveness and increase the availability of cultural goods in the region through renovation and conservation works in the historic parish church of St. MichaÅ‚ Archangel in KaÅ„czuga by the fourth quarter of 2018 (the deadline includes the submission of a final payment application).The main objective includes the following specific objectives: creating conditions for promoting culture and cultural heritage, improving conditions, comfort of use, access to cultural resources â€“ including for people with disabilities. The applicant has planned the following categories of intervention: works, supplies and services. The main task aimed at achieving the goal of the project is to carry out repair, maintenance and installation works of the historic church, as well as conservation works of equipment including the support of 1 immovable monuments and 17 movable monuments constituting the decoration/equipment of the church. Among other things, installation works in the field of electrical installation and monitoring are planned. The project includes the promotion of information about the historic object and its equipment/decoration using ICT solutions (info kiosk). The applicant shall ensure the promotion of the project. There will also be educational activities (including meetings with children, chamber of history) promoting the rich history of the monument.The sources of verification of the achieved indicators will be: documentation related to the implementation of the project, including receipt protocols, invoices, contracts with Contractors, photographic documentation.</t>
  </si>
  <si>
    <t>Q118959</t>
  </si>
  <si>
    <t>Conservation works of the historic Church of the Nativity of Blessed Virgin Mary in the Polish Rabbit â€“ a new cultural offer of the region.</t>
  </si>
  <si>
    <t>Main objective of the Project:"to increase the attractiveness of the Polish Rabbit based on regional heritage resources by increasing accessibility to the cultural offer of the parish. The Nativity of the Blessed Virgin Maryâ€œDirect objectives of the Project:â€to inhibit degradation and improve the conservation of historical sacred objects and adapt them to tourist purposes by: â€” protection against the threat of valuable monuments â€“ carrying out conservation, restoration and construction works leading to the inhibition of processes of degradation of monuments and the restoration of their historical values, â€“ creating a cultural product for the development of tourism, in particular sacral tourism, at the supraregional level, â€“ improving the quality of the functions of the religious heritage, improving the security of the faithful and visiting churches, â€“ development and growth of the cultural activity of the church for the inhabitants "The object of the project is to restore and restore the preservation of the church and to improve the importance of the cultural activity of the church for its inhabitants and to renovate the heritage of the church. The scope of the project includes:a/construction and maintenance work of the facade and church interior/maintenance of movable elements/integral interior equipment including polychrome/execution of electrical installations with low current (monitoring, electrical installation, fire, lightning installation, and alarm as a protection against theft) d/purchase and assembly of multimedia equipment/infrastructure of small architecture.</t>
  </si>
  <si>
    <t>Q112733</t>
  </si>
  <si>
    <t>Conservation and renovation of the historic buildings of the SÄ…decki Ethnographic Park in Nowy SÄ…cz</t>
  </si>
  <si>
    <t>The objects covered by the project are entered in the museumâ€™s inventory and all are located in the SPE in Nowy SÄ…cz whose area is entered in the register of historical landmarks of voivodships. MaÅ‚opolska â€“ Decision 604/96 of 24.06.1996 No. A 804. The project therefore addresses the area of strategic intervention of the region â€œareas with high potential of cultural heritage resourcesâ€. The subject of the Project are: 1.Conservation, renovation and impregnation works of the Lachowski SPE sector:12 objects, entered in the museumâ€™s inventory, exhibitions. 2.Conservation, renovation and impregnation of SPE highland sector facilities: 14 objects, entered in the museumâ€™s inventory, exhibitions. 3.Conservation work at the historic baptismal font entered in the inventory. 4.Expansion of electronic security systems for SPE objects, including: construction of teletechnical sewage system, construction of CCTV system, construction of decorative park lighting for separate zones, expansion of SAP and SSWIN systems of the SÄ…decki Ethnographic Park in Nowy SÄ…cz. 5. Tasks within indirect costs: information and promotion of the project, project management, project support, purchase of mat. offices. A comparison of the efficiency of infrastructure in 2015 and 2020 shows that the project has an impact on reducing the unit maintenance cost of 1 mÂ² of construction space from 25.19 PLN/mÂ² to 22.05 PLN/mÂ². In view of having complete investor estimates, the applicant confirms that the project provides an optimal quality-to-price ratio. Number of immovable monuments supported by 26 pieces. Number of movable monuments supported by 1 pieces. Number of facilities tailored to the needs of people with disabilities-10 pieces. Increase of expected number of visits in supported sites belonging to cultural and natural heritage and tourist attractions-4842 visits/year Employment growth in supported entities (other than companies) O/K/M-2 FTE.</t>
  </si>
  <si>
    <t>Q112760</t>
  </si>
  <si>
    <t>Highlighting the heritage and extending the functions of historical sacral buildings in Bobowa by performing renovation, construction and conservation works.</t>
  </si>
  <si>
    <t>The immovable monuments covered by this project are entered in the register of immovable monuments of the MaÅ‚opolska voivodship similarly movable monuments to the register of movable monuments of the MaÅ‚opolska voivodship. In-kind scope of the project: 1. Restoration of the church of St. Zofia in Bobowa concerns the interior and surroundings of the church located on plots 1135 and 1195/2 â€“ Maintenance of the interior of the church in the area of flooring and maintenance of wooden windows. â€” Maintenance of the equipment of the movable church consisting of the following elements (left 1 pieces, main altar 1 kpl, side altar left 1 kpl., side altar righty 1 kpl., pulpit 1 kpl., choir 1 pieces, balaski, stella in the presbytery, preservation of paintings (Image of the Crucifixion, painting of Our Lady, Picture of St. Idzi, the painting of St. Antoni, painting Veraicon), maintenance of the crucifix, marble epitaph, brass epitaph, organ prospectus â€“ wardrobe, eternal lamp, chandelier, benches. â€” The construction of alleys made of sandstone slabs connecting the entrance to the cemetery with three entrances to the church and a bell tower and an alley running around the church at an appropriate distance to ensure proper exposition of the facade. Task 2. Restoration of the church All Saints in Bobowa are concerned with the restoration of the facade and interior of the church, as well as the renovation of the wall surrounding the church on plot No. 1231 â€“ Maintenance of the plaster facades of the church including two stone portals and window frames â€“ Maintenance of the interior plasters and plasters of the chapel walls. â€” Isolation of the foundation walls and drainage from the chancel â€“ New stone entrance stairs to the church on the west and north sides â€“ Maintenance of the wall surrounding the church area Task 3: Photovoltaic installation Task 4. The remaining costs relate to the costs of investor supervision of all construction and conservation works, project management and project promotion.</t>
  </si>
  <si>
    <t>Q137932</t>
  </si>
  <si>
    <t>Maintenance and protection of fragments of defensive walls, facades of Pyrzycka Gate and Powder Tower in MyÅ›libÃ³rz commune</t>
  </si>
  <si>
    <t>The project concerns a valuable and historic complex of fortifications in Western Pomerania, i.e. fortification walls, Pyrzycka Gate or Powder Tower in MyÅ›libÃ³rz. Fortifications were built in the second half of the thirteenth century. The complex of objects is entered in the register of monuments kept by the Provincial Conservator of Historical Monuments in Szczecin. The scope of the work includes the following elements Task No 1. Preparatory work Expenditure No 1. Feasibility study Task No 2. Implementation of conservation and security works Expenditure No. 1. Conservation and security works at the Powder Tower Expenditure No. 2.Conservation and security work at Pyrzycka Gate Expenditure No. 3. Conservation and security works at the defense walls Task No. 3. Project management and project promotion Expenditure No. 1.Investment supervision and technical advice Expenditure no. 2. Project promotion After completion of the project, it will be possible to use the full functionality of the infrastructure covered by the project and the project does not require additional activities. The applicant shall have adequate technical, staffing and know-how to ensure that the infrastructure is operational after the completion of the project, as described in the feasibility study in section 3.2.2. Description of the implementation of the project from an institutional and procedural point of view and 3.2.4. Sustainability of project results.</t>
  </si>
  <si>
    <t>Q118967</t>
  </si>
  <si>
    <t>Zarszyn ZABYTKI offer â€“ conservation works of the historic Church of St. Martin and Our Lady of the Scapular in Zarszyn</t>
  </si>
  <si>
    <t>Main objective of the project: increasing the attractiveness and competitiveness of the Zarszyn region based on regional heritage resources, by increasing accessibility to the cultural offer of the Holy Church. Martin and Our Lady of the Scapular. The direct objective of the project is to halt the degradation and improvement of the conservation status of historic sacred objects and to adapt them to tourist purposes by: a/protection against the threat of valuable monuments b/conducting conservation, restoration and construction works leading to the inhibition of processes of degradation of monuments and the restoration of their historical values, c/drawing the cultural product for the development of tourism, in particular sacral tourism, at the supraregional level, d/improvement of the quality of religious functions performed, improving the safety of faithful and visiting churches, e/development and growth of the cultural activity of the church and the restoration of the churchâ€™s object of preservation. Scope of work: a/construction work related to the maintenance of the exterior facade, replacement of roof covering, maintenance of the interior of the church in selected range of polychrome walls, maintenance of movable elements, b/protection work: execution of an electrical installation with low current (monitoring, lightning installation and alarm as a protection against theft) along with delivery and installation of a sound enhancer system for the deaf, d/purchase of multimedia devices and installation of small architecture in the surroundings of the facility.</t>
  </si>
  <si>
    <t>Q135090</t>
  </si>
  <si>
    <t>â€œRenovation and conservation of the historic Shrine of Our Lady of the Feast of Sinners in the Zaobrzan Communion and making it available for cultural purposesâ€</t>
  </si>
  <si>
    <t>The object of the project is the renovation and conservation works of the historic late Baroque church building â€“ the Sanctuary of Our Lady of the Grzyszniki Escape in WieleÅ„ ZaobrzaÅ„ski, in the scope of the roof, walls, foundations of the construction of rainwater drainage and the preservation of selected historical elements from its interior (i.e. conservation works at the main altar from the eighteenth century), and complement the necessary equipment of the church. They promote the best and proven technologies. The proposed technology for the execution of works is based on a coherent system for the repair and renovation of monuments and on the assumption that the works will be carried out in such a way as to preserve, preserve and secure as many historic substances as possible. The entire work meets the requirements of existing European and Polish environmental standards and regulations.When planning the project, people with disabilities were not forgotten. For this purpose, a mock-up of tiflography is provided with a description in the language. Braile is designed for people with vision dysfunction and visually impaired. The designed model will present the faÃ§ade of the church, and indirectly will become an additional attraction raising the tourist rank of the object covered by the project. tMoreover, it is planned to purchase infokiosk with the possibility of reading data and information in the audio system, as well as with access for disabled persons moving on wheelchairs.The results of the investment realisation will be measured by means of product indicators established for the project, which determine the direct, material effects of the implementation of the project.</t>
  </si>
  <si>
    <t>Q122269</t>
  </si>
  <si>
    <t>Restoration and conservation works within the Municipal Defence Walls in Malbork and giving them new functions of the â€œExternal Fortification Museumâ€</t>
  </si>
  <si>
    <t>Malbork is the most important point on the tourist map of the voivodship, but the state of its significant cultural heritage resources prevents full tourist exploitation.The aim of the project is to increase the tourist attractiveness of Malbork, a city with special historical and cultural values.The project focuses on the maintenance and restoration works of the complex of city walls in Malbork (inscription into the register of monuments no. 314), giving them new functions through the creation of the External Monitoring Museum of Fortification, along with the digitisation of buildings. As a result, 1 monuments will be supported, on the basis of which 1 cultural resource will be newly created.The project will contribute to the creation of a Over-local all year-round tourist product available 24 hours a day for 365 days a year extending the stay of Malbork visitors by additional hours. As a result of the project, an increase of 20,000 visitors to the supported site is planned.</t>
  </si>
  <si>
    <t>Q118961</t>
  </si>
  <si>
    <t>Conservation works of the historic Church of St. John the Baptist in Sonina â€“ a new cultural offer of the region.</t>
  </si>
  <si>
    <t>The main objective of the Project is to increase the attractiveness and competitiveness of Sonina based on regional heritage resources by increasing accessibility to the cultural offer of St. John the Baptist in Sonina. The direct objective of the project is to halt degradation and improve the conservation status of the historic sacral object and adapt it to tourist purposes by: a/construction of conservation, restoration and construction works leading to the inhibition of the processes of degradation of monuments and the restoration of their historical values, the creation of a cultural product for the development of tourism, in particular sacral tourism, at a supra-regional level, c/improving the quality of the religious functions performed, improving the security of the faithful and visiting churches, d/development and increasing the importance of the cultural activities of the church for residentsThe object of the project is to renovate and preserve the churchâ€™s heritage. The scope of works includes:1. construction and maintenance work related to the maintenance of the facade and the interior of the church in the scope of replacing the roof covering (reconstruction of the original,) maintenance of the exterior of the church along with renovation of the structure, maintenance of moving elements (integral interior equipment) 2. execution of electrical installation with low current (monitoring, electrical installation, lightning installation, fire, and alarm as a protection against theft). 3. installation of stand-alone benches and bicycle holders, 4. commemorative plaque (according to the planned promotion of operation â€“ description in the annex).5. development of the area around the church, execution of a new bypass around the church (processing road, construction of a new fence)</t>
  </si>
  <si>
    <t>Q112767</t>
  </si>
  <si>
    <t>Revalorisation of the palace park in KoÅ›cielec â€“ stage I</t>
  </si>
  <si>
    <t>The scope of the project covers the following activities:1Preparatory works1.1Map for design purposes1.2Provision of studies and expert opinions1.3Development of conservation programs and construction design 2Construction and conservation works 2.1Reconstruction and works protecting the building wall 2.2Conservation and construction works at the stone statue of Christ of Mercy2.3Departure of concrete stairs and maintenance of the area.</t>
  </si>
  <si>
    <t>Q124378</t>
  </si>
  <si>
    <t>Conservation and preservation of the historic church of St. Margaret in Bytom</t>
  </si>
  <si>
    <t>The subject of the project is to carry out comprehensive conservation, restoration and renovation works of the historic church of St. Margaret in Bytom. The scope of the project includes the execution of works concerning the facade including the replacement of sheet metalworking and lightning installation, insulation of foundations, roof and towers along with dehydration, stained glass windows, interior of the church, including floors, walls, ceilings, development of the churchâ€™s immediate surroundings, construction of central heating and video surveillance. The implementation of the project will make it possible to use it for extended cultural and social activities. The total value of the project is PLN 2,380,000.00 gross and the investment period is IV quarter. 2017 â€“ IV quarter 2018.</t>
  </si>
  <si>
    <t>Q118982</t>
  </si>
  <si>
    <t>Construction, conservation and purchase of equipment for the preservation of the historic parish church and the old parsonage of the ROMMSKO-Catholic parish of St. Santaâ€™s Bishop in Ljubljana.</t>
  </si>
  <si>
    <t>The main problems faced by the Applicant are the lack of heating in the winter of the historic church and the historic old rectory. The historic church is made of wood, is covered with shingles and has no warming. All this is the reason that itâ€™s very cold in the winter in the church and itâ€™s hot in summer. The project involves carrying out construction works, conservation works and the purchase of equipment for the preservation of the historic parish church and the historic old rectory and making them available as cultural attractions of the region. Hence, the main objective of the project is to protect cultural heritage objects by restoring their former glory, safeguarding against degradation in the future and making the region accessible as cultural attractions. The additional objective of the project is to reduce air pollution and rational use of energy, which will directly improve the living conditions of residents, improve the image of the parish and increase its attractiveness in terms of tourism, and which in the long term will translate into the development of the parish. As a result of the project, the church will be made available for visitors, in the vestibule an appropriate information â€“ promotional board will be installed, describing the project and the history of the monument, so that a tourist with no guide or appropriate historical knowledge can get to know the object visited more thoroughly. The historic rectory will be made available for cultural purposes of parishioners, excursions, tourists (for example, for premarital courses, lectures on sobriety education by inviting outstanding people and members of the AA group, courses of preparation of traditional dishes and bakes using honey from their own apiaries, cultivating traditional Christmas dishes, educating children and young people by showing the beauty of nature, the environment and through non-invasive use of it).</t>
  </si>
  <si>
    <t>Q119002</t>
  </si>
  <si>
    <t>Conservation of the historic church of St. StanisÅ‚aw Biskup and Martyr in ÅaÅ„cut with its surroundings</t>
  </si>
  <si>
    <t>The project involves carrying out conservation works (works), which aim to comprehensively modernise the building of the historic pharaoh â€“ the parish church of the PW. ITâ€™S WW. Stanislaw Biskup and martyr In ÅAÅƒC, under which the crypt of the Potocki family is located. The complex extension will include the historic building of the parish church and the surroundings of the building. Infrastructure will be adapted to the needs of people with disabilities.The aim of the project is to improve the cultural offer of the city of ÅaÅ„cuta by modernising social infrastructure as a result of the restoration and modernisation of the historic Fara infrastructure and improving access to monuments and culture. The specific objectives of the project include, among other things, increasing the quality and availability of cultural services based on the available historical values of the cityâ€™s architecture, introducing new forms of participation in culture, spreading knowledge of history and culture, increasing awareness and accountability of local communities for cultural goods and development of historical tourism services, Scope of projected construction works: â€¢ restoration of plasters, â€¢ maintenance of cornices â€¢ maintenance of architectural details of brickâ€¢ maintenance of stone elementsâ€¢ maintenance of sculptures and facade detailsâ€¢ maintenance of stone pedestal elements around the churchâ€¢ maintenance of the facade of entrance to the cryptâ€¢ maintenance of stained glass crypt and stained glass installation in the northern nave â€¢ maintenance of the entrance door â€¢ maintenance of memorial plates in the refurbishmentâ€¢conservation of the curtains and restorations of the vestibules are also carried out in order to preserve the interior doors â€¢ maintenance of memorial plaques built into the facades of the facadesâ€¢ maintenance of the plasterwork and maintenance of the vestibule in the northern naves â€¢ maintenance of the entrance doors â€¢ maintenance of the memorial plates in the facadesâ€¢ maintenance of the plasterwork and maintenance of the vestry for the interior of the church.</t>
  </si>
  <si>
    <t>Q102096</t>
  </si>
  <si>
    <t>LIMITING THE DEGRADATION OF SULEJOV LANDSCAPE PARK IN THE MNISZKÃ“W COMMUNE BY BUILDING TOURIST INFRASTRUCTURE AND SMALL ARCHITECTURE</t>
  </si>
  <si>
    <t>The direct objective of the project is to reduce the degradation of the Sulejov Landscape Park, the BÅ‚ogie reserve and the waters of the Sulejowski Lagoon. This objective will be achieved by building tourism infrastructure: walk-bike, bicycle, resting places for residents of the village of MniszkÃ³w and tourists, equipped with a small architecture. The project will create information and educational tables that will promote biodiversity, increase awareness of the inhabitants of ÅÃ³dÅº Voivodeship and tourists about the need to preserve the high quality natural environment of the region and to use it in accordance with the principle of sustainable development. The indirect objective of the project is to apply enhanced mechanisms for the protection of biodiversity in the Sulejov Landscape Park and its casing aimed at improving the purity of the waters of the Sulejowski Lagoon and the protection of forest flora and fauna. The implementation of the project will help improve the conservation status of endangered and rare plant and animal species and preserve the natural assets of the ÅÃ³dÅº region for future generations. The project will contribute to the socio-economic development of the Functional Area â€“ Tourist Area of the Pilica River Valley, including the development of active tourism and ecotourism, increasing the availability of bicycle transport and the development of functional-space links in the municipality of MniszkÃ³w. The project will be implemented in accordance with the concept of universal design. Target group: residents of MniszkÃ³w commune, OpoczyÅ„ county, ÅÃ³dÅº Voivodeship, tourists. The project will support 1 reserves and 1 landscape park, 5 holiday destinations for tourists will be built.</t>
  </si>
  <si>
    <t>Q137936</t>
  </si>
  <si>
    <t>Increasing the attractiveness of Western Pomeranian cultural resources by conducting conservation and restoration works at the Morast Redoubt in KoÅ‚obrzeg â€“ a valuable monument on the West Pomeranian Sailing Route</t>
  </si>
  <si>
    <t>The investment will be located in KoÅ‚obrzeg (part 4, plot No 173/3). Historic XVIII century Reduta Morasta entered in the register of monuments under the decision no. 376 of 10.04.1964. According to the information contained in the decision of the ZWKZ, the execution of construction works will allow the building to restore its former glory and adapt it to contemporary needs and cultural activities. The permit includes the removal of the green fort which will allow for the reprofilation of the shafts and the proper exposure of the object. In addition, the applicant has an expert assessment of the technical condition of the building (an annex to the application) indicating the need for work. The main stages/tasks of investment will be: 1. Revitalisation, revitalisation and adaptation for cultural and tourist functions, 2. Electrical and technical installations, 3. Sanitary installation, 4. The water supply system. The investment will be carried out between 01.01.2018 and 31.10.2018. The applicant will be both the entity implementing the investment and will be responsible for maintaining the sustainability of the project.</t>
  </si>
  <si>
    <t>Q112755</t>
  </si>
  <si>
    <t>Conservation works on the Ruin Castle in Rytra</t>
  </si>
  <si>
    <t>The main conservation problem of the relics of the walls of Rytro Castle is the disintegration of mortar and burnt through in the last grain stone fire in many places of the castle. The faces decoupled from the core of the wall must be walled, possibly with the same stones being used again. On a non-painable surface, a replacement of the mortar shall be carried out. It is necessary to replace the mortar as deep as possible in the structure of the wall. Structural cracks and stretch marks must be filled with special mortar by injecting. Weakened by burnout, it is proposed to leave the grain stones in situ, but strengthen with conservatory preparations. The stones completely destroyed by the fire should be replaced with new ones. The whole brick and masonry shreds require damp protection. It is particularly important to make an impermeable diaphragm on the wall crown. The proposed conservation works in the technical sense concern the entire ruins of the castle with its immediate surroundings. They must be covered by the full scope of conservation proceedings aimed at conserving the historical substance by carrying out the necessary conservation procedures. The proposed scope of the project shall include the following elements: â€” Peripheral wall; The northern section, the superstructure of the crown of the wall in full width of 0.5 m in an orderly thread, the repair of the wall from the courtyard side (replacement of spin and destroyed stones), the establishment of protective barriers, the southern section, the superstructure of the wall in full width by 1.5 m, the establishment of protective barriers. â€” Blade, levelling of the wall crown to a fixed order, construction of a reinforced concrete ceiling, raising the wall above the ceiling by 1.2 m, mounting the portal in the entrance, making a stone floor in the interior, designing the interior for the introduction of a functional function, â€“ Western building, construction of a cellar room in the southern part with the relics of the priwot gate</t>
  </si>
  <si>
    <t>Q124348</t>
  </si>
  <si>
    <t>Conservation renovation within the historic ruins of the Ogrodzieniecki Castle in Podzamcz</t>
  </si>
  <si>
    <t>The project involves the implementation of conservation renovation within the historic ruins of the Ogrodzieniecki Castle (XIV century) and the perimeter walls surrounding the so-called pre-Zamcze (the boundaries of the monument extend to the entire foundation and castle hill with its immediate surroundings, including walls) and the construction of internal electrical installations, including illumination and multimedia installations (without equipment). It is a continuation of the renovation activities carried out at the castle between 2013 and 2016. The renovation will cover selected parts of walls of the castle itself and the perimeter walls surrounding the castle, which have not been renovated so far, and their state of preservation requires immediate action, including: Part I â€“ connected with the restoration of castle walls and perimeter walls, â€“ Part II â€“ new internal electrical installation, including illumination and multimedia installations. Total value of the project 3 064 746,88 PLN.</t>
  </si>
  <si>
    <t>Q137949</t>
  </si>
  <si>
    <t>Conservation and restoration works on the monuments of the Gothic crown of Jamaica to increase the potential of the heritage of Western Pomerania</t>
  </si>
  <si>
    <t>The subject of the project is the conservation and restoration works on the historic churches of the Gothic crown of Jamaica, i.e. the parish church of St. Antoni Padewski in Osieki and the filial church. Elevations of the Holy Cross in Sucha Koszalinska. restoration works on historic churches in Osieki and Sucha Koszalinska. Stages of implementation of the investment: 1 Preparation of SW and design documentation 2 Conservatorial and construction supervision over the implementation of the project 3 Conservation and restoration work in the parish church of St. Antoni Padewski in Osieki 4 Conservation and restoration work in the filial church Increase of the Cross in Sucha Koszalinska 5 Purchase of equipment and equipment for the purpose of exposing and removing barriers for people with disabilities 6 Information and Promotional Measures.</t>
  </si>
  <si>
    <t>Q115004</t>
  </si>
  <si>
    <t>Conservation and protection of the monuments of St. Nicholas and Franciszek Ksawery in Otmuchow</t>
  </si>
  <si>
    <t>The object of the project is the restoration and visibility of 10 movable monuments belonging to the cultural heritage of the St. Nicholas and Franciszek Ksawery: Main altar, side altar St. Franciszek Xavier, Side Altar of St. John the Baptist, Side Altar of the Holy Cross, Side Altar of Our Lady, Side Altar of St. John Nepomuk, Ammon, Baptiser, Stalle (2 pieces). In addition, rational improvements will be purchased and installed for people with disabilities, including a hearing aid system, a text enhancement program, information boards in Braille, aimed at eliminating barriers to accessing cultural heritage resources. Specialised works also include fire protection of the object entered in the register of monuments. Parish church of St. MikoÅ‚aj and Franciszek Ksawery are located in Stefa A â€“ full conservation protection covering particularly valuable areas, with very well preserved historical spatial structure, therefore it is necessary to increase its protection. An integral part of the project are educational and information activities concerning selected historical monuments, which are a tourist attraction of border areas. The most important information on the restored monuments of the church, in order to familiarise themselves with their artistic qualities and deepening their historical knowledge, will be presented in Polish, Czech and German. All proposed solutions will meet European standards. Products of the project: Number of facilities adapted to the needs of people with disabilities:1 Number of projects which financed the cost of rational improvement for people with disabilities: 1 Number of landmarks supported: 1 Number of movable monuments supported: 10 Number of cultural heritage sites supported by: 1.</t>
  </si>
  <si>
    <t>Q98531</t>
  </si>
  <si>
    <t>Construction and conservation works at the monument- the ruins of the knightâ€™s castle in Shubin</t>
  </si>
  <si>
    <t>Built-up property located in Szubin at 3 Zamek Street, on registration plots no. 1150/6,1150/2 and 1150/7, area 0001. The castleâ€™s ruins are a stand-alone building with a brick structure dating back to the XIV century. The projected investment intention consists of carrying out conservation works of castle ruins, land development in small architectural elements and a device of greenery together with technical infrastructure. The implementation of investments relating to the preservation of existing architectural forms considered particularly important for the region is also justified in relation to the reference to future generations, which should be ensured that the region and its history can be explored on an equal footing with which access to culture is ensured at present. Preserving resources and cultural heritage, as well as increasing their attractiveness and potential by increasing access to them, remains an aspect raised in strategic documents, both at local, regional and EU level.</t>
  </si>
  <si>
    <t>Q105725</t>
  </si>
  <si>
    <t>Renovation of the interior of the historic Church The Assumption of the Blessed Virgin Mary in PuchaczÃ³w â€“ conservation works of polychrome and architectural details of the Presbyterium, the Main Nave and the Main Altar.</t>
  </si>
  <si>
    <t>The main objective of the project is to protect and preserve the cultural heritage of the Baroque Church. WNMP in PuchaczÃ³w through conservation and restoration works of polychromes and architectural details, development of the promotion of regional cultural and historical heritage. Poor condition of the main cracking polychrome, defects, abrasions, dark spots, stains, stains, faded colors, architectural details as elements of mobile equipment are well treated through time, are dirty, not aesthetic with visible defects and numerous splashes of polychrome. Wood components damaged by insect pests. Significant destruction of historic equipment elements of the Church in PuchaczÃ³w significantly limits the possibility of using the object as a local tourist attraction and promotion of the place. In light of the large destruction of the historical substance and the long-standing underinvestment, it must be necessary to help these historic elements of the Baroque monument by carrying out comprehensive repair and maintenance works in order to halt the ongoing process of degradation of the object. The implementation of the project will protect the valuable over 230 years of monument against the loss of its historical value, improve its splendor, will influence the preservation of it for future generations, will help to make the cultural offer of Puchacz land more attractive. The project shall take into account the needs of stakeholders waiting for: increase the attractiveness of the tourist area, create conditions for universal accessibility to conservation sites and cultural objects, improve the technical and visual status of the monument, make it attractive and develop the promotion of regional cultural and historical heritage. The project has an influence on promoting the attractive image of the local town â€“ PuchaczÃ³w, a base for the nearby P. ÅÄ™czyÅ„sko-WÅ‚odawskie as an area where various cultures, religions and nationalities intertwined, starting with Polish, German, Jewish and Russian.</t>
  </si>
  <si>
    <t>Q124370</t>
  </si>
  <si>
    <t>Conservation and renovation of the wooden church of Michael the Archangel in the Prison Forest â€“ for cultural purposes</t>
  </si>
  <si>
    <t>The object of the project is to renovate the structure and cover of the roof and coronary walls of the historic church which is a cultural heritage in the TarnogÃ³ra district of St.Michael the Archangel in the Priest Forest, which is a subsidiary church of the Roman Catholic Nativity Parish. John the Baptist in the Stone. These actions will contribute to the goal of the main project, which is to increase the attractiveness of the Church in the Priest Forest. This objective will be achieved through the achievement of the direct objectives, which respond to the identified problems: the poor technical condition of the wooden church, which contributes to the degradation of the historic building, as well as a barrier to accessing the church throughout the year, the unfavourable appearance of the church against the background of other buildings located on the Wooden Architecture Trail, the insufficiently attractive cultural offer of the Church in relation to the needs of visitors.</t>
  </si>
  <si>
    <t>Q124374</t>
  </si>
  <si>
    <t>Conservation and renovation of the Church of All Saints in BojszÃ³w â€“ for cultural purposes</t>
  </si>
  <si>
    <t>The subject of the project is the execution of restoration and conservation works of a historic church constituting cultural heritage in the Gliwice district dedicated to All Saints in BojszÃ³w These actions will contribute to the goal of the main project, which is to increase the attractiveness of the Church in BojszÃ³w. This objective will be achieved through the achievement of the direct objectives, which respond to the identified problems: the poor technical condition of the wooden church, which contributes to the degradation of the historic building, as well as a barrier to accessing the church throughout the year, the unfavourable appearance of the church compared to other buildings located on the Wooden Architecture Trail, giving the object new cultural functions and preserving cultural heritage. The implementation of the project will increase interest in the cultural heritage of the local community.</t>
  </si>
  <si>
    <t>Q132571</t>
  </si>
  <si>
    <t>Conservation works of the polychrome interior walls in the Gothic Church of St. Michael the Archangel in the blanks</t>
  </si>
  <si>
    <t>The project will concern the conduct of conservation works of the Gothic polychrome of the interior walls of the historic church from the first half of the fifteenth century BC. Michael the Archangel in Blanki. in the period up to 12.2022. STAGES OF THE PROJECT 1. Restoration works of Gothic wall polychromes â€“ East wall. 2. Restoration works of Gothic wall polychromes â€“ a wall. 3. Conservation works of Gothic wall polychromes â€“ northern wall 4.Conservation works of Gothic wall polychromes â€“ southern wall For each of the walls construction works will be done: â€¢Removal of th-century plaster â€¢White removal. â€¢ Performing microbiological tests (if necessary). Disinfection of microbiologically endangered sites (if necessary, a preparation based on the results of the studies). â€¢consolidating the painting layer (if necessary) â€¢ sticking the blisters and plaster dissections â€¢Main repair, reinforcement of cracks with stainless steel bars after such a need has been found. â€¢Replenishment of the cavities with lime-sand mortar â€¢ Analyse and iconographic interpretation and stylistic polychrome. â€¢Summary of analysis and interpretation of wall polychromes. The project shall cover the following expenditure: 1. Construction works â€“ construction works (conservative works) 2. Preparation Feasibility Study 3. Purchase of fixed assets -information table The project is consistent with the strategy of socio-economic development of the Warmia-Mazury voivodship until 2025 and is in line with SZOOP RPO WiM 2014-2020 as it contributes to the realisation of the objectives, indicators and results planned above, is compatible with the co-fundable forms of support and type of beneficiaries. The project fulfils the objective of Action 6.1.1 â€“ Increasing the potential of tourism by protecting and preserving cultural heritage through conservation work of the polychrome interior walls in the Gothic Church of St. Michael the Archangel in the blanks</t>
  </si>
  <si>
    <t>Q115019</t>
  </si>
  <si>
    <t>Increase the availability of cultural heritage resources in the district of Nysa through the conservation renovation of the City Hall in PaczkÃ³w and the Bishopâ€™s Palace in OtmuchÃ³w</t>
  </si>
  <si>
    <t>The project will be implemented in partnership. His leader is the Peak City. The subject of the project is: â€” conservation renovation of the City Hall in PaczkÃ³w in the area of the facade of the main building, window and door carpentry, â€“ conservation repair of the Bishopâ€™s Palace in OtmuchÃ³w in the area of roof, window and door carpentry, as well as external stairs. â€” purchase of sound system, walls/windows and infokioskÃ³w. In addition, investor supervision, copyright supervision and information and promotion activities are foreseen. Both objects are entered in the Provincial Register of Monuments. It is now home to the Municipal Offices. In the main building of the Town Hall in PaczkÃ³w for the purpose of organising cultural events, the meeting room, corridor on the first floor, general law firm on the first floor â€“ a total of 188.07 mÂ² will be made available to the public. In the Bishopâ€™s Palace in OtmuchÃ³w, for the purpose of organising cultural events, the main hall with an area of 71.4 mÂ² will be made available to visitors. Output indicators: â€”Number of projects which financed the costs of rational improvements for persons with disabilities â€“ 1 pieces. â€” Number of immovable monuments covered by the support â€“ 2 pieces. â€” Number of supported cultural heritage objects â€“ 2 pieces.</t>
  </si>
  <si>
    <t>Q2718028</t>
  </si>
  <si>
    <t>Renovation of the chapel at ul. Staszica in ZlotÃ³w</t>
  </si>
  <si>
    <t>As part of the project, construction works on the site â€“ outside the facility, as well as conservation and restoration works inside the facility, are planned to improve the condition of the existing historical infrastructure, in order to make it available to the local community and other interested/users. As part of the project, two etapy:Etap 1 â€“ external works and works, will be carried out, inter alia: measuring works, roof replacement, replacement of gates and external doors, renewal of window joinery, painting and accompanying works, making a band around the building, purchase of equipment â€“ ineligible part, execution of electrical installation. Stage 2 â€“ Conservative and internal restoration works, which will include disinfection of polychromes, plasters, ceilings, cleaning of surface dirt, removal of repainting, impregnation of ceilings, drying of plasters, replenishment of cavities and others. The project plans to carry out the following tasks:1. Renovation of the chapel in the cemetery at ul. Staszica â€“ external works 2. Renovation of the chapel in the cemetery at ul. Staszica â€“ internal conservation works3. Development of as-built documentation4. Promotion of the project. The following material effects (outputs) are planned to be achieved within the project: Number of supported real estate monuments â€“ 1 item Number of cultural institutions supported â€“ 0 The project envisages the implementation of a project on the protection, conservation and security of the historic site, which will improve access to culture, strengthen educational functions and increase citizensâ€™ participation in culture. The project has a trans-local impact and improves access to high-quality cultural offerings.</t>
  </si>
  <si>
    <t>Q118965</t>
  </si>
  <si>
    <t>Restoration and conservation works on the historic Church of the Assumption of the Blessed Virgin Mary in Tarnobrzeg</t>
  </si>
  <si>
    <t>The aim of the project is to carry out construction and renovation works, restoration and conservation works aimed at stopping the progressive destruction of finishing elements of the Church at the Monastery of the Assumption of the Blessed Virgin Mary in Tarnobrzeg, improving its aesthetics and ensuring the safety of its use. The main objective of the project is to provide protection and access to the unique historical resources of the Dominican Monastery as cultural attractions of the region, which are part of a larger project. The restoration of the historic building of the Church, its conservation and renovation are aimed at increasing the attractiveness, especially cultural and tourist attractions, of the city of Tarnobrzeg, the region of Podkarpackie Voivodeship. The subject of this project is the execution of construction, renovation, restoration and conservation works aimed at stopping the destruction of the finishing elements of the church building at the Dominican Monastery, improving its aesthetics and ensuring the safety of its use</t>
  </si>
  <si>
    <t>Q127838</t>
  </si>
  <si>
    <t>Preservation of cultural heritage by carrying out the conservation work of the Church. St. Stanislaus the Martyr in RuszkÃ³w</t>
  </si>
  <si>
    <t>The main objective of the project is to increase accessibility to cultural resources by carrying out conservation and renovation works of the historic Church of St. Stanislaw Bishop Martyr in RuszkÃ³w. The objective of the project is in line with the objectives of the priority axis WWW 4. Natural and cultural heritage, Measure 4.4 Conservation of cultural and natural heritage and with the objective of action Increased availability of the regionâ€™s cultural resources. Thanks to the conservation and renovation activities undertaken within the project, the historic church will be renovated. The implementation of the project will contribute to increasing the availability of cultural resources of the region and will contribute to preserving the historical and historical values of the Church. St. Stanislaus the Martyr. As part of the implementation of the project, the following indicators will be achieved for achieving the objectives of the project. Number of landmarks supported [pcs] 1 Increase of expected number of visits in supported sites belonging to cultural and natural heritage and tourist attractions [visit/year] (C9) Target 1000,Increase of employment in supported entities (other than enterprises)[EPC] 2</t>
  </si>
  <si>
    <t>Q119020</t>
  </si>
  <si>
    <t>Increasing accessibility to cultural objects of the Podkarpackie region through restoration and conservation works at the former Greek Catholic church in Krzemienna</t>
  </si>
  <si>
    <t>The aim of the project is to increase the availability to cultural resources of the Podkarpackie region by carrying out repair and conservation works in the Church of the â€œMB Queen of Polandâ€ in Krzemienna (former Greek Catholic Church), entered in the register of monuments of Podkarpackie Voivodeship under number A-348. The monument is currently in poor condition and requires a thorough renovation, ranging from demolition of the degraded planting and improvement of the foundations and the wall, through the maintenance of external walls with window and door carpentry and stairs, to the renovation of the ceiling and roofing structure and the construction of a new roof covering. This project assumes a comprehensive implementation of renovation and conservation works together with the development of the surroundings around the church (external lighting, monitoring) and promotion of the monument and the project. The object will be adapted to the needs of people with disabilities (a driveway for wheelchairs at the entrance to the church).The project will improve the technical status and aesthetics of the Church building and protect the object against further degradation. Restoring the old beauty of the building and increasing comfort for visitors will improve accessibility and attractiveness of the facility, as well as increase the cultural value and tourist attractiveness of Dydnia commune and birch district.</t>
  </si>
  <si>
    <t>Q127833</t>
  </si>
  <si>
    <t>REVITALISATION OF THE HISTORIC CHURCH OF THE HOLY APOSTLES PETER AND PAUL IN OBRAZOW</t>
  </si>
  <si>
    <t>As part of the implementation of the project, renovation and maintenance works will be carried out within the church complex in obrazÃ³w. This investment results directly from the technical and functional analysis included in the conservation work programme. These studies showed the need for conservation intervention in the area of the church. The following work will be carried out within the framework of the project: in the church building â€“ disassembly of the plinth lining, demolition of the concrete band, excavating the foundation walls, repairing the ground, rendering plaster under insulation, vertical insulation, burrowing excavations with earth, Making plaster of the plinth, reflection of the old plasters, making of new plasters with refurbishment mortar, repairing the profiles of the granite, Repaining the walls, painting the walls, The following works will also be carried out: installation of lighting, camera installation, construction and assembly of wooden park benches. The work done will restore the original appearance of the church and significantly improve its image. It is planned that the following indicators will be achieved as a result of the project: Product Indicators â€“ Number of landmarks supported â€“ 1 pcs Results indicators: â€” Increased number of visits in supported sites belonging to cultural and natural heritage and tourist attractions â€“ target value â€“ 589 pieces. Employment growth in supported entities (other than enterprises) [EPC] â€“ 1 pcs. The project is consistent with the objectives of priority axis 4. Natural and cultural heritage of RPO voivodship. ÅšwiÄ™tokrzyskie and with the objectives of action 4.4 Conservation of cultural and natural heritage.</t>
  </si>
  <si>
    <t>Q102095</t>
  </si>
  <si>
    <t>REVITALISATION OF THE HISTORIC PARK AT TRYTWA STREET IN PRZEDBORZ</t>
  </si>
  <si>
    <t>The project aims to improve the quality of public space, natural, recreational and educational functions. The history of the site is long in 1828, the site of todayâ€™s park was designed to create a walking garden. The park occupies an area of approx. It is located on the western side of the Pilica river, next to the bridge and the street running through it, which connects two parts of the city located on the river? The traditions associated with the canoe movement in this place date back to pre-war times. The park also has observational links to the surrounding natural and urban landscape. It is located in a place that is visible from different directions of the city. The park is planned to make the park more attractive with a small architecture and a trail in the form of a walking â€“ cycling route. From the side of the parking lot near the mall there is planned a side entrance to the park, along with the field stairs running along the slope to one of the cross alleys. The last gate to the park is to be at the end of an alley running along the river. The park will be equipped with cycle sequences, park lanterns, benches and garbage bins, as well as information boards with the parkâ€™s regulations and resting places for canoeists, as well as brief mentions about the park, its creation, composition and plant species. For children, a playground with a multifunctional device in the form of a ship was planned to refer to the water theme of the Pilica River. There is also a natural and educational path? with a grassy surface running on the riverbank, planted with vegetation typical of the shores and meadows, along with information boards on particular species. The selection of these species also aims to make the view of this river bank more attractive from the cityâ€™s side and from the opposite shoreline. A separate plaque will inform about species of fauna typical of Pilicaâ€™s shores. The addition will be the planting of alley trees, shrubs.</t>
  </si>
  <si>
    <t>Q127823</t>
  </si>
  <si>
    <t>Renovation and conservation works at the eighteenth century manor house forming part of the manor-park foundation in Åšmilow with the development of the area around the manor house â€“ leading to the preservation and preservation of the cultural heritage and historical object</t>
  </si>
  <si>
    <t>The direct objective of the project is to increase accessibility to cultural resources through renovation and conservation works. The objectives of the project are in line with the objectives of the action set out in the WWW RAP for the years 2014-2020 which is the Increased availability of cultural resources of the region, Measures 4.4 Conservation of cultural and natural heritage, Investment priority 6c. Preservation, protection, promotion and development of natural and cultural heritage. The implementation of the project will contribute to the preservation of a valuable trans-regional monument. The planned renovation and conservation works will be carried out at the baroque-classical manor house in ÅšmiÅ‚Ã³w, which was established in the eighteenth century. These works will permanently protect the historic object â€“ the manor in ÅšmiÅ‚Ã³w â€“ from the destructive influence of rainwater and other atmospheric factors. The surroundings of the manor house will also be managed by making a natural terrace on the north side of the manor, making a damp band around the building and flower plantings on discounts in front of the manor. The entire court-park complex is included in the register of monuments. Historical building â€“ the manor house in ÅšmiÅ‚Ã³w is individually entered in the register of monuments. This project is a comprehensive solution, as it solves in a comprehensive way issues with the security of the historic building â€“ the quadrant in ÅšmiÅ‚Ã³w and its surroundings. These are the only repair and maintenance works to be carried out at this facility. Indicators for the achievement of the objective: Number of landmarks supported [pieces] 1 Number of cultural institutions supported [pcs] 1 Employment growth in supported entities (other than enterprises) [EPC] 1,00 Increase of expected visits in supported cultural and natural heritage sites and tourist attractions [visits/year] (CI 9) 1000 Number of persons benefiting from cultural resources supported [persons/year] â€“ 8000</t>
  </si>
  <si>
    <t>Q127837</t>
  </si>
  <si>
    <t>Revitalisation of the historic Church in Parish Elevations of the Holy Cross in Casimir the Great</t>
  </si>
  <si>
    <t>The main objective of the project is to increase accessibility to cultural resources by carrying out conservation works in the historic Church. Elevations of the Holy Cross in Casimir the Great. The first mention of the existence of the parish in Kazimierza Wielka dates back to 1326. Currently, plaster and roof require thorough conservation work. The objective of the project is in line with the objectives of priority axis RPOWÅš 4. Natural and cultural heritage, Measure 4.4 Conservation of cultural and natural heritage and with the objective of action Increased availability of the regionâ€™s cultural resources. The project consists of carrying out renovation and conservation works in the historic Church included in the register of monuments. The parish has experience in implementing such projects. The applicant shall have own funds for the implementation of the project. The impact of the project will be regional (the area of the whole voivodship). The church is one of the most valuable monuments in the Kazim district. The final beneficiaries of the project will be residents of the Kazimierz Wielka commune and the Kazimier district, tourists and pilgrims visiting the church. Other itineraries are: companies operating in the city, commune and county, non-governmental organisations, school trips, students. Indicators for the achievement of project objectives: Number of landmarks supported by [pc.] 1; An increase in the expected number of visits to supported cultural and natural heritage sites and tourist attractions [visit/year] (CI 9) 2000; Increase in employment in supported entities (other than enterprises) [EPC] 1.</t>
  </si>
  <si>
    <t>Q118955</t>
  </si>
  <si>
    <t>Conservation and restoration works at the historic Church of St. John Gwalbert and St. Tekli and the nineteenth century Cemetery Chapel in the Bojan Community</t>
  </si>
  <si>
    <t>The main objective of the project is to provide protection and access to unique historical resources of the historic Church of St. John Gwalbert and St. Tekli and the th century. The cemetery chapel, as a cultural traction of the region by carrying out restoration and conservation works of one of the most important monuments in the Bojans Municipality, aimed at halting progressive destruction, improving the aesthetics and ensuring the safety of their use. The aim of the project is to increase the attractiveness, especially cultural and tourist attractions, not only of the region but also of the Podkarpackie voivodship.The subject of the project are the conservation and restoration works of two cultural heritage monuments:- Church of St. John Gwalbert and St. TekliThe projectâ€™s subject are conservation and restoration works consisting of replacement of windows, renovation of doors, shutters and lattices, new flooring, construction of new stairs for choir, replacement of damaged facade boards, dehydration of the church building, including absorbent wells, electrical installation: illumination of church facade, fire alarm system, CCTV monitoring system, power supply systems, purchase of equipment â€“ outdoor multimedia kiosk and conservation works of the following movable monuments:I. Main altar setII. Altar of the Heart of JesusIII. A copy of the painting of Jesus of LimpiasIV. Itâ€™s a crucifix. Pulpit â€“ recreation on the basis of photographs and source texts â€“ XIX century Cemetery ChapelThe object of the project are conservation and restoration works at the historic nineteenth century cemetery chapel, consisting of repairing and replenishing the interior plasters of walls and ceilings as well as the construction of a new painting shell, as well as conservation works of the altar located in the parish cemetery chapel.</t>
  </si>
  <si>
    <t>Q132568</t>
  </si>
  <si>
    <t>Conservation works in the medieval Church of St. Nicholas and John the Evangelist in SzÄ…bruk â€“ stage IV</t>
  </si>
  <si>
    <t>The project includes renovation and conservation work on the stone wall, dehydration and drainage of rainwater in order to secure the wall, restore the original pavement levels and lay granite cube, renovation and adaptation of the historic building located in the wall line for the purpose of servicing tourists. The aim is to preserve the medieval object and make it fully accessible to tourists. The building is preserved and made available in situ, as the most desirable form of conservation proceedings. In the area of the project, research on the local tourist potential was carried out together with an analysis of the possibility of using existing cultural and natural resources in order to introduce new tourist attractions to the range of offers of Warmia-Mazury voivodship. One aspect of the analysis is the use of one of the oldest Gothic temples as a valuable work characterising local sacred architecture and the use of extensive conservation works of outstanding works of wall painting as an attractive tourist product. The project is part of the Shoop Action 6.1.1 by restoring the historic medieval church to its former glory, increasing the cultural value of the region and making it available to tourists (including the use of people with disabilities), which will significantly increase the number of visits to the flagship tourist attraction. Church of St. Nicholas and John the Evangelist in SzÄ…bruk are located on plot no. 244 SzÄ…bruk, SzÄ…bruk 28. The object is entered in the register of monuments by decision of the Provincial Conservator of Historical Monuments under numbers A-832 dated 19.03.1968 and B-176(1-28)/2000 of 28.01.2000. The owner of the property is the applicant â€“ Roman Catholic parish of St. Santa Claus in SzÄ…bruk</t>
  </si>
  <si>
    <t>Q132552</t>
  </si>
  <si>
    <t>Conservation and construction works in the medieval Church of St. Nicholas and John the Evangelist in SzÄ…bruk â€“ polychrome and choir</t>
  </si>
  <si>
    <t>This project includes the restoration and restoration work of the medieval polychrome located on the northern wall in the oldest part of the church, as well as the renovation and conservation work of the choir inside the church. The aim is to preserve the medieval facility and make it fully accessible to tourists and to enable the organisation of organ concerts. The object preserved and made available in situ, as the most desirable form of conduct, will contribute to an increase in knowledge and awareness of the rank of local architecture. In the area of the project, research on the local tourist potential was carried out together with an analysis of the possibility of using existing cultural and natural resources in order to introduce new tourist attractions to the range of offers of Warmia-Mazury voivodship. One aspect of the analysis is the use of one of the oldest Gothic temples as a valuable work characterising local sacred architecture. The project is part of the Shoop Action 6.1.1: Conservation and restoration works will preserve the cultural heritage and restore the glory of the medieval churchâ€™s equipment, increasing the cultural value of the region and making it accessible to tourists (including the use of people with disabilities). This will increase the potential of tourism through the preservation and preservation of cultural heritage. Church of St. Nicholas and John the Evangelist in SzÄ…bruk are located on plot no. 244 SzÄ…bruk, SzÄ…bruk 28. The object is entered in the register of monuments by decision of the Provincial Conservator of Historical Monuments under numbers A-832 dated 19.03.1968 and B-176(1-28)/2000 of 28.01.2000. The owner of the property is the applicant â€“ Roman Catholic parish of St. Santa in SzÄ…bruk. The implementation will go one step.</t>
  </si>
  <si>
    <t>Q102097</t>
  </si>
  <si>
    <t>â€œCONSTRUCTION OF TWO LOOKOUT TOWERS IN GLINNO AND PROBOSZCZOWICEâ€ AS PART OF THE TOURIST DEVELOPMENT OF THE RIVER GUARD AND THE LAKE RESERVOIR</t>
  </si>
  <si>
    <t>The object of the project is the creation of an infrastructure in Natura 2000 protected areas in the form of observation towers in the city. Proboszczowice and Glinno and the development of an educational path along the boundaries of the Lake Nature Reserve. The main objectives of the project are: increase the educational awareness of the inhabitants of the region, improve the conservation status of the nature reserve, the Natura 2000 site and increase the tourist attractiveness of the region. Objectives of the project: strengthen mechanisms to protect biodiversity in the region and reduce environmental degradation in rest areas. Tasks foreseen in the project: 1. construction of observation towers (labour 1 and 2) 2. designation of the educational path (labour. 3) 3. promotion of the project (inc. 4) 4. project management (call.5) As a result of the project, forms of nature conservation will be supported, tourist facilities built.- recreational trail, created educational trail. The scope of the project covers the area of a nature reserve with an area of 1.0652 ha. Actions to improve the conservation status of species, target habitats or ecosystems to preserve the biodiversity of the Natura 2000 site. Users of the project will be all residents of gim Warta, tourists visiting the region, visitors who like to spend their free time in nature, taking advantage of the natural qualities of the surroundings. Users of the infrastructure will also be naturalists, ornithologists or amateur observers, due to the number of bird habitats in the area. The principles of universal design were applied. The design of products, environment, programmes and services shall be made in such a way that they are useful to all, as far as possible, without the need for adaptation or specialised design. Universal design shall not preclude the possibility of providing additional facilities for specific groups of persons with disabilities, if necessary, in accordance with the Guidelines for the implementation of the principle of equal opportunities and non-discrimination(...) for the period 2014-2020.</t>
  </si>
  <si>
    <t>Q2709536</t>
  </si>
  <si>
    <t>Conservation and restoration works at the historic building of the City Hall in OleÅ›no, together with the popularisation and dissemination of knowledge about its importance for the history and culture of the Opole region</t>
  </si>
  <si>
    <t>The project concerns the execution of conservation and restoration works at the historic building of the City Hall in OleÅ›no, together with tasks related to popularising and disseminating knowledge about its importance for the history and culture of the Opole region. The Town Hall is a building entered in the register of monuments, it is owned by the Municipality of Olesno, located on the Oleski Market Square, in the area of revitalisation. As part of the project, it was planned to carry out reconstruction and revalorisation works of the classicistic design of the front faÃ§ade of the Town Hall with the introduction of window and door joinery with classicist forms. As part of the educational and information tasks, the preparation of educational boards and an application devoted to the history of the Town Hall, as well as the publication of publications. A field game related to the history of the Town Hall is planned, together with a lecture on the monument and photography workshops on photographing architectural monuments in urban space. As a result of the implementation of project 1, the property monument will be supported, 1 cultural heritage site will be supported and the project share for the area covered by the revitalisation programme will be 100 %, in 1 project the costs of reasonable accommodation for persons with disabilities will be financed.</t>
  </si>
  <si>
    <t>Q2709534</t>
  </si>
  <si>
    <t>History recorded in the walls of the Opole Cathedral. Conservation and restoration of chapels of the cathedral Raising the Holy Cross in Opole.</t>
  </si>
  <si>
    <t>The subject of this project is to carry out the necessary conservation and construction works covering the interior of the Chapel of St. Anna and the Chapel of Saints Jadwiga forming part of the cathedral Raising the Holy Cross in Opole. The result of the project will be the restoration and protection against degradation of an object constituting a valuable cultural heritage of the Opole region, which is the Opole Cathedral. The Cathedral is entered in the register of monuments of the Opole Voivodeship, is located within the limits of the medieval urban layout of the city of Opole entered in the register of monuments of Opolskie voivodship and is located within the â€œAâ€ area of conservation protection. In addition, the project foresees a number of integral activities aimed at increasing the attractiveness and accessibility to the cultural and educational offer of the Cathedral Parish and the Opole Cathedral, covering both the purchase of the Chairâ€™s equipment to provide this offer, the development of ICT applications and services, as well as the implementation of a number of educational and information activities. Equipment of the Chair will be purchased in the form of a multimedia infokiosk and a multimedia bench, as well as a 3D laser scan of the Chair and the development of a three-dimensional presentation of the temple, a virtual tour application of the Cathedral will be developed and the Cathedralâ€™s website will be expanded. The Chair will be adapted to the needs of people with disabilities. The project will be implemented at Pl. Cathedral 2 in Opole. The cathedral is located in the centre of Opole, in the ÅšrÃ³dmieÅ›cie district, which is one of the districts forming part of the revitalisation area of the city of Opole in accordance with the current revitalisation programme. Therefore, the whole project is implemented in the area covered by the revitalisation programme.</t>
  </si>
  <si>
    <t>Q4428936</t>
  </si>
  <si>
    <t>Adaptation of the RajcÃ³w Hall, the so-called treasury and the Gothic Hall in the Town Hall tower for museum purposes, stage II</t>
  </si>
  <si>
    <t>This investment covers the execution of restoration and conservation works of the historic Town Hall in Brzeg, the purchase of equipment and the development of an information application. It will be implemented in the Opolskie Voivodeship, in the Brzeg Commune. The scope of material design includes tasks such as: carrying out restoration and conservation works in the historic Town Hall in Brzeg, purchase of equipment for the RajcÃ³w Hall, Gothic hall in the tower, the so-called treasury, restoration and conservation works concerning the 18th century globe constituting an element of the original equipment of the RajcÃ³w Hall currently in the resources of the Silesian Piast Museum in Brzeg (inscription to the museum inventory), creation of an information application for mobile devices, promotion of the project, conservation works at the baroque balustrade, indirect costs. The material scope adopted is aimed at increasing the accessibility of residents and tourists to culture and maintaining in good condition historic buildings, so that they can be accessible not only to present but also future generations. Monuments supported â€” one stationary: Town Hall in Brzeg (number of entry in the register of monuments: 699/64 of 10.01.1964) and two movables: railing in the RajcÃ³w Hall (entry to the register of monuments: Ks.B.t.V-868/91 of 4 November 1991), 18th century globe (object entered in the museum inventory). The project will be implemented in partnership with the Silesian Piast Museum in Brzeg. Number of immovable monuments supported: 1 pcs. Number of movable monuments supported: 2 pcs. Number of cultural heritage sites supported: 1 pcs. Participation of the project for the area covered by the revitalisation programme: ITâ€™S 100 PERCENT. Number of projects that financed the costs of reasonable accommodation for persons with disabilities: 1 pcs. The project takes into account the needs and addresses problems in terms of accessibility to culture of all stakeholder groups, including persons with disabilities.</t>
  </si>
  <si>
    <t>Q118964</t>
  </si>
  <si>
    <t>Conservation and restoration works on the historic church of St. St. Michael the Archangel in the Christmas Great</t>
  </si>
  <si>
    <t>The main objective of the project is to preserve the unique polychrome of the precious building of the sacred architecture of the region of exceptional national importance and to allow for full demonstration within the regionâ€™s range of tourist attractions based on multicultural heritage. The subject of the project is conservation works in the interior of St. Michal Archangel from 1757 in Christmas Great consisting of:-cleaning the painting layer and removing mortars and worn-out tapes- gluing of peeling paint layers in sensitive parts- consolidation of technological layers- treatments of disinfection, disinfection and impregnation of wooden substrates â€“ supplementing wood applications by frosting and gluing the cracks and gluing off the cracks-fixing-fixing of ravenous tufts. Result indicator, Increase the expected number of visits in supported cultural and natural heritage sites and tourist attractions â€“ 8340 people.</t>
  </si>
  <si>
    <t>Q2709538</t>
  </si>
  <si>
    <t>Kopice, the Schaffgotsch mausoleum (2 half of the 19th century): construction and conservation renovation â€“ stage III</t>
  </si>
  <si>
    <t>The subject of the project is the restoration of the Schaffgotsch family mausoleum in the parish. Raising the Holy Cross in Kopice. The project fits into the project type â€˜reconstruction, reconstruction, maintenance, renovation or fitting out of cultural heritage and natural heritage facilities, including persons with disabilitiesâ€™, as the project will carry out conservation works of the historic Schaffgotsch mausoleum. The applicant is the Roman Catholic Parish. Elevations of the Holy Cross in Kopice, represented by Fr. Parish priest JarosÅ‚aw SzelÄ…g. The project will not be implemented in partnership. The substantive scope of the project is: 1. Construction works; 2. Investor supervision; 3. Promotion of the project; 4. Feasibility study. Church building The elevations of the Holy Cross is located at Kopice 27a, 49-200 GrodkÃ³w, Brest County, Opolskie Voivodeship. The mausoleum building is entered in the Provincial Monuments Register No Ks.A.t.I 276/2017 on the date of entry 18.08.2017. The facility is not located in the revitalisation area or in the conservation protection area. The project will achieve the following output indicators: 1. Number of facilities adapted to the needs of persons with disabilities â€“ pcs. 1 2. Number of cultural resource sites supported â€“ 1 3. Number of fixed monuments supported â€“ 1 piece 4. Number of cultural heritage objects supported â€“ 1</t>
  </si>
  <si>
    <t>Q98522</t>
  </si>
  <si>
    <t>Rescue works and conservation works of the building of the western wing of the Teutonic Knights Castle in the town of BierzgÅ‚owski Castle</t>
  </si>
  <si>
    <t>The works concern construction works and conservation works on the monument â€“ the Teutonic Castle. The castle has been entered in the register of monuments: decision of 04 April 1933 and 16 October 1957 â€“ district no. of Kujawsko-Pomorskie Voivodeship A/575.The aim of the works is to restore the proper aesthetic features of the interior. The castle is one of the most valuable architectural monuments in the region â€“ the building has a preserved medieval layout. Conservation works and construction works will increase its value, and through successive works carried out for many years will contribute to the preservation of this monument. They will also increase the tourist attractiveness of the region. This part of the building (roof and peak wall) in poor technical condition requires urgent renovation and conservation work.</t>
  </si>
  <si>
    <t>Q98521</t>
  </si>
  <si>
    <t>â€œRoad to Modernityâ€ â€“ renovation and conservation works of the historic staircase of the building at ul. Long 39 in Bydgoszcz</t>
  </si>
  <si>
    <t>The project includes the restoration of the staircase in one of the buildings that are part of the main branch of the Dr Witold BeÅ‚za Provincial and Municipal Public Library in Bydgoszcz â€“ building at ul. Long 39, entered in the Register of Monuments kept by the Provincial Monument Conservator, under no. A/301/1 (now number A/984). The projectâ€™s material scope includes:â€¢ Refurbishment work in accordance with the conservation work programme within the staircase of the 3-storey building, which is the most degraded part of the building and requires urgent intervention to stop the degradation process: renovation of entrance stairs, replacement of three wooden windows on the staircase, repair of walls and ceilings with stucco, repair and renovation of tiles and staircase floors and renovation of interior doors on the model of existingâ€¢ costs related to the development of documentation necessary for the projectâ€¢ indirect costs â€“ management and promotion of the projectâ€¢ costs of investor supervision necessary for the proper implementation of the projectThe implementation of the project will contribute to improving the attractiveness and functionality of the historic building and the development of the program offer in Bydgoszcz. The restored space of the monument will be made available to visit and organise exhibitions on the cultural heritage of Bydgoszcz. In addition, it will strengthen the offer of the network tourist product â€“ the historic Bookbinding Company, which is part of the Water Route of Industry and Crafts TeH2O. The project will allow for a more efficient use of the space available to the Library for cultural and educational activities, including activities combining tradition and history with modern methods of participation in culture, as well as promoting cultural heritage in a customised way and increasing the number of people using the facility.</t>
  </si>
  <si>
    <t>Q98518</t>
  </si>
  <si>
    <t>Renovation works of historic villas (I stage) â€“ a public utility building (a building designed for the needs of a health clinic) under conservation protection in Bydgoszcz at ul. GdaÅ„ska 88-90 on plots 44/3 and 45/1</t>
  </si>
  <si>
    <t>The subject of the project is the renovation works of historic villas (first stage) â€“ a public utility building (a building designed for the needs of a health clinic) under conservation protection in Bydgoszcz at ul. GdaÅ„ska 88-90 on plots 44/3 and 45/1. As part of the project, the following works will be carried out: protection of steel beams and reconstruction of windows and illumination.</t>
  </si>
  <si>
    <t>Q98528</t>
  </si>
  <si>
    <t>Restoration and conservation works of the parish church Itâ€™s St. John. Wawrzyniec in MÄ…kowarsk â€“ hardening to reach and access as part of the reconstruction of existing hardenings around the parish church. Itâ€™s St. John. Wawrzyniec on plot 375 in the town of MÄ…kowarsko, commune Koronowo</t>
  </si>
  <si>
    <t>The object of the project is an investment consisting of hardening the approach and access as part of the reconstruction of existing hardenings around the parish church. Itâ€™s St. John. Wawrzyniec in the village of MÄ…kowarsko. The projectâ€™s tasks include: 1. Preparatory work: â€¢ Design documentation, â€¢ Feasibility study.2. Construction work (access and access congestion as part of the reconstruction of existing hardenings): â€¢ hardening of concrete hardening and removal of rubble, â€¢ Working earthworks â€“ troughing, â€¢ Making of sandwash with a beating, â€¢ Making a foundation made of lean concrete, â€¢ Making a sand sprinkle stabilised with cement, â€¢ Making hardening around the church from granite cube and approaching and accessing from the gates to the entrance doors of the church with a granite rim. 3.Post-executive survey inventory. 4.Promotion of the project: â€¢ Information and commemorative table, â€¢ Information on the Parish website. St. Lawrenceâ€™s in Martyrsk. The project will be implemented in Kujawsko-Pomorskie Voivodeship, Bydgoszcz County, Koronowo commune, MÄ…kowarsko. The investment is located on plot 375 in the town of MÄ…kowarsko.</t>
  </si>
  <si>
    <t>Q2895607</t>
  </si>
  <si>
    <t>PROJECT OF THE MARKET OF THE BOLHÃƒO</t>
  </si>
  <si>
    <t>The BolhÃ£o Market is a public equipment that is installed in a building whose state of conservation and operating conditions are not adequate for the functions it performs, and an urgent integral rehabilitation intervention is required. This is an operation that takes priority of the Council, because it is intended to safeguard its role as a commercial and experiential anchor in the center of the city.</t>
  </si>
  <si>
    <t>Q2877566</t>
  </si>
  <si>
    <t>Application UNESCO Cultural Heritage â€“ Directorate General of Cultural Heritage</t>
  </si>
  <si>
    <t>Application has as its main objectives the conservation of heritage values classified by UNESCO, at risk of degradation, and the improvement of attractiveness and qualification of the conditions of visitation and reception. Its continuation will ensure greater relevance in the various tourist products that contribute to the affirmation of the Region, as a tourist destination of international reference.</t>
  </si>
  <si>
    <t>Q2895648</t>
  </si>
  <si>
    <t>Rehabilitation of the Building of the Historic Center of SMFeira Municipal Archive</t>
  </si>
  <si>
    <t>This application refers to the rehabilitation and enhancement of a municipal building emblematic of the historic center with about 90 years old and with a precarious state of conservation, reconverting it in the Municipal Archives, fostering its use, creating conditions to strengthen and reconcile the existing dynamics in the urban center of the city of Feira, where it is inserted.</t>
  </si>
  <si>
    <t>Q2897470</t>
  </si>
  <si>
    <t>Conservation and restoration of the Architectural Complex of the Monastery of Santo AndrÃ© de Ancede â€“ 3rd Phase</t>
  </si>
  <si>
    <t>The present project, which is based on the Conservation and Restoration of a heritage element of the municipality of BaiÃ£o and the territory, with great tourist interest, included in EEC PROVERE as an anchor project. It is intended to requalify and give new cultural dimension to the territory and thereby improve offer to visitors and tourists, so that they can enjoy an idyllic space, such as the Monastery of St. AndrÃ© de Ancede.</t>
  </si>
  <si>
    <t>Q2894772</t>
  </si>
  <si>
    <t>Route of the Romanesque: Heritage, Culture and Tourism</t>
  </si>
  <si>
    <t>.. Conservation and safeguard interventions in the Monastery of PaÃ§o de Sousa, in the Church of SoalhÃ£es and in other heritage possessions of the Romanesque Route. .. To complete the museographic project and the dynamisation of the two major centers of interpretation of the Romanesque Route, in Lousada and Penafiel.. Design and implement an integrated set of communication measures aimed at the projection of the Romanesque Route and its interpretation centers.</t>
  </si>
  <si>
    <t>Q2883667</t>
  </si>
  <si>
    <t>Rehabilitation and restoration of the Convent of Santa Clara</t>
  </si>
  <si>
    <t>This project provides for the following phases: 1.Global blessing of the Church and Convent of Santa Clara, in particular as regards the constructive and architectural elements of buildings and spaces integrated into the new visit circuit 2.Conservation and restoration of artistic, mobile and integrated heritage, namely painting, carving, sculpture and tiles 4. Dissemination through production</t>
  </si>
  <si>
    <t>Q2882327</t>
  </si>
  <si>
    <t>Works of Rehabilitation and Conservation in the County Parish</t>
  </si>
  <si>
    <t>The requalification and conservation works to be carried out in the parish of the County, namely the rehabilitation of technical infrastructures, common areas, roofs, frontiers in the intervened Lots aim to contribute to the improvement of the quality of life of populations residing in vulnerable territories identified as BIP/ZIP, providing greater comfort, health, health, safety, living conditions, architectural harmony.</t>
  </si>
  <si>
    <t>Q2866228</t>
  </si>
  <si>
    <t>Project of Conservation, Requalification and Musealisation of the Shrine of Our Lady of Aires</t>
  </si>
  <si>
    <t>This project aims to address the risks and shortcomings in the conservation, safeguarding, reception, enjoyment and cultural offering of this important religious centre, making it more attractive and functional. It includes conservation and restoration interventions in the mobile and immovable heritage, landscape enhancement, promotion and cultural upgrading of the Sanctuary, as well as its integration and articulation in the tourist circuits of Alentejo.</t>
  </si>
  <si>
    <t>Q2894788</t>
  </si>
  <si>
    <t>Alto Minho 4D Time travel</t>
  </si>
  <si>
    <t>Structuring, implementing and promoting tourism of the Alto Minho 4D network â€“ Travel in Time, a network of cultural chronological routes based on the history and heritage of Alto Minho, as a tourist resource that can be mobilised in a territorial development strategy capable of attracting new flows of tourists and visitors and, at the same time, contributing to its preservation and integrated conservation.</t>
  </si>
  <si>
    <t>Q2866295</t>
  </si>
  <si>
    <t>Recovery, Conservation and Valorisation of the Amoreira Aqueduct â€“ Phase 1</t>
  </si>
  <si>
    <t>The aim is to value the heritage, historical, artistic, technical and material of the Aqueduct and its constituent elements through a study of applied technologies, materials, structural typologies, diagnosis and conservation status, enabling a conscientious intervention, establishing strategies and intervention methodologies appropriate to the cultural, architectural and functional context, halting the process of degradation</t>
  </si>
  <si>
    <t>Q2878247</t>
  </si>
  <si>
    <t>Rehabilitation of the Castle and Palace of the Count for Museological Spaces</t>
  </si>
  <si>
    <t>The materialisation of this operation will allow to rehabilitate, through conservation and restoration works, the monumental ensemble and its exterior spaces of the Castle and Palace of the Count of OurÃ©m for an interpretative museological dynamic.</t>
  </si>
  <si>
    <t>Q2894770</t>
  </si>
  <si>
    <t>CHURCH OF SANTA CLARA DO PORTO</t>
  </si>
  <si>
    <t>The church of Santa Clara do Porto is a very important heritage of national character that must be conserved and promoted. Its state of degradation has forced the implementation of rehabilitation/conservation and restoration actions. Actions of valorisation and promotion were also targeted. The implementation of this operation will enhance new dynamics and connections with geographically expanded audiences.</t>
  </si>
  <si>
    <t>Q2877496</t>
  </si>
  <si>
    <t>Recovery, conservation and rehabilitation of the Roman Baths of SÃ£o Pedro do Sul</t>
  </si>
  <si>
    <t>The operation aims at intervention in the building, with actions to enhance the existing one and create new spaces for interpreting the place and exhibition spaces. For the execution of this intervention we have the components of studies, opinions, projects and consulting technical assistance buildings (with architecture, specialties and archaeology) diverse constructions, for the interpretive center of the Baths and the component of price review.</t>
  </si>
  <si>
    <t>Q2866293</t>
  </si>
  <si>
    <t>Valorisation and Conservation of the Conception Convent â€“ Museu Rainha D. Leonor in Beja</t>
  </si>
  <si>
    <t>The intervention aims at the requalification and refunctionalisation of the Regional Museum Queen Dona Leonor in Beja, transposing it to the st century, so that it can respond to current needs. The Museum, despite its very valuable and diverse collection, presents itself today in visibly degraded conditions and below what is required with regard to the ability to attract and welcome visitors.</t>
  </si>
  <si>
    <t>Q2897467</t>
  </si>
  <si>
    <t>Pedestrian Bridge Supplies over the Paiva River</t>
  </si>
  <si>
    <t>This county intends, to carry out the construction of a pedestrian bridge suspended over the Paiva River, with an extension of approximately 516 m, this bridge will integrate the network of existing pedestrian paths, including the recognised PassadiÃ§os do Paiva. It provides for the conservation and enhancement of the natural heritage, in accordance with a strategy for the conservation of nature and the environment, which is one of the most valuable resources of the municipality of Arouca.</t>
  </si>
  <si>
    <t>Q2882322</t>
  </si>
  <si>
    <t>Disadvantaged Communities â€“ Physical, Social and Economic Rehabilitation â€“ Municipal Freguesia do PER da Quinta da Piedade â€“ PÃ³voa de Santa Iria</t>
  </si>
  <si>
    <t>Deep rehabilitation of the edified whole, through actions of maintenance and improvement of the interior and exterior. Enhancing public space through infrastructure conservation interventions, promoting inclusive mobility, retraining spaces and creating new functionalities.</t>
  </si>
  <si>
    <t>Q2882366</t>
  </si>
  <si>
    <t>Upgrading and Valorisation of public spaces in the parish of Quinta da Politeira</t>
  </si>
  <si>
    <t>Rehabilitation/conservation of public spaces in the surrounding area with a view to increasing social integration/cohesion, and promoting the qualification and development of the territory, correcting and attempting to integrate all the various social extracts of the municipality.</t>
  </si>
  <si>
    <t>Q2897564</t>
  </si>
  <si>
    <t>Requalification of the beach and Bitetos pier</t>
  </si>
  <si>
    <t>The aim is to ensure the enhancement of the particular indigenous resources of that area of the municipality, transforming its capacity to attract tourists to the county and the region, so as to offer conditions for the enjoyment of those resources and to be able to receive as a source of income, job creation and the conservation of social and human capital, giving priority to the conservation of environmental heritage.</t>
  </si>
  <si>
    <t>Q2882307</t>
  </si>
  <si>
    <t>Requalification and valorisation of public spaces in the Freguesia dos Navegadores â€“ Phase 2</t>
  </si>
  <si>
    <t>Rehabilitation/conservation of public spaces in the surrounding area with a view to increasing social integration/cohesion, and promoting the qualification and development of the territory, correcting and trying to integrate all the various social extracts of the municipality.</t>
  </si>
  <si>
    <t>Q2894846</t>
  </si>
  <si>
    <t>15 years of GuimarÃ£es World Heritage: Upgrading, conservation and promotion</t>
  </si>
  <si>
    <t>The operation proposes to enhance, conserve and promote the tourist offer supported by the World Heritage of GuimarÃ£es, former tourist book of Minho.And it is substantiated in infrastructural actions (1.Rehabilitation Torre da AlfÃ¢ndega, 2.Pedral path in Adarve, intangible action (3.Hereditas, Database of the Heritage of GuimarÃ£es) and infrastructural and immaterial action (4.Centro Interpretative in the Tower)</t>
  </si>
  <si>
    <t>Q2894821</t>
  </si>
  <si>
    <t>Good Jesus: Requalify II</t>
  </si>
  <si>
    <t>4 Actions: 1-Component Technic Team-1, 2.81 % of IE 2-Conservation and Valuation of the Shrine of Bom Jesus do Monte: Basilica, Scadorium and Chapelscomponents 16, 11 and 12, 91.06 % of IE 3 Promotion and Disclosure of the Shrine of Bom Jesus do Monte and the Project Good Jesus: Requalify IIcomponents 9,10,12, 5.24 % of IE) 4 Management and Implementation of Operation Bom Jesus: Requalify IIcomponent7 0.89 % of the EI) with a forecast of an increase of 30 % of visitors.</t>
  </si>
  <si>
    <t>Q2883662</t>
  </si>
  <si>
    <t>Museum of Archaeology of Madeira</t>
  </si>
  <si>
    <t>This project provides for the following phases: 1.Beneficiation of the Pelourinho square and conservation and restoration of the ruins of the Fort of S. Philip 2.Creation of the visit gallery of the ruins of the Fort of S. Philip 3. Installation of the Archaeology Laboratory in Fortaleza de Santiago and adaptation of building that Museum of Archaeology 4.Communication and marketing referring to the new Museum of Archaeology (Air Site</t>
  </si>
  <si>
    <t>Q2895739</t>
  </si>
  <si>
    <t>Paru 4 â€“ Rehabilitation of Mirandela railway station (upper floors)</t>
  </si>
  <si>
    <t>The proposal presents with the main strategy, the rehabilitation and conservation of a building, historically emblematic, and with an architectural language, specific to a long period of time, where it was adapted to serve various functions, within what was its main design-a Railway Station, to serve the populations of Mirandela and bring economic development and accessibility to a geographically remote region.</t>
  </si>
  <si>
    <t>Q2866279</t>
  </si>
  <si>
    <t>Requalification of the Municipal Museum Dr. AntÃ³nio Gabriel Ferreira LourenÃ§o</t>
  </si>
  <si>
    <t>The operation in question, with a total investment of EUR 1093914,70 and a deadline of 40 months for the implementation of its 2 components, aims at the rehabilitation of the building currently used as the Municipal Museum of Benavente, providing it with better conditions of safety, comfort and use, essential for the conservation of the entire municipal collection and the promotion of a quality offer to its visitors.</t>
  </si>
  <si>
    <t>Q2882324</t>
  </si>
  <si>
    <t>Works of Rehabilitation and Conservation in the parish May 2</t>
  </si>
  <si>
    <t>The Requalification and Conservation Works to be carried out in the parish May 2, namely the rehabilitation of technical infrastructures, common areas, roofs, ladders and glazed gaps in the Lotes aim to contribute to the improvement of the quality of life of populations residing in vulnerable territories identified as BIP/ZIP, providing greater comfort, health, health, safety, living conditions, architectural harmony.</t>
  </si>
  <si>
    <t>Q2897511</t>
  </si>
  <si>
    <t>Center for the Valuation and Improvement of Autochthonous Races</t>
  </si>
  <si>
    <t>CVMRA will be an infrastructure that promotes actions for characterisation, conservation and sustainable use of genetic resources related to the Autochthonous Races and Center for the storage and production of semen for small ruminants, working in collaboration with breedersâ€™ associations to develop improvement and conservation actions to preserve endogenous resources, valuing the region.</t>
  </si>
  <si>
    <t>Q2883671</t>
  </si>
  <si>
    <t>Conservation and Restoration of the MudÃ©jar ceilings of the See of Funchal</t>
  </si>
  <si>
    <t>This project provides for the following phases (4): 1TH CONSERVATION AND RESTORATION OF THE MUDÃ‰JAR CEILINGS OF THE SÃ‰ DO FUNCHAL 2Âº TRIPS AND STAYS 3TH REMODELING OF THE CHURCHâ€™S ILLUMINATION 4TH DISSEMINATION.</t>
  </si>
  <si>
    <t>Q2894847</t>
  </si>
  <si>
    <t>Route of the Romanesque â€“ Ave</t>
  </si>
  <si>
    <t>Extension of the Romanesque Route to the territory of CIM-AVE, through the investigation and validation of the heritage assets of the Romanesque in Ave, the valorisation and conservation of the classified monuments â€“ Ponte da Lagoncinha and Church of S. Tiago de Antas, the implementation of directional and informative signs, the elaboration and graphic production of guide map of the entire Route, and activities of animation of the heritage involving the participation of the community.</t>
  </si>
  <si>
    <t>Q2866217</t>
  </si>
  <si>
    <t>Conservation and restoration of the integrated heritage of the Mother Church of Samora Correia</t>
  </si>
  <si>
    <t>The operation that aims to realise, with a total investment of EUR 1109512.24 and run time of 36 months, aims at the conservation, restoration, enhancement and consequent promotion of the integrated heritage of the Mother Church of Samora Correia, whose work will have an impact on woods, carvings, sculptures and tile coating of the walls.</t>
  </si>
  <si>
    <t>Q2894782</t>
  </si>
  <si>
    <t>Route of the Romanesque: Heritage, Culture and Tourism â€“ TÃ¢mega</t>
  </si>
  <si>
    <t>The areas of intervention of the Romanesque Route, focused on the conservation, valorisation and promotion of cultural heritage, have been promoting the growing affirmation of this project as a valuable (sub)regional development factor, contributing to the growing notoriety of this territory (and of the Northern Region) as a reference destination in the context of various tourist products, namely cultural and landscape tourism.</t>
  </si>
  <si>
    <t>Q2894794</t>
  </si>
  <si>
    <t>Cultural and Tourist Revaluation of the Way of Santiago â€“ Caminho de Torres</t>
  </si>
  <si>
    <t>The Torres Road is the only route that brings together, along the same path, places as important as Tarouca, Amarante, GuimarÃ£es, Braga and Ponte de LimÃ£o. The operation now applied appears as a fundamental tool for the cultural and tourist enhancement of the Torres Roads, based on its inventory, dissemination, protection, valorisation, conservation, qualification and cultural and tourist promotion.</t>
  </si>
  <si>
    <t>Q2895668</t>
  </si>
  <si>
    <t>Rehabilitation of buildings in the riverside nuclei â€“ Historic center Ribeirinho do Esteiro</t>
  </si>
  <si>
    <t>This operation provides for the rehabilitation of buildings in the riverside core of the place of Esteiro in Avintes, integrating the acquisition of 4 old buildings, discarded and in poor state of conservation, their complete rehabilitation for housing and relocation of families residing on the site, as well as the requalification and adequate infrastructure of the surrounding public space.</t>
  </si>
  <si>
    <t>Q2883666</t>
  </si>
  <si>
    <t>Remodeling of the Natural History Museum of Funchal</t>
  </si>
  <si>
    <t>The project fits perfectly with the current public policy guidelines, particularly in the areas of conservation of historical, cultural and natural heritage, with the aim of responding to the needs of an increasingly demanding population, in order to affirm the quality and uniqueness of the content that differentiates a region.</t>
  </si>
  <si>
    <t>Q2894849</t>
  </si>
  <si>
    <t>Musealisation of the Roman Baths of Keys</t>
  </si>
  <si>
    <t>This operation has two distinct components (infrastructural and intangible). The first includes the architectural project and engineering specialties, the conservation and restoration project (a specialty of the execution project) and the museology project. The immaterial component, translated in the Plan of Promotion and Dinamisation of the Museum of Roman Baths, integrates an articulated set of actions listed in the Complementary Descriptive Memory.</t>
  </si>
  <si>
    <t>Q2866316</t>
  </si>
  <si>
    <t>Protection, valorisation and conservation of the Palace of Five Quinas and Church of the Loys [Palace of the Dukes of Cadaval]</t>
  </si>
  <si>
    <t>With this intervention it is intended to preserve and preserve the Palace of the Dukes of Cadaval, a set of buildings in the historical center of Ã‰vora that constitutes one of the most prominent identity and historical-cultural references in the City of Ã‰vora, without altering its morphological and heritage characteristics as well as of the classified urban fabric in which it belongs.</t>
  </si>
  <si>
    <t>Q4469496</t>
  </si>
  <si>
    <t>Conversion of the old Garages of the Palace Hotel</t>
  </si>
  <si>
    <t>This operation consists of the conversion and restoration of the old garages of the Palace of BuÃ§aco and aims at the conservation, protection, promotion and enhancement of that cultural heritage, in order to value a quality tourist product, included in the list of Portuguese cultural and natural assets eligible for UNESCOâ€™s world heritage, thus contributing to the affirmation of the region as a tourist destination of excellence.</t>
  </si>
  <si>
    <t>Q2894918</t>
  </si>
  <si>
    <t>Monumental Complex of the Chapel of SÃ£o Frutuoso Conservation, Valorisation and Promotion of the Convent of S. Francisco de Real</t>
  </si>
  <si>
    <t>The operation Monumental Complex of the Chapel of SÃ£o Frutuoso Conservation, Valorisation and Promotion of the Convent of S. Francisco de Real is a project to enhance and promote a historical and cultural heritage of high tourist potential. The convent is in ruins and is part of a monumental ensemble made up of the Chapel of Saint Frutuoso (National Monument) and the Church of San Francisco, intending to create conditions of visitation.</t>
  </si>
  <si>
    <t>Q4469452</t>
  </si>
  <si>
    <t>WALLS OF PRAÃ‡A DE ALMEIDA â€” CONSERVATION, PROTECTION, PROMOTION AND DEVELOPMENT OF CULTURAL HERITAGE</t>
  </si>
  <si>
    <t>To avoid collapses motivated by water infiltrations, stone degradation..., it is intended to execute in Fortaleza the most urgent interventions: Angle of Stoâ€™s Wall. Antonio with Bte. Mrs das Brotas â€” Reconstruction of the Wall; BTE. John of God â€” Stabilisation of Lands; Structural Restoration of the Doors S. Francisco; Structural Restoration (...) Interior Doors of Sto. AntÃ³nio; and Complement of Bte Rehabilitation. John of God (1st phase).</t>
  </si>
  <si>
    <t>Q2894885</t>
  </si>
  <si>
    <t>Valuing the Church of the PÃ³pulo: Rehabilitation, Conservation Promotion</t>
  </si>
  <si>
    <t>Infrastructure operation with 2 actions: 1 Rehabilitation, Conservation and Restoration of the Church of the PÃ³pulo Convent (part already running), with 99.62 % of the EI: Project (c.7), works (c.16) based on approved project with licensing deliberation 2 â€“ Promotion and Disclosure of the Church of the PÃ³pulo Convent: Creation of the script â€œArchitectura de Culto das Irmandades do Centro HistÃ³rico Bragaâ€ (c.12).</t>
  </si>
  <si>
    <t>Q2894887</t>
  </si>
  <si>
    <t>Conservation and Promotion of the Church and Cloister of the Convent of SÃ£o GonÃ§alo, Amarante</t>
  </si>
  <si>
    <t>Infrastructural operation with 2 actions:1CONSERVATION AND RESTAURATION OF THE CHURCH AND CLAUSTER OF THE CONVENT OF SÃƒO GONÃ‡ALO DE AMARANTE, 97.53 % of the GI: Project (c.7), contract (c.16) based on a project approved with Licensing, supervision of the work (c.16), production of celebration furniture (c.12) 2PROMOTION AND DISCLOSURE OF THE CHURCH AND CLAUSTER OF THE CONVENT OF SÃƒO GONÃ‡ALO, AMARANTE: Promotion and dissemination activities.</t>
  </si>
  <si>
    <t>Q2880667</t>
  </si>
  <si>
    <t>Prarabida Palmela â€“ Window of ArrÃ¡bida Palmela</t>
  </si>
  <si>
    <t>The operation Prarrabida Palmela Window consists of the creation of an interpretation center (Multidisciplinary and multifunctional), in the Fortuna Space in Quinta do Anjo, for visitors and tourists, offering various options of occupation, enjoyment and discovery around the ArrÃ¡bida Heritage, allowing, concurrently, its conservation, valorisation and promotion around the intermunicipal action plan that frames it (PRARRABIDA).</t>
  </si>
  <si>
    <t>Q2882379</t>
  </si>
  <si>
    <t>Rehabilitation of the Municipal Library D. Dinis</t>
  </si>
  <si>
    <t>The intervention will act at the level of the physical rehabilitation of the building, providing it with the necessary conditions to respond to the new social, cultural and demographic realities of the municipality.The intervention will go through works of conservation and repair of the building and restructuring of the interior space, which will allow a better conservation and packaging of the documentary fund and an increase in the space for the public, where differentiated areas will be created</t>
  </si>
  <si>
    <t>Q2882358</t>
  </si>
  <si>
    <t>Works of Rehabilitation and Conservation in the parish of goldsmiths</t>
  </si>
  <si>
    <t>The works in the parish of Ourives, namely the rehabilitation of technical infrastructures, common areas, frontiers, roofs, and insulation to improve thermal comfort aim to contribute to the improvement of the quality of life of populations residing in vulnerable territories identified as BIP/ZIP, providing greater comfort, health, health, safety, living conditions, architectural harmony.</t>
  </si>
  <si>
    <t>Q2877527</t>
  </si>
  <si>
    <t>Conservation of Vila de Ã“bidos spaces</t>
  </si>
  <si>
    <t>The operation makes it possible to recover cultural heritage of the Vila de Ã“bidos, which is at a high risk of degradation and to value it touristically in order to increase cultural tourism (Architectonic, Military, Religious), increase employment and wealth, attract more and more visitors, capture new audiences, boost existing cultural facilities.</t>
  </si>
  <si>
    <t>Q2882294</t>
  </si>
  <si>
    <t>Rehabilitation and Conservation Works on Eduardo Bairrada Street</t>
  </si>
  <si>
    <t>The application is intended to fully rehabilitate 2 buildings with 20 lights and 4 Stores, in Rua Eduardo Bairrada that, as a result of the surveys carried out, a set of pathologies were detected, which made this construction inappropriate and unhealthy for housing, a situation that needs to be resolved. It was also identified the need to adapt by changing typologies to adapt two apartments to people with reduced mobility.</t>
  </si>
  <si>
    <t>Q2894916</t>
  </si>
  <si>
    <t>Qualification and Valuation of the Portuguese Central Way to Santiago de Compostela Lemon Bridge</t>
  </si>
  <si>
    <t>The project will promote the conservation and valorisation of monuments of great heritage value, being one of them National Monument, which integrate the Portuguese Central Way and value the Way itself, returning to it the original characteristics, as well as its promotion and dissemination in which other entities will be integrated</t>
  </si>
  <si>
    <t>Q2894798</t>
  </si>
  <si>
    <t>Valuing, Conservation and Promotion of the Church of Third Parties</t>
  </si>
  <si>
    <t>Infrastructure operation with 2 actions:1Conservation and Restoration of the Church of Thirds, 97 % of the EI: Conservation and restoration of the Church (comp.16) and technical accompaniment (comp.11) based on approved project, with Licensing Deliberation 2Promotion and Disclosure of the Church of Thirds with high importance for the achievement of global objectives: Work on the design and implementation of promotion and dissemination activities.</t>
  </si>
  <si>
    <t>Q2878281</t>
  </si>
  <si>
    <t>Rehabilitation of the â€œAlvarenga Buildingâ€ and outdoor areas</t>
  </si>
  <si>
    <t>Rehabilitation of the â€œAlvarenga Buildingâ€ and outdoor areas, operation registered in P.I. 6.5 of Pedu of Torres Novas, intending to rehabilitate the building, currently in very poor state of conservation.</t>
  </si>
  <si>
    <t>Q2882297</t>
  </si>
  <si>
    <t>Intervention of Conservation and Restoration in the Building of the â€œPalacete of the Count of Sampayoâ€ â€“ Phase 1</t>
  </si>
  <si>
    <t>This Action intends to carry out a first intervention in the Palacete Building of the Counts of Sampayo in order to sustain the accelerated process of degradation, recovering and structurally improving the entire external surroundings of the building including the roof, and proceeding to create a physical connection with the Tide Mill of Vedros.</t>
  </si>
  <si>
    <t>Q2866343</t>
  </si>
  <si>
    <t>Conservation and upgrading of the church of St. John of AlporÃ£o</t>
  </si>
  <si>
    <t>The project is part of IP 6.3 (Conservation, protection, promotion and development of cultural and natural heritage) and is foreseen in the PACTO concluded with CIMLT.</t>
  </si>
  <si>
    <t>Q2880690</t>
  </si>
  <si>
    <t>External rehabilitation of the Alcochete Cultural Forum and landscape arrangement of the surrounding space</t>
  </si>
  <si>
    <t>The operation includes conservation, requalification and improvement works that, on the one hand, will address existing pathologies and on the one hand will improve the access and enjoyment of the surrounding outdoor area, as well as enhance the activity developed and contribute to the increase of cultural and tourist attractiveness.</t>
  </si>
  <si>
    <t>Q2853987</t>
  </si>
  <si>
    <t>Requalification of Peon Routes of the Serra de Santa BÃ¡rbara, Terceira Island</t>
  </si>
  <si>
    <t>This project consists, briefly, of the following: Construction of 26 park places Reconstruction and increase of the viewpoint South Passadds to the South and North, with suitcases of appreciation of the landscape Points of cleaning of footwear for removal of seeds and propaglos of exotic species that may have an invasive character, thus minimising the possible negative impacts Installation of plates with informative signage, and interpretative panels of the</t>
  </si>
  <si>
    <t>Q2877942</t>
  </si>
  <si>
    <t>Requalification of the Municipal Market Building</t>
  </si>
  <si>
    <t>The present operation refers to the requalification of the Municipal Market Building, which presents very poor general conditions of functionality and conservation, in particular, in terms of coverage and structure, interior and exterior walls, electrical networks, water and sewage supplies, sanitary facilities, sales spaces and accessibility conditions.</t>
  </si>
  <si>
    <t>Q2866273</t>
  </si>
  <si>
    <t>Requalification of Villa Romana</t>
  </si>
  <si>
    <t>It is intended to boost the Vila de Rio Maior in its relationship with the river and the Roman archaeological presence. In an integrated logic, it is planned to open the space to the active participation of the community in the research phase, in its conservation and maintenance, creation and promotion of Roman events in order to allow a differentiated offer with special focus on the school community with a play-pedagogical offer to support school curricula.</t>
  </si>
  <si>
    <t>Q2894900</t>
  </si>
  <si>
    <t>Route of the Romanesque: Heritage, Culture and Tourism TÃ¢mega (2nd Phase)</t>
  </si>
  <si>
    <t>This operation intends to continue the work of conservation, safeguard and value the heritage (immobile and mobile) integrated in the Romanesque Route and to develop and dynamic equipment of high dimension and tourist-cultural interest, intended for the interpretation of the territory, history and Romanesque art, in order to create a new element of attractiveness and notoriety associated with the Romanesque Route.</t>
  </si>
  <si>
    <t>Q2894778</t>
  </si>
  <si>
    <t>Rehabilitation, Conservation and Restoration of the Church of Mercy of Penafiel</t>
  </si>
  <si>
    <t>Operation Rehabilitation, Conservation and Restoration of the Church of Mercy of Penafiel contemplates the rehabilitation of the Church of Mercy, as well as the conservation and restoration of its artistic collection. This need has been identified by the Santa Casa da MisericÃ³rdia de Penafiel and some of its visitors, focusing on a set of actions that meet the objectives identified in the Cultural Promotion Notice.</t>
  </si>
  <si>
    <t>Q2877568</t>
  </si>
  <si>
    <t>Monastery of Santa Clara-a-Velha â€“ Works for general conservation/beneficiation</t>
  </si>
  <si>
    <t>Draft implementation. Construction with conservation and restoration of the church, ruins (claister) and adjacent spaces, dismantling of precarious constructions, construction of an annex, improvement of the space annexed to the Palace of the Queen with repair and construction of fence wall sections, repair and reinforcement of pumping systems, electric, irrigation and surveillance. Coordination of the safety of the undertaking. Lift repair.</t>
  </si>
  <si>
    <t>Q2882375</t>
  </si>
  <si>
    <t>Works of Rehabilitation and Conservation in the parish of Rego</t>
  </si>
  <si>
    <t>The works of Rehabilitation and Conservation in the parish of Rego in six buildings/lots (6,7,8,9,10 and 11) resulting from the identification of a set of anomalies in the building go through the rehabilitation and conservation of frontages common areas and interiors, in order to provide better conditions of habitability, namely comfort and safety</t>
  </si>
  <si>
    <t>Q2866475</t>
  </si>
  <si>
    <t>Urban Regeneration Action Plan of the Municipality of Barrancos â€“ 3rd Phase</t>
  </si>
  <si>
    <t>The Vila de Barrancos has public equipment with high heritage, urban and identity value, and some are in poor state of conservation and for which a new clothing and purpose is required.</t>
  </si>
  <si>
    <t>Q2860026</t>
  </si>
  <si>
    <t>Route of the Archaeological Stations of Lakes</t>
  </si>
  <si>
    <t>The aim is to re-qualify the 3 archaeological sites of the Roman era, ensuring their valorisation, promotion and their conservation, ensuring the improvement of the conditions of access, visitation, comfort, security and information to tourists and visitors. Improving the tourist and natural supply of Lagos and the region, the increase of visitors, especially in the low season, mitigating the effects of seasonality, stability on the economy and employment.</t>
  </si>
  <si>
    <t>Q3357971</t>
  </si>
  <si>
    <t>Convent of the Angels â€” conservation and restoration of the property</t>
  </si>
  <si>
    <t>Programmatically it was assumed that this building will function as a space for exhibitions and thematic cultural events associated with the patrimonial value of the municipality of Montemor-o-Velho. The proposal is based on the creation of a ordinance, in the entrance area of the current convent, and on the appreciation of the current spaces of the kitchen, dining room and room of the Chapter.</t>
  </si>
  <si>
    <t>Q2877519</t>
  </si>
  <si>
    <t>Rehabilitation of the Castle and the Palace of the Count</t>
  </si>
  <si>
    <t>Promote the conservation and enhancement of Castelo e PaÃ§o do Conde de OurÃ©m in view of its high potential tourist interest at local, regional and national level.</t>
  </si>
  <si>
    <t>Q2878274</t>
  </si>
  <si>
    <t>Property and Functional Requalification of the Building of Thermal Hospital â€“ Building 2</t>
  </si>
  <si>
    <t>This is the rehabilitation of the original building, treating it in a conservative, non-invasive way, endowed with operating conditions the treatment area of the DSB, in the BalneÃ¡rio.The deepest intervention will be on floor 01, enabling the building to be able to operate properly to the current requirements. To this end it was also necessary to intervene in the mineral water distribution network,</t>
  </si>
  <si>
    <t>Q2857633</t>
  </si>
  <si>
    <t>Project for the Conservation and Restoration of the Modules of Taipa AlmÃ³ada do Castelo de Paderne â€“ AlbarrÃ£ Tower and Walls</t>
  </si>
  <si>
    <t>Intervention criteria: Maintaining the Authenticity and Identity of the AlbarrÃ£ Tower and Wall Respect for the additions of all epochs, because they are like a document reading the different phases, provided that they are not incongruous, or come into conflict or incompatible with the remaining monuments.Reintegrations of new elements are allowed to stabilise the internal structure of the support that must be perceptible and appropriate in chromatic terms.</t>
  </si>
  <si>
    <t>Q2894998</t>
  </si>
  <si>
    <t>Rehabilitation, conservation and enhancement of the Church and its surroundings of the Convent of Saint Salvador of Paderne, MelgaÃ§o</t>
  </si>
  <si>
    <t>In short, it is intended to place the Church of the Convent of Paderne, National Monument, at the service of the Regional Strategy of attracting visitors, through its requalification and appreciation.</t>
  </si>
  <si>
    <t>Q3357972</t>
  </si>
  <si>
    <t>Centum Cellas Interpretative Center</t>
  </si>
  <si>
    <t>Application Objective: the tourist value of a historical equipment contributing to the creation of wealth and employment, in low-density territory.Actions Application: Building the Interpretative Center of Centum Cellas; MusealizaÃƒ3n o Centro Interpretativo de Centum Cellas; Design and Implementation Illumination Tower Centum Cellas; Performing Cleaning Works, Conservation and Restoration Torre Centum Cellas.</t>
  </si>
  <si>
    <t>Q2877531</t>
  </si>
  <si>
    <t>Convent of Santa Cruz do Bussaco</t>
  </si>
  <si>
    <t>This operation consists of the recovery of the Convent of Santa Cruz do Bussaco, and aims at the conservation, protection, promotion and enhancement of that cultural heritage, in order to enhance a quality tourist product, included in the list of Portuguese cultural and natural assets eligible for UNESCOâ€™s world heritage, thus contributing to the affirmation of the region as a tourist destination of excellence</t>
  </si>
  <si>
    <t>Q2880696</t>
  </si>
  <si>
    <t>Rehabilitation of the Cloisters of the Monastery of Saint Denis and Saint Bernard</t>
  </si>
  <si>
    <t>The operation aims at the rehabilitation of the cloisters of the Monastery S. Dinis and S. Bernardo, through their conservation and restoration, thus contributing to the valorisation of their heritage values, and enhancing the visitation and enjoyment of the National Monument.</t>
  </si>
  <si>
    <t>Q2863495</t>
  </si>
  <si>
    <t>OLIVEIRAâ€™S DOCUMENTAL CENTER</t>
  </si>
  <si>
    <t>This project consists of the conservation of the building of the former GrÃ©mio da Lavoura in order to provide the necessary conditions for its dynamisation as the Documental Center of Oliveira. This intervention will enable the Moura Historic Center to be dynamic and to promote the consolidation of the urban space, using the built, seeking solutions appropriate to the new challenges of the community, in an attitude of urban regeneration, social development and inclusion.</t>
  </si>
  <si>
    <t>Q2866306</t>
  </si>
  <si>
    <t>Conservation and cultural upgrading of religious heritage Sousel Church of Nossa Senhora da Orada and surrounding</t>
  </si>
  <si>
    <t>The operation aims at a contract for the conservation and requalification of the building and its surroundings, as well as the creation of spaces to support the visitor</t>
  </si>
  <si>
    <t>Q2857645</t>
  </si>
  <si>
    <t>Programme for the Conservation and Requalification of the Roman Ruins of Milreus</t>
  </si>
  <si>
    <t>The â€œProgramme for the Conservation and Requalification of the Roman Ruins of Milreusâ€ has 5 actions: Conservation and maintenance of Roman mosaics undertaken to rehabilitate and maintain the rural house restoration and requalification of the Temple of Milreu requalification of the outer space of the Monument of Milreu actions of dissemination and promotion.</t>
  </si>
  <si>
    <t>Q2877552</t>
  </si>
  <si>
    <t>Intervention in the See of Castelo Branco</t>
  </si>
  <si>
    <t>With this operation we intend to carry out conservation works of the building and exterior spaces of the Church of the See, as well as the conservation and restoration of images of Sacred Art, the frames (restabules) and the altars of the church and the recovery of the organ of pipes.Measures will be made to facilitate access to people with conditioned mobility, as well as new decorative lighting will be installed.</t>
  </si>
  <si>
    <t>Q2877582</t>
  </si>
  <si>
    <t>Conservation, Valuation and Disclosure of the Royal Ice Factory</t>
  </si>
  <si>
    <t>This project aims at the conservation, safeguarding, valorisation and dissemination of the Royal Ice Factory, in close coordination with the Directorate-General for Cultural Heritage (DGPC), in order to achieve the objectives of the partnership agreement concluded.</t>
  </si>
  <si>
    <t>Q2883665</t>
  </si>
  <si>
    <t>Madeira Photography Museum</t>
  </si>
  <si>
    <t>This project provides for the following phases: 1Âº Installation of a conservation area and reserves at ABM 2Âº Conservation and restoration of the photographic and non-photograph estate 3Âº Acquisition of collections of former photographers and photography houses 4Â° Museology of the photography museum in the old studio Vicentes 5Âº Disclosure.</t>
  </si>
  <si>
    <t>Q3357975</t>
  </si>
  <si>
    <t>CONSERVAÃƒ O E REABILITAÃƒ O O DO CASTELO DE TAILORS</t>
  </si>
  <si>
    <t>Ensure the preservation and enhance the attractiveness of the fortress as a historical-cultural landmark with cultural and recreational functions, through a conservation and deep rehabilitation operation that simultaneously introduces a component of innovation in the visit, through the creation of a viewpoint in the tower, as well as an interpretative route of military structures in Alfaiates.</t>
  </si>
  <si>
    <t>Q2866354</t>
  </si>
  <si>
    <t>Conservation and Rehabilitation of the Walls of Noudar Castle</t>
  </si>
  <si>
    <t>The operation has as its object the preservation of Noudar Castle, classified as National Monument, and aims to reverse the current situation of abandonment. Alongside the upgrading and restoration of the walls, it is also intended to enhance the tourism of the asset, increasing its contribution to the capture of new flows of visitors and the development of the local economy.</t>
  </si>
  <si>
    <t>Q2866308</t>
  </si>
  <si>
    <t>Intervention of Conservation, Restoration and Valuation of the House of Fresco and the Chapel of SÃ£o Miguel do Castelo integrated in the Patteo de SÃ£o Miguel, in Ã‰vora</t>
  </si>
  <si>
    <t>The Conservation, Restoration and Valuation of the House of Fresco and the Chapel of SÃ£o Miguel do Castelo aim, on the one hand, to enhance an urban complex with high historical and architectural interest public service supports that the Foundation has been carrying out for more than 5 decades and, on the other, promoting Ã‰vora as a tourist destination of excellence associated with a qualified offer of its products and services.</t>
  </si>
  <si>
    <t>Q4470966</t>
  </si>
  <si>
    <t>Requalification of the Leisure Zone of the Ribeira de Ervedal da Beira Waterfall</t>
  </si>
  <si>
    <t>Requalification of the leisure area of AÃ§ude da Ribeira, in Ervedal da Beira, through the creation of pedestrian routes, the possibility of crossing the water line, the creation of a living/miradour area and parking conditions, to promote the conservation, protection and promotion of the natural heritage, as an instrument of differentiation and competitiveness of the territories, namely through its tourist enhancement</t>
  </si>
  <si>
    <t>Q2877497</t>
  </si>
  <si>
    <t>Montemor-o-Old Castle Accessibilities, conservation and restoration of the property</t>
  </si>
  <si>
    <t>The operation Montemor-o-Velho CastleAccessibilities, conservation and restoration of the property aims to carry out the conservation and repair of the Montemor-o-Velho Castle, in particular in its interior access and in its southern surroundings, currently degraded and that put at risk the very sustainability of the barbacÃ£.In addition to the conservation and repair itself is intended to contribute to the tourist enhancement and cultural dynamisation of the Castle.</t>
  </si>
  <si>
    <t>Q2894889</t>
  </si>
  <si>
    <t>Promotion, Valorisation and Benefit of Castro de Alvarelhos</t>
  </si>
  <si>
    <t>This operation aims to improve the conditions and visits to Castro de Alvarelhos as well as scientific study, surveys and archaeological monitoring and conservation and consolidation of exhumed materials from Castro de Alvarelhos, enhancing and recognising the Castro de Alvarelhos in the Castros Network of the Northwest and in the regional and national context.</t>
  </si>
  <si>
    <t>Q2877525</t>
  </si>
  <si>
    <t>Cultural Heritage â€“ Interventions in National Monuments â€“ Valorisation of the Church of St. Vincent</t>
  </si>
  <si>
    <t>The operation generally consists of improving the degree of conservation of the Church of St Vincent through the external Beneficiation of the Church of St Vincent and the conservation and restoration of altarpieces from the interior.</t>
  </si>
  <si>
    <t>Q4469469</t>
  </si>
  <si>
    <t>Conservation and Restoration of the Church of Our Lady of the Assumption</t>
  </si>
  <si>
    <t>After diagnosis and opinion of the DRCC, three axes were erected where 14 actions are inserted, which undergo a wide conservation and restoration of the building of the Church of Our Lady of the Assumption, as well as the works of art, but also by developing a tourist visitation system in interactive audio guide with information technologies, with the prospect of the largest restoration of the monument to date and a doubling of the number of visitors in 2022.</t>
  </si>
  <si>
    <t>Q2877596</t>
  </si>
  <si>
    <t>Requalification of the New See â€“ Coimbra</t>
  </si>
  <si>
    <t>Various repairs at the level of the roofs, both of the Church and of the Casa Anexa, with intervention in coatings, ruffles and waterproofing. Correction of existing pathologies in the plasters of some exterior vestments, communicating with sacristy and other areas object of recent intervention. Removal of roofing in the inner courtyard. Conservation and restoration of stone elements.</t>
  </si>
  <si>
    <t>Q2877598</t>
  </si>
  <si>
    <t>Requalification of the Old See â€“ Coimbra</t>
  </si>
  <si>
    <t>Implementation of a church cover coating solution, with water conduction to existing gargoyles and discharges correcting some less suitable current solutions. It aims to eliminate the pathologies identified in the stone vaults of the church that show worrying signs of degradation associated with infiltrations. Conservation and restoration of stone elements. Construction of ramp for access of people with conditioned mobility.</t>
  </si>
  <si>
    <t>Q2866212</t>
  </si>
  <si>
    <t>Church of Mercy â€“ Heritage Valuation</t>
  </si>
  <si>
    <t>The project that the Mercy of Ã‰vora intends to develop takes on an integrated approach of intervention, focusing on valuing the heritage of the Church of Mercy, which crosses a set of activities and, as a whole, will make visible and accessible to all the cultural and historical richness of the church. The results will be disseminated and disseminated promoting the conservation, valorisation and promotion of heritage.</t>
  </si>
  <si>
    <t>Q2882298</t>
  </si>
  <si>
    <t>Revitalisation of the Downloaderâ€™s Largo in Vedros Garlic</t>
  </si>
  <si>
    <t>In the scope of the Municipal Urban Rehabilitation Program â€“ PMRU Moita2025, the Municipality of Moita intends with the present operation to revitalise the space surrounding the Largo do Unloader in Vedros, thus complementing the operation also included in the present Urban Development Strategy for the Intervention of Conservation and Restoration in the Palacete do Conde de Sampayo 1Âª Phase.</t>
  </si>
  <si>
    <t>Q3367529</t>
  </si>
  <si>
    <t>Qualification of Cultural Touring Experiences in Minho â€” Conservation and Restoration of Abbey Chapels â€” 1st phase/Amares</t>
  </si>
  <si>
    <t>Conservation and restoration interior and exterior of the chapels that retract the countries of the Life of the Virgin Mary, located in the access to the sanctuary of Our Lady of the Abbey and the set of sculptures belonging to it, aiming to enhance, the increase of visitors and tourists and an appreciation of the built set of the Abbey.</t>
  </si>
  <si>
    <t>Q2895000</t>
  </si>
  <si>
    <t>Protection, Valorisation, Conservation and Promotion of the Historical Heritage of Armamar â€“ Mother Church of SÃ£o Miguel</t>
  </si>
  <si>
    <t>The Operation â€“ Protection, Valorisation, Conservation and Promotion of the Historical Heritage of Armamar â€“ Mother Church of SÃ£o Miguel, aims at the rehabilitation of a building of religious character, classified as a National Monument, thus allowing to ensure the characteristics and elements that support its classification, even allowing to enhance its attractiveness and tourist interest.</t>
  </si>
  <si>
    <t>Q2877524</t>
  </si>
  <si>
    <t>Rehabilitation and access to the LousÃ£ Castle and Involving Area (Inscribed in PDCT with the designation Castelo da LousÃ£ â€“ Rehabilitation and Visit Circuit)</t>
  </si>
  <si>
    <t>Conservation, protection, promotion and development of cultural heritage integrating a set of architectural solutions that respond to the constraints encountered in terms of accessibility and security of visitors.</t>
  </si>
  <si>
    <t>Q2866246</t>
  </si>
  <si>
    <t>CONSERVATION OF MODERN WALLS</t>
  </si>
  <si>
    <t>The medieval castle and the modern fortification of Moura are elements of great historical and patrimonial importance. The current state of degradation of the sections of the wall to be intervened calls into question not only their physical stability, but above all the security and free access of people and assets to the areas where they are located, and therefore it is considered essential to carry out their conservation.</t>
  </si>
  <si>
    <t>Q2877530</t>
  </si>
  <si>
    <t>Castro do Zambujal Valuation Project</t>
  </si>
  <si>
    <t>The project to enhance the Castro do Zambujal is part of the investments of conservation, protection, and promotion of cultural heritage, allowing the enjoyment of the archaeological site by the general public, improving accessibility, internal circulation and providing new and modern means of interpretation, with the aim of making knowledge about its genesis and the historical evolution available and understandable by all.</t>
  </si>
  <si>
    <t>Q2894882</t>
  </si>
  <si>
    <t>Geoparque do Litoral de Viana do Castelo 2Âª Phase</t>
  </si>
  <si>
    <t>The 8 Local Natural Monuments of Viana do Castelo are areas newly classified by the Municipality of Viana do Castelo and correspond to areas on the coast of Viana do Castelo where notable occurrences of geological heritage have been identified, which, due to their uniqueness, rarity and representativeness in ecological, aesthetic, scientific and cultural terms, require their conservation and the maintenance of their integrity.</t>
  </si>
  <si>
    <t>Q2860035</t>
  </si>
  <si>
    <t>CONSERVATION AND REHABILITATION OF THE OVEN HOUSE FOR THE â€œWINE HOUSEâ€</t>
  </si>
  <si>
    <t>The objective of the operation is the adaptation of the Oven Building to the exhibition space, promotion and sale of endogenous products (wines and other products of local origin) taking advantage of the strategic location of passage between the riverside area and the castle of residents and tourists.It is intended to contribute to the dynamisation of the local economy, creation of employment, promotion, valorisation and marketing of local productions.</t>
  </si>
  <si>
    <t>Q2882336</t>
  </si>
  <si>
    <t>Requalification and Valorisation of public spaces in the parish of PÃ¡teo dos Cavaleiros</t>
  </si>
  <si>
    <t>Q2877697</t>
  </si>
  <si>
    <t>Rail Fest</t>
  </si>
  <si>
    <t>With the aim of contributing to the preservation of natural and cultural values, through conservation and tourist enhancement, as factors of competitiveness in the regional model of economic development, the municipalities Entronc, Ãgueda and V.V.RÃ³dÃ£o, in partnership with FMNF and Castelo Branco municipality, created an action program Rail Fest, which aims to be a Travel through the Railway Heritage through Photography, Cinema, Music and Theatre</t>
  </si>
  <si>
    <t>Q2877529</t>
  </si>
  <si>
    <t>Conservation and rehabilitation of the Tomar Synagogue</t>
  </si>
  <si>
    <t>It dignifies the sacred space of the Synagogue restoring all the building elements and endowing it, in the adjacent space, with a new functionality for exhibition where a new light walkway was created to visit the archaeological ruins and a multipurpose space, of greater breadth and with dimension to receive groups. The site was refurbished and requalified. The architecturally dissonant elements were removed.</t>
  </si>
  <si>
    <t>Q2894921</t>
  </si>
  <si>
    <t>Castros Network â€“ Valorisation and conservation of the Moorish Castle 2Âª. Phase â€“ and Castle of Potters</t>
  </si>
  <si>
    <t>The application in question brings together the vestments explained in the typology (i) Valuation and promotion of public historical and cultural assets and equipment with a cultural vocation and of high tourist interest.</t>
  </si>
  <si>
    <t>Q2894866</t>
  </si>
  <si>
    <t>Pedestrian Routes â€“ Live Payva Dâ€™Ouro â€“ Travel Live the Douro</t>
  </si>
  <si>
    <t>The operation aims to create the Route Living the Douro, the first phase of the Routes Live Payva Dâ€™Ouro, and aims to implement a set of solutions for the promotion and recognition of the territory, valuing its natural heritage and promoting the protection of nature and biodiversity. The ultimate goal is to attract and raise awareness among diverse audiences. It will last for 14 months and the associated investment is EUR 349 326.80.</t>
  </si>
  <si>
    <t>Q2877577</t>
  </si>
  <si>
    <t>Monastery of Celas Reparations Miscellaneous of Coverages and Conservation and Restoration of the Cloister</t>
  </si>
  <si>
    <t>Various repairs of the coverings and rain draining system, in the Church and cloister, intervention in the coatings, ruffles and waterproofings, and in areas of passage from the outside. Correction of existing pathologies in the plasters of some interior and exterior vestments. Conservation and restoration of polychrome altarpieces and tile coatings. Consolidation and restoration of the figurative colonnade of the Cloister, in AnÃ§Ã£ stone</t>
  </si>
  <si>
    <t>Q2866281</t>
  </si>
  <si>
    <t>Conservation and Restoration of the Chapel of Santa Ãgata/Ermida de S. Neutel</t>
  </si>
  <si>
    <t>The operation is intended for the execution of the work of Conservation and Restoration of the Chapel of Santa Ãgata, with regard to the resolution of old structural problems of the building and annexes, namely consolidation and waterproofing of the roof, repair and replacement of various coatings and installations, followed by a phase of intervention in the interior, for the conservation and restoration of the mural paintings that fill the vaults and walls of the monument.</t>
  </si>
  <si>
    <t>Q2880677</t>
  </si>
  <si>
    <t>Conservation and restoration intervention l Tumulo D. Dinis</t>
  </si>
  <si>
    <t>The project to be applied focuses on the execution of conservation and restoration project of the National Monument Tomb of D. Dinis, as well as the coverage of the Church of the Monastery of St. Denis and St. Bernard of Odivelas â€“ treatment of the vestments to avoid infiltration in the interior, creating the necessary conditions to keep memory of the tomb of one of the most important kings in the National History and the creation of a place of visitation and investigation</t>
  </si>
  <si>
    <t>Q2880664</t>
  </si>
  <si>
    <t>Landscape valuation of the Dolmen of the Great Stones Site</t>
  </si>
  <si>
    <t>The operation to apply focuses on the execution of a project of conservation, protection and promotion of the national monument Dolmen do Sitio das Pedras Grandes, through the creation of a place of visitation and complementary offer of an intergenerational leisure space.</t>
  </si>
  <si>
    <t>Q2866268</t>
  </si>
  <si>
    <t>MONTALVÃƒO VINTAGE â€“ RELIVE THE PAST</t>
  </si>
  <si>
    <t>The project provides for the realisation of works of rehabilitation, conservation and heritage enhancement, of the former primary school, focusing on occupations linked to the recovery and dissemination of cultural, ethnographic and leisure heritage, equipping all spaces, through travelling exhibitions, play spaces and multimedia interaction.</t>
  </si>
  <si>
    <t>Q2877564</t>
  </si>
  <si>
    <t>Restoration and Structural Consolidation of the Church of SÃ£o GiÃ£o</t>
  </si>
  <si>
    <t>The application of the Restoration and Structural Consolidation operation of the Church of SÃ£o GiÃ£o, whose promoter is the Municipality of NazarÃ©, is formalised in accordance with the terms and for the purposes provided for in the CENTRO-14-2016-01 Competition Notice of the Centreâ€™s Regional Operational Programme, and aims to promote the conservation and enhancement of cultural heritage, as an instrument for the sustainability of the territories.</t>
  </si>
  <si>
    <t>Q2897518</t>
  </si>
  <si>
    <t>Canedo Leisure Park</t>
  </si>
  <si>
    <t>The operation PARK OF LAZER DE Canedo is developed around a single action, which includes the construction of public works Construction of the Leisure Park of Canedo and provides for the creation of a walkway area and the construction of a building where a cafÃ© and a sanitary facility will operate, support, walkways, pavings, plantations of indigenous species and construction of park area.</t>
  </si>
  <si>
    <t>Q2895277</t>
  </si>
  <si>
    <t>PARU 7 REHABILITATION AND REQUALIFICATION OF THE OLD SLAUGHTERHOUSE AND CARPENTRY AND ACCESSES</t>
  </si>
  <si>
    <t>The aim is the rehabilitation and refunctionalisation of an old building located in the Quinta da Judite Green Park for the installation of a multipurpose support space OF THE ANTIGO MATADOURO, carpentry and access to the integration and legibility of the public space, constituting systems of collective spaces, valuing its functions enhancing its role in the balance of biodiversity and landscape.</t>
  </si>
  <si>
    <t>Q2866202</t>
  </si>
  <si>
    <t>Program for the Conservation and Consolidation of the Aqueduct of Silver Water</t>
  </si>
  <si>
    <t>The Aqueduct of the Silver Water was built in the sixteenth century and is a classified property. It is intended to preserve and consolidate the remaining sections of the original construction due to its poor state of conservation. The programme covers preparatory work, such as architectural surveys and diagnosis of the state of conservation, such as the preparation of a project, its implementation and also includes actions to enhance scenic illumination.</t>
  </si>
  <si>
    <t>Q2895267</t>
  </si>
  <si>
    <t>PARU 8 URBANISTIC REHABILITATION OF THE SQUARE/BLACK OF THE BLACKSMITH</t>
  </si>
  <si>
    <t>This operation intends the urbanistic arrangement of the public space of the LARGO DA Corredoura/LARGO OF the blacksmith, the qualification, integration and readability of the public space, constituting systems of collective spaces, valuing its functions as areas free of recreation, leisure, culture and sport. enhancing its role in the balance of biodiversity and landscape, and contributing to the infrastructure of public spaces.</t>
  </si>
  <si>
    <t>Q2877553</t>
  </si>
  <si>
    <t>Upgrading, conservation and restoration of the Church of Santo Quintino</t>
  </si>
  <si>
    <t>The Municipality through this Operation aims to Beneficiate, Conservate and Restore the classified Cultural Heritage of the Municipality, and to streamline the Sobral de Monta AgraÃ§o Territory in the scope of this theme. The Western Intermunicipal Communityâ€™s Territorial Development and Cohesion Pact frames the operation. In this respect, and taking into account the current economic environment, funding will enable local work and tourism to be promoted.</t>
  </si>
  <si>
    <t>Q2863545</t>
  </si>
  <si>
    <t>Polynucleated Museological Network</t>
  </si>
  <si>
    <t>The operation will make it possible to reclassify two of the buildings that make up the polynucleated Museological network: â€” The Convent of Remedies that hosts the Interpretative Center Ã‰vora MegalÃ­tico, the Resource Center of Oral Tradition and Intangible Heritage of the Municipality and the booty of the old New Typography. Photographic Archive that gathers more than 600 000 photographic species, in addition to a Museological nucleus with several photographic artifacts.</t>
  </si>
  <si>
    <t>Q2895094</t>
  </si>
  <si>
    <t>Requalification of Costa Street</t>
  </si>
  <si>
    <t>Integration of infrastructures of water supply networks, drainage of waste water and rainwater, redefinition of road and pedestrian mobility routes, revitalisation of public space with integration of urban furniture and arboreal species.</t>
  </si>
  <si>
    <t>Q2866309</t>
  </si>
  <si>
    <t>Intervention of conservation and restoration of the wooden painted ceiling of the Royal Basilica of Castro Verde</t>
  </si>
  <si>
    <t>The recommended intervention for the painted ceiling presupposes the prior cleaning of the roof and the clearing and repair of drainage channels of rainwater from the roof.</t>
  </si>
  <si>
    <t>Q2866429</t>
  </si>
  <si>
    <t>Source of Bizzles and Involving Zone</t>
  </si>
  <si>
    <t>The present operation is intended for the realisation of conservation and restoration works of the Bicas de Alandroal Fountain and the requalification of its surroundings.</t>
  </si>
  <si>
    <t>Q4434531</t>
  </si>
  <si>
    <t>Exhibition Contents for the Museum Landscapes of SargaÃ§o</t>
  </si>
  <si>
    <t>This application concerns the implementation of an exhibition programme, with the creation of two exhibitions: â€œLavradores do SargasÃ§oâ€ â€” the human part of the sargasso, and another, the exhibition Landscapes of Sargasco â€” the part Nature of Sargasso â€” where stories of landscape, geomorphology of the coastal sector and biodiversity are recreated and told, where an interactive table stands out.</t>
  </si>
  <si>
    <t>Q2878236</t>
  </si>
  <si>
    <t>Conservation and Change of the Building of the Municipality of FundÃ£o</t>
  </si>
  <si>
    <t>The application refers to the execution of rehabilitation works of the City Council building, at the level of the frontiers and coverage.</t>
  </si>
  <si>
    <t>Q2863601</t>
  </si>
  <si>
    <t>Rehabilitation of the Old Chain</t>
  </si>
  <si>
    <t>Realisation of works of rehabilitation, conservation and heritage enhancement, of the Old Chain, focusing on occupations linked to the recovery and dissemination of historical heritage, rehabilitating it as a structure at the service of the democratisation of culture, providing a service of an informative, educational and cultural nature, in order to preserve, study, disseminate and value the heritage and collective memory of the county of Nisa.</t>
  </si>
  <si>
    <t>Q2895227</t>
  </si>
  <si>
    <t>Requalification of the Envelope to the Building of the Town Halls</t>
  </si>
  <si>
    <t>The project aims to regularise the intervention area namely:oRegularisation and verification of accessibility.oRegularisation and planning of traffic.oRegularisation of park areas with electrical supply areas and parks for conditioned mobility.oRecovery conservation of light source</t>
  </si>
  <si>
    <t>Q2863533</t>
  </si>
  <si>
    <t>Rehabilitation of the Old Hospital Building</t>
  </si>
  <si>
    <t>It is thus planned to carry out works of rehabilitation, conservation and heritage enhancement, of the Old Hospital Building, through the creation of the documentary center, focusing on occupations linked to the recovery and dissemination of historical heritage, providing a service of an informative, educational and cultural nature, in order to preserve, study, disseminate and value the heritage and collective memory of the county of Nisa</t>
  </si>
  <si>
    <t>Q2863493</t>
  </si>
  <si>
    <t>Re-qualification of Nisaâ€™s Postigo Broadcasts</t>
  </si>
  <si>
    <t>The project provides for the realisation of works of conservation and heritage enhancement, of the entire space of Largo dos Postigos de Nisa. It is located in the area of the Historical Centre, where part of its streets converge, and therefore with a privileged location. It provides for the creation of a small urban park, where a fountain will be inserted as a sculptural element, with a garden, leisure area and a small car park area.</t>
  </si>
  <si>
    <t>Q2877495</t>
  </si>
  <si>
    <t>Conservation and Restoration of the Ceiling of St. Peterâ€™s Church</t>
  </si>
  <si>
    <t>The project aims at the conservation and restoration of the ceiling of St.Peterâ€™s Church, which, because it presents signs of high risk of falling elements, was carried out in 2015 to its dismantling and closure of the Church. The ceiling consists of 35 wooden coffers with an area of 210 mÂ². The operation includes the conservation and restoration work and the acquisition of an information panel, with an expected duration of 11 months and a cost of EUR 142,089.55.</t>
  </si>
  <si>
    <t>Q2897481</t>
  </si>
  <si>
    <t>Valuing the Church of St. Peter Tarouca</t>
  </si>
  <si>
    <t>The activities intrinsic to this project are activities of conservation and restoration of the integrated heritage of the Church of SÃ£o Pedro de Tarouca.This enhancement will allow the public enjoyment of a unique and differentiating resource, with the possibility of organising guided tours of this heritage.</t>
  </si>
  <si>
    <t>Q2857667</t>
  </si>
  <si>
    <t>PROMOTURIS â€“ Tourist and Cultural Promotion Plan</t>
  </si>
  <si>
    <t>PROMOTURIS aims at the conservation and improvement of the regionâ€™s conditions for the practice of sustainable Nature Tourism, from a perspective related to the dynamisation of cultural heritage. Through this qualitative upgrading, and the consequent promotion of the region and its equipment in the appropriate channels, a substantial increase in tourism flow in the Lower Guadiana is expected, developing the local economy and effectively combating seasonality.</t>
  </si>
  <si>
    <t>Q2866485</t>
  </si>
  <si>
    <t>Remodeling of the Masterâ€™s Palace Coverage</t>
  </si>
  <si>
    <t>The Conservation and Valuation of the Conventual Set of the Order of Avis and the remodeling of the coverage of the Masterâ€™s Palace aims: Recovering and valuing the built heritage orAvailing the enjoyment and public use of discarded spaces oCreate new equipment and services, especially in the cultural aspect.</t>
  </si>
  <si>
    <t>Q2880654</t>
  </si>
  <si>
    <t>Prarabida Conservation, valorisation and promotion of ArrÃ¡bidaâ€™s heritage | CAFA â€“ Castles and Fortifications of ArrÃ¡bida</t>
  </si>
  <si>
    <t>Promote the image of territorial identity that the built military heritage has not only in ArrÃ¡bida but in its position as northern limes of the great Lisbon, focusing on the memory of castles, fortresses and forts as landmarks of heritage and tourism attractiveness, positive assets of the region and its cultural ancestry.</t>
  </si>
  <si>
    <t>Q2878051</t>
  </si>
  <si>
    <t>SÃ¡tÃ£o Mother Church â€“ Church of Santa Maria</t>
  </si>
  <si>
    <t>The proposed operation aims at the conservation and restoration of the Church of Santa Maria, a Romanesque church of the th century, located in the oldest urban nucleus of the village of SÃ¡tÃ£o.</t>
  </si>
  <si>
    <t>Q2894801</t>
  </si>
  <si>
    <t>Valorisation of the Religious Heritage Network through an Intervention of Conservation and Restoration in the Mother Church of Vimioso</t>
  </si>
  <si>
    <t>It is intended to carry out an intervention of conservation and restoration in the Mother Church of Vimioso, focusing on the mural painting of the vault of the main chapel, in the carving and accessories of the altarpiece mor and lateral altarpieces, on the sculptures of figures and ecclesiastical furniture.</t>
  </si>
  <si>
    <t>Q3357968</t>
  </si>
  <si>
    <t>Conservation and Restoration of the Integrated Heritage of the Church of the Convent of the Blessed Sacrament in LouriÃƒÂ§al â€” Pombal</t>
  </si>
  <si>
    <t>Within the scope of this operation, called "Conservation and Restoration of the Integrated Heritage of the Church of the Convent of the Sacramento Sanctuary in LouriÃƒÂ§al â€” PombalÃ¢EUR is intended to carry out the conservation and restoration of mural painting and stucco and the intervention of maintenance and general cleaning of the tiles and singing.</t>
  </si>
  <si>
    <t>Q2857643</t>
  </si>
  <si>
    <t>Megalithic Monuments of Alcalar: Rehabilitation of the Alcalar Monument 9 and Involving Area</t>
  </si>
  <si>
    <t>Conservation, restoration and requalification of the structures and ceremonial enclosure of the prehistoric Alcalar 9 monument and preparation and editing of the memory of the intervention in the form of a book.</t>
  </si>
  <si>
    <t>Q2877562</t>
  </si>
  <si>
    <t>Works of Maintenance and Requalification of the Castle of Porto de MÃ³s</t>
  </si>
  <si>
    <t>This operation aims at the execution of works of Conservation and Maintenance of the Castle of Porto de MÃ³s, National Monument, in order to guarantee its architectural identity and conservation status, always taking into account the best use for visitors.The planned conservation works comply with the content of the assent by DGPC, process no. DRC/1978/10-16/33864/PPA/7599 (C.S:162266).</t>
  </si>
  <si>
    <t>Q2895181</t>
  </si>
  <si>
    <t>PARU 5 REHABILITATION OF PUBLIC SPACE ON AVENIDA DOS COMBATANTES OF THE GREAT WAR</t>
  </si>
  <si>
    <t>Q2877913</t>
  </si>
  <si>
    <t>Requalification of Public Space Involving the Municipal Pavilion</t>
  </si>
  <si>
    <t>The operation consists of the requalification of a space that was in a poor state of conservation, giving a bad image of the surrounding space to the Municipal Pavilion that is located in the center of the city.</t>
  </si>
  <si>
    <t>Q2877523</t>
  </si>
  <si>
    <t>Tourist Signaling of Viseu DÃ£o LafÃµes</t>
  </si>
  <si>
    <t>The operation qualifies and signals a network of pedestrian routes in classified areas, in Viseu DÃ£o LafÃµes, with a view to the conservation, protection, promotion and tourist enhancement of its Natural Heritage. The actions shall consist of: In a previous study to define the intervention, in an implementation project, in the production of information content and materials, and in the acquisition and installation of signals and informative and interpretative panels.</t>
  </si>
  <si>
    <t>Q2877569</t>
  </si>
  <si>
    <t>Marialva Castle</t>
  </si>
  <si>
    <t>Conservation and rehabilitation of masonry</t>
  </si>
  <si>
    <t>Q2866311</t>
  </si>
  <si>
    <t>Hermitage of S. BrÃ¡s â€“ Conservation works focusing on the roof, exterior plasters and caskets</t>
  </si>
  <si>
    <t>Conservation works will be carried out outside the Hermitage, which will focus on the roof, exterior plasters and frames. The intervention is validated by protocol with the Regional Directorate of Culture of Alentejo and the Directorate-General for the Treasury and Finance.</t>
  </si>
  <si>
    <t>Q2877733</t>
  </si>
  <si>
    <t>Requalification of the public space of the fair field and surrounding green structure</t>
  </si>
  <si>
    <t>Treatment of green space, execution of talude containment, replacement of play equipment, planting of trees and shrub species.</t>
  </si>
  <si>
    <t>Q2882368</t>
  </si>
  <si>
    <t>Rehabilitation of Buildings of the parish of Caneira</t>
  </si>
  <si>
    <t>This intervention is considered to be a first phase in the improvement of this municipal building heritage, focusing on the repair and conservation of the buildings and other external elements of the buildings, without prejudice to other investments to be promoted, in particular for the improvement of the roofs and the requalification of public spaces and the urban infrastructure of the immediate surroundings.</t>
  </si>
  <si>
    <t>Q2857639</t>
  </si>
  <si>
    <t>Intervention of Conservation and Restoration at the Main Portal of Silves</t>
  </si>
  <si>
    <t>It is intended with the application to develop the actions proposed in the Diagnostic Study as well as to characterise the salts present in the Main Portal.</t>
  </si>
  <si>
    <t>Q2866238</t>
  </si>
  <si>
    <t>Recovery of the Community Furnace</t>
  </si>
  <si>
    <t>The main objective of this operation is to reopen to the visit the community furnace of Castelo de Vide, thus guaranteeing the original preservation of the only community furnace that survives in Castelo de Vide and in the region. The conservation of the building is proposed, complementing it with ethnographic and gastronomic exhibition contents, determining the contextualisation of the use of this collective equipment.</t>
  </si>
  <si>
    <t>Q2866305</t>
  </si>
  <si>
    <t>Laboratory for Research, Conservation and Restoration of Ceramics and Figured in Barro de Estremoz</t>
  </si>
  <si>
    <t>The operation aims to create a laboratory for research, conservation and restoration of figurate in Estremoz clay, through the acquisition of equipment and other material that allows the development of all the necessary work to deepen the study and knowledge related in particular to the â€œBonecos de Estremozâ€.</t>
  </si>
  <si>
    <t>Q2895170</t>
  </si>
  <si>
    <t>Requalification of Largo da Rua da Molar â€“ Sta. EulÃ¡lia</t>
  </si>
  <si>
    <t>With this requalification it is intended to establish a living area, which allows a moment of pause for the inhabitants of the parish, in a place near the main Church of the parish of a space that is discarded and in poor state of conservation.</t>
  </si>
  <si>
    <t>Q2882310</t>
  </si>
  <si>
    <t>Rehabilitation of the outside area of the Casa das Letras</t>
  </si>
  <si>
    <t>Q2859803</t>
  </si>
  <si>
    <t>Management plan, dissemination and animation of the Lagoa paru</t>
  </si>
  <si>
    <t>Survey and diagnosis of the state of conservation of the properties so that there is a knowledge of the state of the real estate estate of the city of Lagoa. Creation of space for dissemination of initiatives to develop and attract owners and investors in general. Use dissemination mechanisms that will focus on strengthening the assistance to stakeholders by disseminating the available support for urban rehabilitation and regeneration.</t>
  </si>
  <si>
    <t>Q2866370</t>
  </si>
  <si>
    <t>CONSERVATION OF CHURCHES IN THE MUNICIPALITY OF MOURA</t>
  </si>
  <si>
    <t>This operation provides for the intervention of conservation in the Mother Church of St. John the Baptist and in the parish church of Santo Aleixo, classified as National Monuments, with a view to the qualification of properties of important historical value that can contribute to the affirmation of a quality tourist territory.</t>
  </si>
  <si>
    <t>Q2744143</t>
  </si>
  <si>
    <t>WORKS FOR CONSOLIDATION, RESTORATION, RECONSTRUCTION, CONSERVATION AND ENHANCEMENT OF THE BRÃ‚NCOVENI MONASTERY ARCHITECTURAL ENSEMBLE</t>
  </si>
  <si>
    <t>The investment project entitled â€“ â€œWorks for consolidation, restoration, reconstruction, conservation and enhancement of the architectural ensemble Brancoveni Monasteryâ€ initiated by Brancoveni Monastery for obtaining a grant through the Regional Operational Programme 2014-2020, Priority Axis 5 â€œImproving the urban environment and conservation, protection and sustainable exploitation of cultural heritageâ€, the Investment Priority 5.1 â€œPreservation, protection, promotion and development of natural and cultural heritageâ€ represents a substantial contribution to preserving the cultural identity and capitalising on the tourist attractions related to Brancoveni, Olt County and South-West Oltenia region 2014-2020. The Regional Operational Programme (ROP) 2014-2020 is one of the programmes under the Partnership Agreement 2014-2020, through which the European Structural and Investment Funds can be accessed, in particular those from the European Regional Development Fund (ERDF). The programme was approved by European Commission Decision No C (2015) 4272/23.06.2015. â€œIt is worth mentioning that one of the most important cornerstones of regional development is local values, the particularly rich built and natural environment. Romania has a particularly valuable built heritage, but it is neither recognised nor used at its real value. Unfortunately, however, the state of our built environment shows a tendency of degradation, as if we do not know how to cherish and capitalise on our heritage." A first step towards capitalising on the existing cultural heritage is their restoration, consolidation, protection and preservation. Once restored, they will have a multiplier effect on the entire economy of the locality/region/country. The implementation of the investment project initiated by Brancoveni Monastery directly contributes to the protection of the national cultural heritage, a sectoral strategic objective set out in the Sectoral Strategy for Culture and National Heritage 2014-2020. The consolidation, restoration and enhancement of the heritage objective â€“ Brancoveni Monastery, as the offer of tourism products, will essentially attract demand for services = both in the tourism sector and in other sectors (transport infrastructure and other adjacent accompaniment services). The touristic offer consists mainly of support â€“ objects, goods, and demand is essentially a demand for services, which starts with the existing tourist attractions (preservation and restoration, their enhancement, etc.) and continues with transport infrastructure services, specific tourist infrastructure and a wide range of accompanying, adjacent services. All these services related to the tourism sector must satisfy in the most appropriate way the diverse human needs/needs, from cognitive, artistic or aesthetic ones</t>
  </si>
  <si>
    <t>Q2743050</t>
  </si>
  <si>
    <t>Consolidation, restoration, real estate conservation, restoration and conservation of interior fresco, furniture restoration at St. Mare Martyr Dimitrie" (C1), enclosure, construction of annex body (C2), realisation of electrical and thermal installations, architectural and ambient lighting installations, enclosure restoration</t>
  </si>
  <si>
    <t>The general objective of the project is to transform Minastirea into an area of cultural tourism interest, thus contributing to the diversification of economic sectors. In this respect, the implementation of this project will contribute to the achievement of the general objective of the Regional Operational Programme to implement local development by preserving, protecting and capitalising on the cultural heritage and cultural identity by consolidating and preserving the heritage objective for which funding is requested.</t>
  </si>
  <si>
    <t>Q2741224</t>
  </si>
  <si>
    <t>REHABILITATION, CONSERVATION AND REVITALISATION OF CANTACUZINO-PASCANU PALACE AND ITS LAND</t>
  </si>
  <si>
    <t>The general objective of the project is to boost local development by preserving, protecting and capitalising on cultural heritage and identity.</t>
  </si>
  <si>
    <t>Q2744346</t>
  </si>
  <si>
    <t>Consolidation, restoration of conservation and enhancement of the historic monument ensemble â€“ Berislavesti Monastery</t>
  </si>
  <si>
    <t>General objective: â€” of the investment project, is the consolidation, restoration, conservation and value of the Berislavesti Monastery Ensemble, code VL-II-a-A-09665, with the historical status group A (historical assemblies of national or universal value), dated between 1754-62, being in a critical state mainly due to structural degradation (fissures), degradations whose evolution is rapid. Specific objectives of the project: Preservation and enhancement of cultural heritage by consolidating and restoring the heritage objective of local importance â€“ Church with double dedicated "St. Three Hierarchs and "Sf. MC. MC. Gheorghe", code VL-II-m-B-09665.01; Preservation and enhancement of cultural heritage by consolidating and restoring the heritage objective of local importance â€“ Statulia (and its annexes attached to the west), code VL-II-m-B-09665.02; Preservation and enhancement of cultural heritage by consolidating and restoring the heritage objective of local importance â€“ the bell tower, code VL-II-m-B-09665.03; Preservation and enhancement of cultural heritage by consolidating and restoring the heritage objective of local importance, code VL-II-m-B-09665.04; Increasing the average number of visitors per year by more than 5 % during the project sustainability period; Digitising the heritage objective restored within the project, during the project implementation period; Creating an architectural lighting system to highlight the components of the assembly. Through the implementation of the project â€œCONSOLIDATION, RESTAURATION, CONSERVATION and VALUE OF THE ANSAMBL OF HISTORIC MONUMENT â€“ BerislÄƒveÈ™ti MÄ‚NSTIRAâ€ aims to create competitive advantages at regional level by preserving and promoting the existing cultural heritage thus contributing to the development of local cultural tourism as well as to increasing the number of visits to this heritage objective, contributing to the achievement of the specific objective of the Investment Priority 5.1. under Priority Axis 5 of the Regional Operational Programme 2014-2020, namely: â€” Boosting local development by preserving, protecting, promoting and developing natural and cultural heritage and cultural identity.</t>
  </si>
  <si>
    <t>Q2744693</t>
  </si>
  <si>
    <t>Consolidation, restoration, conservation and protection of Ladislau Fortress, achievement of a lookout point by arranging the 3 South-West Tower, preserving the walls and towers of the fortress with stone assemblies, installation of platforms and walkways, construction of annex body, realisation of electrical and sanitary installations, architectural and ambient lighting, site building</t>
  </si>
  <si>
    <t>GENERAL OBJECTIVE: Restoration, preservation, protection and maintenance of the architectural style of Ladislau Fortress, Caras Severin county as the premise of the development of cultural tourism, a factor that stimulates the economic development of the West region and the preservation of the traditional Romanian culture, respecting the principles of sustainable development and environmental protection.</t>
  </si>
  <si>
    <t>Q2745720</t>
  </si>
  <si>
    <t>Restoration, conservation and enhancement of the Banffy castle ensemble, Rascruci village, Bontida commune, Cluj county</t>
  </si>
  <si>
    <t>The general objective of the project is to enhance the cultural heritage â€“ the historic monument of Castel BÃ¡nffy in the village of RÄƒscruci, BonÈ›ida commune, in order to improve the local socio-cultural climate. It is fully in line with the objective of the investment priority which aims also to preserve, protect and enhance cultural heritage and cultural identity, to boost local development. Thus, the restoration and conservation of the historic monument ensemble Castel BÃ¡nffy in the village of RÄƒscruci is a proposed investment in the project in view of the fact that it is a monument aimed at the national cultural heritage, according to the List of Historical Monuments published in the Official Gazette of Romania, Part I, No 113bis/15.02.2016, with code CJ-II-a-A-07742.</t>
  </si>
  <si>
    <t>Q2744348</t>
  </si>
  <si>
    <t>RESTORATION AND HIGHLIGHTING OF THE NICOLAE BALCESCU MUSEUM</t>
  </si>
  <si>
    <t>Enhancing the movable and immovable cultural heritage of Nicolae Balcescu Memorial Museum, a historical monument of national value â€“ group A, through its conservation, restoration, endowment, promotion and development.</t>
  </si>
  <si>
    <t>Q2744590</t>
  </si>
  <si>
    <t>Consolidation, restoration, conservation of the church, enclosure, restoration and strengthening of the enclosure, resurgence of the body annex C2 and candle C3, amsamble architectural lighting at the Church of the Assumption of the Virgin</t>
  </si>
  <si>
    <t>The purpose of this project is to reintroduce the â€œAssumption of the Virginâ€ Church into the regional and national tourist circuit as a representative regional center of cultural heritage and tourism. The general objective of the project is to transform Lipova into an area of cultural tourism interest, thus contributing to the diversification of economic sectors. In this regard, the implementation of this project will contribute both to the achievement of the general objective of the Regional Operational Programme to increase economic competitiveness and to improve the living conditions of local and regional communities by attracting tourists to the area.</t>
  </si>
  <si>
    <t>Q2747447</t>
  </si>
  <si>
    <t>Restoration, consolidation, protection and preservation of the building from 4 Plants Street, Bucharest</t>
  </si>
  <si>
    <t>The general objective of the project is the improvement of the urban environment and the conservation, protection and sustainable exploitation of the cultural heritage through restoration, protection and conservation of the building from Plantelor Street, no. 4, Bucharest and the restoration of this building to the visiting public in order to increase awareness of the importance of protecting the cultural heritage of Mun. Bucharest. Thus, the project aims to boost local development by restoring, preserving, protecting and capitalising the building from Plantelor Street, no. 4, included in Group B of the List of Historical Monuments. This building is representative of local cultural heritage and following the implementation of the project will be an excellent way of capitalising on cultural heritage and cultural identity. The achievement of the general objective will be achieved by achieving the following specific objectives:</t>
  </si>
  <si>
    <t>Q2742065</t>
  </si>
  <si>
    <t>Restoration, conservation and modernisation of the building located in Buzau Municipality, Nicolae Balcescu Boulevard no. 40 for the establishment of the I.C. Bratianu Museum Center</t>
  </si>
  <si>
    <t>The general objective of the project is to boost local development by preserving, protecting and enhancing cultural heritage and identity, corresponding to the specific objective of the Investment Priority 5.1 â€“ Preserving, protecting, promoting and developing natural and cultural heritage.</t>
  </si>
  <si>
    <t>Q2744699</t>
  </si>
  <si>
    <t>Conservation and capitalisation of natural and built heritage for the development of spa tourism in Baile Herculane Resort</t>
  </si>
  <si>
    <t>The overall objective of the investment priority addressed by this project is to increase the average number of employees in tourist resorts. The mission of this project is to contribute to the promotion of touristic objectives and products existing in Baile Herculane resort, and implicitly of the area, and to support the development of tourism, by making investments in the tourism infrastructure and marketing of the spa resort Baiile Herculane, in order to attract as many tourists as possible and the economic development of the area. The general objective of the project is to revitalise the spa resort Baile Herculane, by making investments in the existing road infrastructure, promoting the tourist objectives and the resort itself and attracting as many tourists as possible in order to develop the areaâ€™s economic development and increase the living standards of the population. The specific objectives of the project â€œPreservation and valorisation of the natural heritage and built for the development of spa tourism in Baile Herculane resortâ€ are divided into: qualitative objectives and quantitative objectives.</t>
  </si>
  <si>
    <t>Q2744933</t>
  </si>
  <si>
    <t>CONSOLIDATION, RESTORATION, CHURCH CONSERVATION, ENCLOSURE AND ENCLOSURE, LUM â‡ NÄ‚RAR REALISATION OUTSIDE THE CHURCH, COVERING REPLACEMENT, ARCHITECTURAL AND AMBIENT LIGHTING, VERTICAL SYSTEMATISATION OF THE LAND, ENCLOSURE AND REHABILITATION GATE TO THE ENSEMBLE OF SF â‡ NTUL NICOLAE</t>
  </si>
  <si>
    <t>The aim of this project is to reintroduce into the regional and national tourist circuit: St. Nicholas Church as a representative regional center of cultural heritage and tourism. At the same time, by achieving this goal, the project aims to create additional sources of income at regional and local level, to create new jobs in the field of culture, tourism and related economic sectors. The implementation of this project aims to create competitive advantages at regional level by preserving and promoting the existing cultural heritage, thus contributing to the development of local cultural tourism as well as increasing the number of visits to this heritage objective. The general objective of the project is to transform Ribita into an area of cultural tourism interest, thus contributing to the diversification of economic sectors. In this respect, the implementation of this project will contribute both to the achievement of the general objective of the Regional Operational Programme of stimulating local development by preserving, protecting, promoting and developing the natural and cultural heritage and cultural identity.</t>
  </si>
  <si>
    <t>Q2741357</t>
  </si>
  <si>
    <t>CONSOLIDATION, RESTORATION AND CONSERVATION COMPLEX MONAHAL â€“ SIHASTRIA MONASTERY, NEAMT HUNTER COMMUNE, NEAMT COUNTY</t>
  </si>
  <si>
    <t>Q2742464</t>
  </si>
  <si>
    <t>Highlighting the historical potential by restoring and preserving the objective of the old Sulina lighthouse, Tulcea county</t>
  </si>
  <si>
    <t>The general objective of the project entitled â€œImproving the historical potential by restoring and preserving the objective of the Sulina Lighthouse, Tulcea Countyâ€ is the conservation, protection and sustainable exploitation of the cultural heritage of Tulcea County in order to improve the urban environment.</t>
  </si>
  <si>
    <t>Q2742743</t>
  </si>
  <si>
    <t>Restoration, conservation, planning and cultural â€“ touristic valorisation of Carsium Fortress (Harsova)</t>
  </si>
  <si>
    <t>The general objective of the project is consistent with the strategic objective of the Investment Priority aiming to boost local development through the restoration, conservation, planning and valorisation of Carsium Fortress (Harsova), part of the national cultural heritage. This investment project aims to ensure that Constanta, part of the South-East Development Region, efficiently manages the resources of the local cultural heritage, to exploit its potential for sustainable development that will increase economic competitiveness and improve the living conditions of local and regional communities, both for the South-East Development Region and for Constanta County, it is particularly important to preserve what remained of the cultural heritage seriously affected over time and to be offered to visitors in order to improve the urban environment and to boost local development by restoring, preserving, protecting and sustainably exploiting the cultural heritage and cultural identity conferred by this unique objective: Carsium Fortress (Harsova). As a result of the interest shown by the constant community in implementing the transposed project, including public information on the projectâ€™s intention, there were a whole series of elements considered necessary in the success of the project. Through this project, the CJC aims to restore, preserve, protect and enhance the true dimension of Carsium Fortress (HarÈ™ova), a historical objective of national importance, which has long been in a state of degradation, unsuitable for its discovery of visitors. The main priority is to save and then restore, set up functionally and value it. The project is relevant for achieving the objectives of several local development strategies (HÃ¢rÈ™ova Integrated Strategy for Urban Development, Harsova Sustainable Development Strategy), County, Regional (National Strategy for Regional Development 2014-2020), Sectoral Strategy for Culture and National Heritage 2014-2020) or European (European Union Strategy for the Danube Region).</t>
  </si>
  <si>
    <t>Q2746009</t>
  </si>
  <si>
    <t>Rehabilitation of Castle â€œTelekiâ€</t>
  </si>
  <si>
    <t>The general objective of the project "REABILITATION CASTEL "Teleki" is the restoration, protection, conservation and sustainable exploitation of the national heritage objective â€“ Teleki CASTEL. The historical monument of national importance is identified in the List of Historical Monuments of 2015 under item 254, code MM â€“ II â€“ a â€“ A â€“ 04446, owned by the commune of ColtÄƒu, county. MaramureÈ™ as a Territorial Administrative Unit.</t>
  </si>
  <si>
    <t>Q2744149</t>
  </si>
  <si>
    <t>RESTORATION, CONSOLIDATION AND PRESERVATION OF THE INTERIOR WALL OF CALUI MONASTERY, CONSERVATION, CONSOLIDATION, ARRANGEMENT AND REFUNCTIONALISATION OF STARETIEI HOUSES, REALISATION OF ELECTRICAL, THERMAL AND SANITARY INSTALLATIONS, ARCHITECTURAL AND AMBIENT LIGHTING</t>
  </si>
  <si>
    <t>GENERAL OBJECTIVE: Restoring, preserving, protecting and maintaining the architectural style of the Horse Monastery by restoring the Street Houses and enclosure walls, as the premise of the development of cultural and religious tourism, which stimulates the economic development of the SUERD region and the preservation of the traditional Romanian culture, respecting the principles of sustainable development and environmental protection.</t>
  </si>
  <si>
    <t>Q2741519</t>
  </si>
  <si>
    <t>RESTORATION AND CONSERVATION OF CULTURAL HERITAGE AND RELATED INFRASTRUCTURE AT THE HISTORIC MONUMENT CHURCH DEDICATED TO SAINT DUMITRU, ADANCATA PARISH II</t>
  </si>
  <si>
    <t>The general objective of the project is the restoration, preservation, consolidation, protection and long-term valorisation of the historical monument â€œSaint Dumitruâ€ Church, in order to save from deterioration, preserve the cultural heritage and promote a program for revitalising and capitalising on regional cultural potential. The overall objective will make the project have a positive influence on the growth of cultural-religious tourism and will contribute to the development of the region.</t>
  </si>
  <si>
    <t>Q2746862</t>
  </si>
  <si>
    <t>Conservation and revitalisation of TarisznyÃ¡s MÃ¡rton Museum in Gheorgheni</t>
  </si>
  <si>
    <t>The general objective of the project is to boost the local development of Gheorgheni by preserving, protecting and capitalising on the cultural heritage represented by the Tarisznyas Marton Museum. The general objective of the project is consistent with the specific objective of the investment priority 5.1. of the Regional Operational Programme, namely to boost local development by preserving, protecting and capitalising on cultural heritage and cultural identity. This project, through the objectives it sets, will contribute to the direct achievement of the general objective of investment priority, namely the restoration, preservation and valorisation of the local heritage objective represented by the Tarisznyas Marton Museum, will lead to the development of tourism in Mun. Gheorgheni and thus to boost the local development of the mun. Gheorgheni. Thus, the implementation of this project will have a direct impact on the local economy, will lead to economic growth in the implementation area and increase the competitiveness of Mun. Gheorgheni on the map of tourist attractions. In this respect, the specific objectives of the project are:</t>
  </si>
  <si>
    <t>Q2746709</t>
  </si>
  <si>
    <t>Repair, Conservation, Restoration and Introduction Works of the Ensemble of the Evangelical Fortified Church CODLEA</t>
  </si>
  <si>
    <t>The general objective of the project is to increase the tourist attractiveness of the area by enhancing and sustainably using the heritage objective The ensemble of the Fortified Church Codlea and its introduction into the real and virtual tourist circuit.</t>
  </si>
  <si>
    <t>Q2742462</t>
  </si>
  <si>
    <t>Promoting cultural values by restoring and preserving the MUZEAL PUNCT Panaghia Babadag House</t>
  </si>
  <si>
    <t>General objective of the project entitled â€œPromoting cultural values by restoring and preserving the museum point Casa Panaghia, Babadagâ€ is the conservation, protection and sustainable exploitation of the cultural heritage in Tulcea County in order to improve the urban environment.</t>
  </si>
  <si>
    <t>Q2746703</t>
  </si>
  <si>
    <t>Repair works, conservation and introduction to the tourist circuit at the Ensemble of the Evangelical Fortified Church Sanpetru, jud. Brasov</t>
  </si>
  <si>
    <t>The general objective of the project is the long-term social, cultural and economic exploitation of the Ensemble of the Fortified Evangelical Church in Sanpetru through structural and architectural rehabilitation of the ensemble and its introduction into the tourist circuit, this being a historical monument of national value. The implementation of the project foresees an average increase in the annual number of visitors to the Ensemble of the Fortified Evangelical Church in Sanpetru by a minimum of 6 %. The general objective of this project can be achieved by achieving the following specific objectives, which contribute to the specific objective of the investment priority, namely: boosting local development by preserving, protecting and enhancing cultural heritage and identity: â€¢ Highlighting the Ensemble of the Fortified Evangelical Church in Sanpetru, Brasov County, by rehabilitating the monument, in order to fully integrate it into the tourist circuit; â€¢ Increasing the accessibility of the Ensemble of the Fortified Evangelical Church in Sanpetru among all categories of tourists; â€¢ Promoting the tourism project and offer of the Evangelical Ministry of Sanpetru.</t>
  </si>
  <si>
    <t>Q2746468</t>
  </si>
  <si>
    <t>Repair works, conservation and introduction to the tourist circuit at the ensemble of the Evangelical Fortified Church on Wednesday of Sibiu</t>
  </si>
  <si>
    <t>The general objective of the project is to increase the tourist attractiveness of the area by enhancing and sustainably using the heritage objective The Ensemble of the Fortified Church Miercurea Sibiului and its introduction into the real and virtual tourist circuit.</t>
  </si>
  <si>
    <t>Q2743344</t>
  </si>
  <si>
    <t>Restoration and preservation of the Wooden Church â€œSt.Nicolaeâ€</t>
  </si>
  <si>
    <t>Preservation, protection, promotion and valorisation of the cultural heritage of Ialomita County by making specific investments for the restoration and preservation of the Wooden Church "St. Nicolae" from Slobozia Municipality in a period of 31 months. The general objective of the project will be supported by the specific objectives in accordance with the proposed activities and will lead to the achievement of the indicators assumed by the present project which aims not only to carry out specific actions to restore and preserve the heritage object A Class A Church. Nicolae but also its introduction into the tourist circuit of Ialomita County and, implicitly, Romania in order to increase its notoriety through specific promotion, advertising and digitisation actions. The objective of the project will lead to the increase of the number of tourists with visible effects in the sustainable development of tourism at the level of the South-Muntenia Development Region and implicitly to its conosilation as a tourist destination of national and international interest. General objective of the project RESTAURATION AND CONSERVATION OF LEMN BISERICA "SF. Nicolae", from Slobozia municipality, Ialomita county is consistent with the special objective of investment priority 5.1. â€” Conservation, protection, promotion and development of natural and cultural heritage within the Regional Operational Programme 2014-2020, which has as specific objective to stimulate local development by preserving, protecting and enhancing cultural heritage and cultural identity. Moreover, the objective also responds to the European Union Strategy for the Danube Region, ensuring the sustainable conservation of cultural heritage and natural values in the Danube region by capitalising on cultural diversity, strengthening the Danube region as an important European tourist destination and, last but not least, promoting sustainable tourism.</t>
  </si>
  <si>
    <t>Q2746469</t>
  </si>
  <si>
    <t>Works of reappearation, conservation and introduction to the tourist circuit at the ensemble of fortified evangelical BISERICIES Sheica MicÄƒ</t>
  </si>
  <si>
    <t>The general objective of the project is to increase the tourist attractiveness of the area by enhancing and sustainably using the heritage objective The ensemble of the Fortified Church Sheica Mica and its introduction into the real and virtual tourist circuit.</t>
  </si>
  <si>
    <t>Q2743932</t>
  </si>
  <si>
    <t>CONSERVATION, RESTORATION AND TOURIST AND CULTURAL VALORISATION OF THE IOSIF KEBER MEMORIAL HOUSE</t>
  </si>
  <si>
    <t>General objective of the project: Boosting local development by preserving, protecting and capitalising on the local cultural heritage â€“ Iosif Keber Memorial House. The general objective of the project is linked to the specific objective of the Regional Operational Programme 2014-2020, Priority Axis 5 â€“ Improvement of the urban environment and conservation, protection and sustainable exploitation of cultural heritage â€“ Investment Priority 5.1. â€” Preserving, protecting, promoting and developing natural and cultural heritage. The overall objective will be achieved by achieving the two specific objectives of the project.</t>
  </si>
  <si>
    <t>Q2743342</t>
  </si>
  <si>
    <t>Improving the urban environment through conservation, protection and sustainable use of the objective: Parish â€œHoly Voievoziâ€ Tandarei</t>
  </si>
  <si>
    <t>General objective of the project: Preservation, protection and valorisation of cultural heritage and local cultural identity, in the city of Tandarei, Ialomita county.</t>
  </si>
  <si>
    <t>Q2746708</t>
  </si>
  <si>
    <t>Repair works, conservation and introduction to the tourist circuit at the ensemble of the fortified Evangelical Church of VULCAN</t>
  </si>
  <si>
    <t>The general objective of the project is to increase the tourist attractiveness of the area by enhancing and sustainably using the heritage objective The Vulcan Fortified Church Assembly and its introduction into the real and virtual tourist circuit.</t>
  </si>
  <si>
    <t>Q2746470</t>
  </si>
  <si>
    <t>Repair works, conservation and introduction to the tourist circuit at the RUJA fortified Evangelical BISERICY ensemble</t>
  </si>
  <si>
    <t>The general objective of the project is to increase the tourist attractiveness of the area by enhancing and sustainably using the heritage objective Ensemble of the Fortified Church Ruja and its introduction into the real and virtual tourist circuit.</t>
  </si>
  <si>
    <t>Q2746707</t>
  </si>
  <si>
    <t>Repair works, conservation and introduction to the tourist circuit at the ensemble of the fortified Evangelical Church SELIÅžTAT</t>
  </si>
  <si>
    <t>The general objective of the project is to increase the tourist attractiveness of the area by enhancing and sustainably using the heritage objective The ensemble of the fortified Church Selishtat and its introduction into the real and virtual tourist circuit.</t>
  </si>
  <si>
    <t>Q2746471</t>
  </si>
  <si>
    <t>Repair works, conservation and introduction to the tourist circuit at the ensemble of Fortified Evangelical BISERICIES</t>
  </si>
  <si>
    <t>The general objective of the project is to increase the tourist attractiveness of the area by enhancing and sustainably using the heritage objective The ensemble of the Fortified Evangelical Church on Tarnave and its introduction into the real and virtual tourist circuit.</t>
  </si>
  <si>
    <t>Q3261598</t>
  </si>
  <si>
    <t>REHABILITATION AND EQUIPMENT PAVILION XV CENTURY</t>
  </si>
  <si>
    <t>This operation is intended, on the one hand, to rehabilitate the Fifteenth Century Pavilion, which is included in the surroundings of the Santa Maria de las Cuevas Carthus, in Seville, declared an asset of cultural interest in order to guarantee its conservation, protection and availability to citizens, and, on the other hand, to provide the Andalusian Centre for Contemporary Art with a space that guarantees the protection, conservation and custody of its Artistic Heritage, as well as access to it for all interested persons and citizens in general. The aim is to enhance an important cultural heritage that needs to be preserved and safeguarded for both present and future generations.</t>
  </si>
  <si>
    <t>Q3267041</t>
  </si>
  <si>
    <t>GUADARRANQUE DAM.RECRECIDO WATERPROOF CLAY CORE</t>
  </si>
  <si>
    <t>With this operation, the necessary actions will be carried out to avoid the loss of water that occurs because the maximum level of the reservoir in the Guadarranque dam cannot be reached, ensuring the efficient and comprehensive management of the water reserves of the dam, guaranteeing human supply, the conservation of water and the increase of existing water resources for the supply of the population.</t>
  </si>
  <si>
    <t>Q3234662</t>
  </si>
  <si>
    <t>Ribeira Sacra: restoration and improvement of conservation conditions singular elements of the cultural heritage of the Ribeira Sacra for dissemination and enhancement</t>
  </si>
  <si>
    <t>Restoration of unique elements of special artistic value which are part of the cultural heritage of the Ribeira Sacra, especially damaged mural paintings, sculptural or reabilistic elements</t>
  </si>
  <si>
    <t>Q3234838</t>
  </si>
  <si>
    <t>Construction of the signage and improvement of the Camino Via de la Plata or Camino MozÃ¡rabe</t>
  </si>
  <si>
    <t>Conditioning and improvement of the state of conservation of Camino VÃ­a de la Plata or Camino MozÃ¡rabe, as well as its signaling</t>
  </si>
  <si>
    <t>Q3235406</t>
  </si>
  <si>
    <t>Construction of signage and improvement of the Portuguese Way, inland and coast</t>
  </si>
  <si>
    <t>Works of conditioning and improvement of the state of conservation of the Portuguese Way, inland and the coast and a series of actions aimed at improving the signage, according to the order 5 November 2015, which regulates the image and signage of the Camino de Santiago.</t>
  </si>
  <si>
    <t>Q3169669</t>
  </si>
  <si>
    <t>Conservation, rehabilitation and enhancement of historical, architectural and cultural heritage: Sanctuary of the Roman Ribbon and aqueduct of Old Fountain.</t>
  </si>
  <si>
    <t>This operation is justified by the need to implement rehabilitation and valorization actions of the most outstanding elements of the historical heritage in the Green Lung and Social Lung of the city of Huelva, such as the Sanctuary and the Aqueduct._x005F_x000D_ - A pedestrian space is planned prior to the Sanctuary, which gives value to this Cultural Heritage of Interest, giving continuity to the design from inside the enclosure to the outside, blurring the existing physical barriers. For this, the interior and exterior slopes have been studied, making smooth transitions in the design, enhancing the sanctuary from the outside, making it more present in the urban space. A large plaza of access to the enclosure is projected with continuity towards the interior of the Sanctuary, avoiding unevenness. The design of the public space has been adapted to the current level of the plaza._x005F_x000D_ - In the area of the Aqueduct, a conditioning and valorization of patrimonial elements is projected to maintain and enhance the features of the existing natural space.</t>
  </si>
  <si>
    <t>Q3216454</t>
  </si>
  <si>
    <t>Valorisation of industrial heritage in BerguedÃ .</t>
  </si>
  <si>
    <t>The Llobregat river crosses the region of BerguedÃ  from north to south. The industry linked to steam turned the Llobregat valley into a territory with a great industrial dynamism and at the core of the industrial revolution in our country. Around of the river Llobregat, and in a section of only 20 kilometers, 18 textile colonies were installed, representing the largest concentration of colonies in the world. At the top of the river, the coal mining colonies were installed._x005F_x000D_ _x005F_x000D_ The PO FEDER BerguedÃ  is part of the specific objective 6.3.1. of promotion of the protection, promotion and development of the cultural heritage and focuses on three main areas of action:_x005F_x000D_ Axis 1.- Recovery of conservation and preservation of industrial heritage,_x005F_x000D_ Axis 2.- Recovery conservation and preservation of the natural and river heritage_x005F_x000D_ Axis 3.- Fostering territorial balance based on the recovery of uses</t>
  </si>
  <si>
    <t>Q3234668</t>
  </si>
  <si>
    <t>Monastery Santa MÃ¡ de Sobrado dos Monxes: conservation and enhancement in the monumental complex</t>
  </si>
  <si>
    <t>Preserve, restore, rehabilitate and enhance the monumental complex of the Monastery of Santa Maria de Sobrado dos Monxes, with special attention to the conventual church and spaces for use or public visit, promoting its protection and enhancing its use as a resource, space and cultural object</t>
  </si>
  <si>
    <t>Q3229810</t>
  </si>
  <si>
    <t>Construction of signage and improvement of the Winter Road</t>
  </si>
  <si>
    <t>Works of conditioning and improvement of the state of conservation of the Way of Winter, as well as performances directed to the improvement of the signaling.</t>
  </si>
  <si>
    <t>Q3234669</t>
  </si>
  <si>
    <t>Cathedral Our Lady of the Assumption of MondoÃ±edo: conservation and restoration activities</t>
  </si>
  <si>
    <t>Repair and restoration of the Cathedral of Our Lady of the Assumption of MondoÃ±edo, focusing on the roof of the cathedral and cloister, the mural paintings and the House of the Coengos in order to incorporate it into the cultural visit of the cathedral.</t>
  </si>
  <si>
    <t>Q3267044</t>
  </si>
  <si>
    <t>DAM COUNT GUADALHORCE.REDUCTION LOSSES DRAIN FUND</t>
  </si>
  <si>
    <t>With this operation, the necessary actions will be carried out to avoid the water losses that occur from the bottom drain of the Conde de Guadalhorce dam, ensuring the efficient and comprehensive management of the water reserves of the dam, guaranteeing the supply to the population, the conservation of water and the increase of the existing water resources for the supply of the population.</t>
  </si>
  <si>
    <t>Q3166389</t>
  </si>
  <si>
    <t>PROTECTION, DEVELOPMENT AND PROMOTION OF PUBLIC CULTURAL AND HERITAGE ASSETS.</t>
  </si>
  <si>
    <t>THIS OPERATION CONSISTS OF THE EXECUTION OF ACTIONS FOR THE REHABILITATION, PROTECTION, IMPROVEMENT, CONSERVATION AND PROMOTION OF THE CULTURAL, NATURAL, HISTORICAL ARTISTIC, ARCHITECTURAL AND ETHNOGRAPHIC HERITAGE OF THE CITY FOCUSED ON THE TOURISM DEVELOPMENT OF THE CITY IN LINE WITH THE SUPRALOCAL AND REGIONAL PLANS FOR HERITAGE PLANNING, TERRITORIAL DEVELOPMENT AND TOURISM.</t>
  </si>
  <si>
    <t>Q3234661</t>
  </si>
  <si>
    <t>Conservation and restoration in the Roman Wall of Lugo</t>
  </si>
  <si>
    <t>Improve the state of conservation of the elements of the wall that present risks and expand their security in addition to their attractiveness for public visit, through their empowerment as a resource, space and cultural object.</t>
  </si>
  <si>
    <t>Q3234665</t>
  </si>
  <si>
    <t>Conservation works at the Oseira Monastery, Ourense</t>
  </si>
  <si>
    <t>Promote the protection of the monastery and enhance its use as a resource, space and cultural object, preserving the state of the woodworks and stone of the walls, the roof and other spaces, as well as restoring the paintings and altarpieces.</t>
  </si>
  <si>
    <t>Q3234664</t>
  </si>
  <si>
    <t>Cathedral San MartiÃ±o de Ourense: conservation and restoration activities</t>
  </si>
  <si>
    <t>Restoration of the cathedral impacting on the northern front, the bars of the main chapel, the tower and facades as well as on the general renovation of the electrical installation and revision of the lighting equipment of the monument</t>
  </si>
  <si>
    <t>Q3162853</t>
  </si>
  <si>
    <t>Calahorra bimillennial and gastronomic</t>
  </si>
  <si>
    <t>This line of action receives majority support both in the online consultation and in the workshops with municipal technical staff and social agents. There is a strong consensus that the city should become a reference model of heritage and its value emerges as the main priority of citizen participation. This line of action will lay the foundations for a viable and long-term plan for the research, recovery, conservation and maintenance of the heritage of the Old Town. Its implementation will contribute to positioning the heritage of Calahorra and its products as a complementary engine of development for the local economy_x005F_x000D_ In particular, action will be taken on the archaeological sites of La ClÃ­nica and La Medranas, located in the Old Town and with urgent needs for its proper conservation and protection. These deposits are located in the Solar de las Medranas and in the area of Calle Eras CubriciÃ³n. Thanks to this operation will be expanded and rehabilitated the space of public use and coexistence of the square of the public school Angel OlivÃ¡n.</t>
  </si>
  <si>
    <t>Q3235402</t>
  </si>
  <si>
    <t>Improvement, conditioning and signage of the Fisterra-MuxÃ­a Way</t>
  </si>
  <si>
    <t>Conditioning and improvement of the conservation status of several sections of the Camino de Fisterra MuxÃ­a and a series of actions aimed at improving the signage of the Way, in compliance with the provisions of the ORDEN of 5 November 2015 amending the Galician Tourism Signal Manual approved by Decree 85/2012 of 16 February 2012 and regulating the image and signage of the Camino de Santiago.</t>
  </si>
  <si>
    <t>Q3260067</t>
  </si>
  <si>
    <t>RECOVERY SECTOR N.O. ITALIAN AMPHITHEATER. SANTIPONCE</t>
  </si>
  <si>
    <t>THE MEASURES TO BE CARRIED OUT WILL AIM AT THE CONSERVATION, RECOVERY AND PROMOTION OF KNOWLEDGE OF THIS IMPORTANT ASSET OF THE CULTURAL HERITAGE OF THE AUTONOMOUS COMMUNITY, IN ORDER TO ENHANCE THE TOURIST VALUE OF THIS RESOURCE. IT IS CONTEMPLATED IN THE SCOPE OF THIS OPERATION, THE CONTRACTING OF THE WORKS AND SERVICES NECESSARY FOR THE CONSERVATION AND ENHANCEMENT OF THE WESTERN SECTOR AND THE SURROUNDINGS OF THE LIBITINARIA GATE OF THE ROMAN AMPHITHEATER OF ITALIC, WHICH WILL MAKE IT POSSIBLE TO EXTEND THE ROUTE OF VISITS TO THIS AREA OF THE SAME.</t>
  </si>
  <si>
    <t>Q3234297</t>
  </si>
  <si>
    <t>Torres da Baixa Limia: conservation and accessibility actions for dissemination and enhancement</t>
  </si>
  <si>
    <t>Conservation, protection and promotion by means of the appropriate valorization of the defensive towers of Baixa Limia (Torre da Pena, Torre do Castro and Torre de Forxa), declared of Cultural Interest with category of monument. The actions include restoration works, signage, improvement of the access conditions and incorporation of informative resources that allow to enhance and value the towers without compromising their safety.</t>
  </si>
  <si>
    <t>Q3228366</t>
  </si>
  <si>
    <t>RESTORATION ROMAN VILLA â€œEL VERGELâ€ IN SAN PEDRO DELBROOK, ÃVILA</t>
  </si>
  <si>
    <t>The Roman Villa, chronologically framed between the 3Â rd and 4th centuries, makes up a complex of great interest with the church of St. Peter the Apostle and the cemetery, and houses interesting mosaics. It does not retain any structure of walls above 50Â cm in height. _x005F_x000D_ the conservation status of the mosaics is bad, being very fragile and vulnerable remains._x005F_x000D_ For the conservation of this important site, it is necessary initially to delimit and fence it, the consolidation of the murary structures, the establishment of walkways and the construction of pavilions that definitively protect the whole of the villa and connect it to the church and cemetery. Then proceed to restore the villa.</t>
  </si>
  <si>
    <t>Q3234660</t>
  </si>
  <si>
    <t>RESTORATION OF PAINTINGS IN THE CHURCH OF SAN SALVADOR DE VILAR OF DONUTS IN REI SHOVELS AND IMPROVEMENT OF THEIR CONSERVATION CONDITIONS</t>
  </si>
  <si>
    <t>Q3210968</t>
  </si>
  <si>
    <t>OP. 7.2. Road to San Antonio</t>
  </si>
  <si>
    <t>Conservation, protection and development of the cultural heritage of Ãšbeda and Baeza: UB/BZ cultural urban landscape enhancement operations in Baeza</t>
  </si>
  <si>
    <t>Q3234659</t>
  </si>
  <si>
    <t>Conservation works mosteiro de San MartiÃ±o de Xubia (O Couto), NarÃ³n, A CoruÃ±a</t>
  </si>
  <si>
    <t>Conservation actions in the ensemble of San MartiÃ±o de Xubia composed of the Romanesque church and ancient monastic dependencies, declared Property of Cultural Interest with category of Monument by Decree No 2644 of 18 August 1972, and included in the scope of the English Way. The performances include renovation works of the church roof, bell tower and the monasteryâ€™s exterior parament.</t>
  </si>
  <si>
    <t>Q3228509</t>
  </si>
  <si>
    <t>PROTECTION AND CONSERVATION ROMAN VILLAâ€œEL VERGELâ€IN SAN PEDRO DEL AVILA STREAM</t>
  </si>
  <si>
    <t>The Roman Villa, chronologically framed between the 3Â rd and 4th centuries, makes up a complex of great interest with the church of St. Peter the Apostle and the cemetery, and houses interesting mosaics. It does not retain any structure of walls above 50Â cm in height. _x005F_x000D_ the conservation status of the mosaics is bad, being very fragile and vulnerable remains._x005F_x000D_ For the conservation of this important site, it is necessary to delimit and fence it, the consolidation of the murary structures, the establishment of walkways and the construction of pavilions that definitively protect the whole of the villa and connect it to the church and cemetery.</t>
  </si>
  <si>
    <t>Q3228698</t>
  </si>
  <si>
    <t>PREVENTIVE CONSERVATION WORKS OF THE WESTERN WALL OF THE CASTLE OF TRIGUEROS DEL VALLE, VALLADOLID</t>
  </si>
  <si>
    <t>Protections by meshes attached to the factory, and preventive stools anchored to both sides of the collapsed wall, on the western canvas of the castle._x005F_x000D_ On 22 April 2016 there was the collapse of the outer lining of a section of the western wall of the castle, which affected the entire height of a canvas of approximately 22 meters in length, and which exposed the factoryâ€™s filling masonry. The edges of the walls in contact with the demolished area have been separated from the inner filling, so it is foreseeable that this process will be repeated. This situation makes the integrity of the canvas more vulnerable, so that measures for its conservation need to be taken until it is rebuilt.</t>
  </si>
  <si>
    <t>Q3234658</t>
  </si>
  <si>
    <t>RESTORATION MURAL PAINTINGS CHURCH MONASTERY SAN XIAO DE MORAIME-MUXÃA (A CORUÃ‘A)</t>
  </si>
  <si>
    <t>Restoration of the northern wall of the nave, whose conservation status is very precarious because of humidity and the construction of the wall containing them</t>
  </si>
  <si>
    <t>Q3228356</t>
  </si>
  <si>
    <t>RESTORATION OF THE ALTARPIECE OF THE CHURCH OF SAN MARTÃN DEL CASTAÃ‘AR, (SALAMANCA)</t>
  </si>
  <si>
    <t>Documentation, sampling and physico-chemical analysis. _x005F_x000D_ Cleaning. Biocides curative-preventive treatment. _x005F_x000D_ Consolidation of wooden stand. _x005F_x000D_ Treatment of conservation of polychrome and metallic elements. _x005F_x000D_ Cleaning of polychrome</t>
  </si>
  <si>
    <t>Q3228658</t>
  </si>
  <si>
    <t>CONSERVATION AND STUDY WORK OF CALVARY OF THE COLLEGIATE OF BULL, ZAMORA</t>
  </si>
  <si>
    <t>Perform precise cleaning, consolidation and stability of elements necessary for handling and displaying the reference piece. The study and sampling to determine their conservation and need for intervention</t>
  </si>
  <si>
    <t>Q3228320</t>
  </si>
  <si>
    <t>DIAGNOSIS OF SIX PROPERTIES OF CULTURAL INTEREST IN THE PROVINCE OF SEGOVIA</t>
  </si>
  <si>
    <t>To have knowledge of the state of conservation of certain properties and their immediate surroundings, which serves as a sufficient documentary basis for planning specific intervention or study actions.</t>
  </si>
  <si>
    <t>Q3229475</t>
  </si>
  <si>
    <t>STUDY AND INTERVENTION PROJECT FOR THE CONSERVATION, RESTORATION AND REVALUATION OF THE ORNAMENTAL ELEMENTS OF THE CHAPEL OF VILLAGÃ“MEZ IN THE CHURCH OF SANTA MARIA DE ARBÃS DE MAYORGA DE CAMPOS, VALLADOLID</t>
  </si>
  <si>
    <t>Study of the Gothic-Mudejar elements preserved in the temple in the southern chapel known as the VillagÃ³mez chapel. The elements to be conserved or recovered will be defined and a document will be drawn up establishing intervention guidelines consistent with their state of conservation and their great historical-artistic value.</t>
  </si>
  <si>
    <t>Q3229299</t>
  </si>
  <si>
    <t>PRODUCTION OF GRAPHIC DOCUMENTS ON THE STATE OF CONSERVATION OF SEVEN BUILDINGS IN THE PROVINCE OF BURGOS</t>
  </si>
  <si>
    <t>To provide graphic material for knowledge of the morphology and construction characteristics of the building, its immediate surroundings, the cultural assets it holds and its state of preservation which serves as a documentary basis to promote specific actions.</t>
  </si>
  <si>
    <t>Q3228311</t>
  </si>
  <si>
    <t>HISTORICAL AND ARCHITECTURAL ANALYSIS OF THE FARMYARD OF THE REAL SITE OF SAN ILDEFONSO (SEGOVIA), BUILT BY CHARLES III</t>
  </si>
  <si>
    <t>Gathering and analysis of historical paperworks, architectural analysis, planimetric and photographic documentation, conservation diagnosis</t>
  </si>
  <si>
    <t>Q3228243</t>
  </si>
  <si>
    <t>REVIEW AND UPDATE OF THE CONSERVATION STATUS OF CISTERCIAN MONASTERIES IN THE PROVINCES OF ÃVILA, SEGOVIA AND VALLADOLID</t>
  </si>
  <si>
    <t>Review and updating of data on architectural property, noting the variations observed and put down the information collected in the database of cultural heritage of Castilla y LÃ©on.</t>
  </si>
  <si>
    <t>Q3229396</t>
  </si>
  <si>
    <t>DIAGNOSIS OF THE STATE OF CONSERVATION OF SEVERAL BUILDINGS OF CULTURAL INTEREST AND THEIR MOVABLE PROPERTY IN THE PROVINCE OF BURGOS</t>
  </si>
  <si>
    <t>Development of information about the state of preservation of different assets of the province of Burgos with the aim to get knowledge about its state of preservation and its environment. this information is the base to planify specific actitivities of study and intervention.</t>
  </si>
  <si>
    <t>Q3228107</t>
  </si>
  <si>
    <t>DETAILED STUDY FOR THE RECOVERY OF ORNAMENTAL ELEMENTS OF OUR LADYâ€™S CHURCH OF THE ASSUMPTION IN LOMOVIEJO (VALLADOLID)</t>
  </si>
  <si>
    <t>The elements to be preserved or recovered will be defined and a document will be drawn up establishing intervention guidelines about their state of conservation and their great historical-artistic value.</t>
  </si>
  <si>
    <t>Q3228476</t>
  </si>
  <si>
    <t>IMPLEMENTATION OF A PROJECT FOR THE AUDIOVISUAL DISSEMINATION OF TEXTILE INTERVENTION PROCESSES ON TREATED GOODS IN THE CENTRE FOR THE CONSERVATION AND RESTORATION OF CULTURAL GOODS IN CASTILE AND LÃ‰ON, IN SIMANCAS (VALLADOLID)</t>
  </si>
  <si>
    <t>Producing an audiovisual on the techniques and processes of intervention in textile and its contextualization through the experience of pieces restored in the Center for Conservation and Restoration of Cultural Heritage of Castilla y LeÃ³n and the subsequent processes of conservation.</t>
  </si>
  <si>
    <t>Q3228885</t>
  </si>
  <si>
    <t>TECHNICAL STUDY OF THE PICTORIAL DECORATIONS AND PLASTERWORK OF THE CHURCH OF SAN MARTÃN IN CUELLAR (SEGOVIA)</t>
  </si>
  <si>
    <t>Study and documentation of the stratigraphic sequence of polychromies and repaints in plasterwork and paintings, carrying out tasting and cleaning tests to assess their state of conservation.</t>
  </si>
  <si>
    <t>Q3229142</t>
  </si>
  <si>
    <t>IMPROVEMENT OF THE BASEMENT CLOSING SYSTEM IN THE VISITOR RECEPTION CENTER OF THE MOTA CASTLE OF MEDINA OF THE COUNTRYSIDE. (VALLADOLID)</t>
  </si>
  <si>
    <t>The Visitorsâ€™ Reception Centre is located on the esplanade of Castillo de la Mota, in Medina del Campo. The excavation for the execution of the building planned in 2007, revealed archaeological remains whose entity supported its conservation in situ, for which the initially planned building was adapted. The passage of time and the use of the building have revealed some deficiencies in the functioning of the space in relation to the best conservation of archaeological remains. The work will consist of supplementing the perimeter closure system of the basement of the reception centre.</t>
  </si>
  <si>
    <t>Q3228722</t>
  </si>
  <si>
    <t>DIAGNOSIS AND PROPOSAL FOR RESTORATION OF THE ORGAN OF THE CHURCH OF SAN CRISTOBAL DE PRÃDANOS DE OJEDA (PALENCIA)</t>
  </si>
  <si>
    <t>Revision of the organ by analysing its state of use and conservation._x005F_x000D_ Complete study of the instrument: documentary, physical and conceptual._x005F_x000D_ Proposal for a detailed and valued restoration of both the instrument and the furniture.</t>
  </si>
  <si>
    <t>Q3228728</t>
  </si>
  <si>
    <t>DIAGNOSIS AND PROPOSAL OF RESTORATION OF THE ORGAN OF THE CHURCH OF SANTA ANA DE HERRERA DE PISUERGA (PALENCIA)</t>
  </si>
  <si>
    <t>Q3229138</t>
  </si>
  <si>
    <t>CONSERVATION TREATMENT OF THE ARCHAEOLOGICAL REMAINS OF THE VISITOR RECEPTION CENTER OF THE CASTLE OF THE MOTA DE MEDINA DEL CAMPO, VALLADOLID</t>
  </si>
  <si>
    <t>The Visitor Reception Center is located on the esplanade of Castillo de la Mota, in Medina del Campo. The excavation for the execution of the projected building in 2007, brought to light some archaeological remains whose entity supported its conservation in situ, for which the initially planned building was adapted. At present, archaeological remains offer obvious signs of deterioration that require a conservation treatment that includes cleaning, consolidation and treatment according to the material and condition of the remains. The process and methodology will be reflected in a final report, which will also include a photograph of the initial and final state, as well as a planimetric / photographic indication of the treatments applied in each case.</t>
  </si>
  <si>
    <t>Q3875797</t>
  </si>
  <si>
    <t>â€œKREMIKOVO MONASTERY â€” THE SPIRITUAL CENTER OF THE SOFIA WORLD FORESTâ€</t>
  </si>
  <si>
    <t>The project â€œKremikovo Monastery â€” the spiritual center of Sofia Saint Goraâ€ is aimed at restoration, conservation, preservation, promotion and development of cultural heritage through the development of a fully completed and integrated tourist product for the site, representing the real cultural value in the category â€œnational importanceâ€ for the development of religious tourism. The project envisages the following interventions: â€”Conservation and restoration of the frescoes of the medieval church â€œSt. Georgeâ€; repair of the roof covering, drainage and ventilation canal along the northern wall of the church.-Conservation, restoration and socialisation of archaeological structures north of the medieval church â€œSt. Georgeâ€. â€” Construction of a northern monastery wing, in which will be separated a museum, information center â€œSofiyska Sveta Goraâ€, Maghernitsa, doxes, chapel and bell tower. â€”Construction of Manastery workshops for the production of sweets and syrups; for training campers and visitors in the production of monastery souvenirs.</t>
  </si>
  <si>
    <t>Q3885274</t>
  </si>
  <si>
    <t>Sustainable development of archaeological site â€” ancient villa Armira near Ivaylovgrad</t>
  </si>
  <si>
    <t>The main objective of this project is to develop competitive tourist attractions on the territory of the municipality of Ivaylovgrad and stimulate the diversification of local and regional tourism products. The specific objectives leading to the achievement of the main objective of the project are:1) Conservation, restoration and overall socialisation of the archeological site of ancient villa â€œArmiraâ€ and construction works in order to increase the functionality and attractiveness of the territory and the establishment of the site as a preferred tourist attraction suitable for year-round visitation; 2) Increase the tourist flow in order to support the development of the local business in the field of tourist services. The investments in the project are aimed as a priority at the implementation of conservation and restoration works and construction and installation works due to the specificity of the site, namely the need to protect the monuments of culture. The contribution to the improvement of the overall tourism product will be the exposure and socialisation of the sites through the construction of additional small-scale infrastructure to attract different groups of tourists. The investment activities in the cultural monuments will be complemented by measures for interpretation and information about the history, importance and development of the ancient villa Armira. For the overall implementation of the project the following main activities are planned for implementation: Activity 1. Carrying out conservation and restoration works and construction and installation works related to socialisation and exhibition of a cultural monument â€” ancient villa Armira.Action 2. Development and advertising of the tourist product.Action 3. Organisation and management of the project.Action 4. Implementation of information and publicity measures.Action 5. Carrying out audit checks.</t>
  </si>
  <si>
    <t>Q4470963</t>
  </si>
  <si>
    <t>Conservation and Restoration of the Integrated Artistic Heritage of the Monastery of LorvÃ£o</t>
  </si>
  <si>
    <t>From the installation of an Interpretative Center accessible in the Monastery of LorvÃ£o and the correction of weaknesses of the Monument and its integrated artistic heritage, a National Monument is promoted, touristically valuing a municipality and a Region.</t>
  </si>
  <si>
    <t>Q2894991</t>
  </si>
  <si>
    <t>Main Church of Vila do Conde</t>
  </si>
  <si>
    <t>The project of intervention in the M. de Vila do Conde Church focuses on the most urgent rehabilitation and conservation of execution. Currently, the building has visible constructive pathologies and weaknesses that could jeopardise peopleâ€™s safety or cause the early degradation of building elements and the interior filling of high asset value. The project is divided into two key areas: The bell tower and the church cover.</t>
  </si>
  <si>
    <t>Q2894988</t>
  </si>
  <si>
    <t>CONSERVATION AND RESTORATION OF THE PARISH CHURCH OF SANTA MARINHA DO ZÃŠZERE</t>
  </si>
  <si>
    <t>The candidacy that is now presented consists of the Conservation of the Parish Church of Santa Marinha do ZÃªzere, namely the interior and restoration of the Integrated Heritage and the Organ of Tubes, for enjoyment by tourists and other visitors.</t>
  </si>
  <si>
    <t>Q2894983</t>
  </si>
  <si>
    <t>Moncorvo Tower Mother Church</t>
  </si>
  <si>
    <t>The main church of Torre de Moncorvo is classified as National Monument by the DecÂº of 16-06-1910, DG, No. 136 is covered by the ZEP of the Alto Douro Vinhateiro. It is a remarkable architectural and artistic legacy, of great heritage value. With problems of conservation in the exterior and interior, the church was selected for the present operation, with the aim of providing visitors the enjoyment of all the richness of the building.</t>
  </si>
  <si>
    <t>Q2742467</t>
  </si>
  <si>
    <t>Conservation, protection and enhancement of the historic monument â€œBuna Annunciationâ€ Orthodox Church in Tulcea</t>
  </si>
  <si>
    <t>Boosting the development of cultural-religious tourism in Tulcea by preserving, protecting and capitalising on the historical monument The Annunciation Orthodox Church â€“ Tulcea.</t>
  </si>
  <si>
    <t>Q2744935</t>
  </si>
  <si>
    <t>Conservation, restoration at the Amphitheatre within the archaeological site Ulpia Traiana Sarmizegetusa</t>
  </si>
  <si>
    <t>The general objective of the project is to sustainably harness the heritage object of the colony ULPIA Traiana AUGUSTA DACICA Sarmizegetusa, through conservation and restoration works, with direct impact in increasing the number of visitors after the intervention on it, boosting the local and implicit development of Hunedoara County.</t>
  </si>
  <si>
    <t>Q2743326</t>
  </si>
  <si>
    <t>Rehabilitation of the historic and architectural monument Bolomey mansion</t>
  </si>
  <si>
    <t>The project â€œRehabilitation of the historical monument and architecture of Bolomey Mansionâ€ has as main objective the stimulation of local development through the rehabilitation of the Bolomey Mansion Ensemble and the valorisation of cultural heritage and cultural identity by introducing it into the tourist circuit. The general objective of the project is consistent with the objective of investment priority 5.1 â€“ Conservation, protection, promotion and development of natural and cultural heritage.</t>
  </si>
  <si>
    <t>Q2741360</t>
  </si>
  <si>
    <t>CONSERVATION, PROTECTION AND PROMOTION OF THE NEAMT MUSEUM OF HISTORY AND ARCHAEOLOGY</t>
  </si>
  <si>
    <t>The general objective is to boost local development through the preservation, protection, valorisation and promotion of the cultural identity of the HISTORY AND ARHEOLOGY MUSE, respecting the principles of sustainable development.</t>
  </si>
  <si>
    <t>Q2747520</t>
  </si>
  <si>
    <t>Conservation, protection, promotion and development of the cultural heritage of the Caldarusani Monasteryâ€™s Historic Monuments Assembly</t>
  </si>
  <si>
    <t>The general objective of the project is to capitalise on the tourist and cultural potential of the historical monuments ensemble of Caldarusani Monastery, Lipia Village, Gruiu commune, Ilfov County, LMI code IF-II-a-A-15293, by preserving, protecting, promoting and developing the cultural heritage of the Church "St. Dimitrieâ€œcode LMI IF-II-m-A-15293.01 and of the Churchâ€St. Ioan Evanghelistul", from the cemetery code LMI IF-II-m-A-15293.02, in order to increase the contribution of the assembly to sustainable regional development. According to the activities foreseen within the project to achieve the proposed objectives, it is envisaged to achieve the specific objective of the Investment Priority 5.1., Priority Axis 5 of the Regional Operational Programme 2014-2020, namely to boost local and regional development by preserving, protecting, promoting and developing the natural and cultural heritage and cultural identity, taking into account the proposed conservation and restoration works and the introduction into the tourist circuit of the Bucharest Ilfov region of an objective of national cultural importance. The projectâ€™s compliance with the priority axis and the area of intervention is supported by the following aspects: â€¢ Increase the number of tourists (by more than 5 % per year) by capitalising on local cultural potential, ensuring 6260 visitors per year; â€¢ Creating an opportunity for local economic development by increasing the importance of tourism and culture; â€¢ It facilitates the development of adjacent economic activities at local and county level.</t>
  </si>
  <si>
    <t>Q2746706</t>
  </si>
  <si>
    <t>Restoration, conservation and sustainable exploitation of RÃ‚ÅŸNOV Fortress (Western Incident) and creation of related infrastructure</t>
  </si>
  <si>
    <t>The project Restoration, conservation and sustainable valorisation of Rasnov Fortress (Western Inction) and the creation of related infrastructure has as general objective the valorisation of Rasnov Fortress as a result of the restoration and conservation of the West Incident, in order to boost local development by increasing the number of visitors and intensifying economic activities during the implementation and sustainability period. OS1: restoration and conservation of the Western Incident of Rasnov Citadel in compliance with the principle of authenticity during the implementation of the project (after the signature of the financing contract); OS2: capitalising on Rasnov Citadel by affirming and presenting historical and cultural significance, using specific cultural marketing strategies and tools, during the project sustainability period; OS3: increasing the contribution of Rasnov Fortress to the economic development of RÃ¢È™nov and Brasov County in general by attracting an increased number of visitors with an annual rate of 7 % during the projectâ€™s sustainability period According to the Applicantâ€™s Guide for the call for projects POR/2016/5/5.1/1, the investment priority 5.1 â€“ Conservation, protection, promotion and development of natural and cultural heritage has the specific objective of boosting local development through the preservation, protection and valorisation of cultural heritage and cultural identity. as well as through the specific ones, the project Restoration, conservation and sustainable exploitation of Rasnov Fortress (Western Inction) and the creation of the related infrastructure meets the objective of the investment priority as outlined in the guide and the programme documents. Also, by boosting local development and intensifying economic activities during the implementation and sustainability period, the project will contribute to the overall objective of the 2014-2020 ROP, namely to increase economic competitiveness and improve the living conditions of local and regional communities by supporting the development of the business environment, infrastructure conditions and services, ensuring a sustainable development of the regions, capable of efficiently managing resources, exploiting their potential for innovation and assimilation of technological progress. The project will lead to the achievement of the proposed indicators, i.e. 1 cultural heritage objective preserved, protected or restored (Historical Monument Class A) and the increase of the number of visitors with an annual rate of 7 % thus contributing to the achievement of the ROP 2014-2020 programme indicators, namely: restored cultural heritage objectives/objectives; increase the expected number of visits to cultural and natural heritage objectives and supported attractions/visits/year or increase the number of heritage objectives in very good and good co-servation/obi</t>
  </si>
  <si>
    <t>Q2742739</t>
  </si>
  <si>
    <t>Restoration, conservation, arrangement and enhancement of the Romanian Mosaic edifice</t>
  </si>
  <si>
    <t>The general objective of the project is in line with the strategic objective of the Investment Priority aiming to boost local development by rehabilitating and enhancing the Roman Edifice with Mozaic, part of the national cultural heritage. This investment project aims to ensure that Constanta County, part of the South-East Development Region, efficiently manages the resources of the local cultural heritage, to exploit its potential for sustainable development that will increase economic competitiveness and improve the living conditions of local and regional communities. For both the South-East Development Region and ConstanÈ›a County it is particularly important to preserve what remained of the cultural heritage seriously affected over time and to be offered to visitors in order to improve the urban environment and to boost local development by preserving, protecting and sustainably capitalising on the cultural heritage and cultural identity conferred by this sole objective: Roman edifice with Mozaic. Through the project â€œRestoration, Conservation, Planning and Enhancement of the Roman Edifice with Mozaicâ€, the CJC aims to rehabilitate and enhance the heritage objective of the Roman Edifice with Mozaic so that at the end of the implementation period the results obtained will be relevant for achieving the objectives of several local development strategies (Integrated Strategy for Urban Development of Constanta Municipality), County, Regional (National Strategy for Regional Development 2014-2020), sectoral (Special Strategy for Culture and National Heritage 2014-2020).</t>
  </si>
  <si>
    <t>Q2742976</t>
  </si>
  <si>
    <t>Conservation and strengthening of Poenari Fortress, Arges</t>
  </si>
  <si>
    <t>The general objective is to boost local development by preserving and strengthening the cultural heritage of Poenari-ArgeÈ™ Fortress, respecting the principles of sustainable development.</t>
  </si>
  <si>
    <t>Q2746466</t>
  </si>
  <si>
    <t>Repair works, conservation and introduction to the ensemble of the Evangelical Fortified Church in CisnÄƒdie</t>
  </si>
  <si>
    <t>The general objective of the project is to increase the tourist attractiveness of the area by enhancing and sustainably using the heritage objective The ensemble of the Fortified Church CisnÄƒdie and its introduction into the real and virtual tourist circuit.</t>
  </si>
  <si>
    <t>Q2746710</t>
  </si>
  <si>
    <t>Repair works, conservation and introduction to the tourist circuit of Cincu Evangelical Fortified Church Ensemble</t>
  </si>
  <si>
    <t>The general objective of the project is to increase the tourist attractiveness of the area by enhancing and sustainably using the heritage objective The Cincu Fortified Church Assembly and its introduction into the real and virtual tourist circuit.</t>
  </si>
  <si>
    <t>Q2741352</t>
  </si>
  <si>
    <t>CONSERVATION, PROTECTION AND PROMOTION OF THE â€œCALISTRAT HOGASâ€ MEMORIAL MUSEUM NEAMT STONE</t>
  </si>
  <si>
    <t>The general objective is to boost local development by preserving, protecting, capitalising and promoting the cultural identity of the Calistrat HogaÅŸ Memorial Museum in Piatra Neamt, respecting the principles of sustainable development.</t>
  </si>
  <si>
    <t>Q2741358</t>
  </si>
  <si>
    <t>CONSERVATION, PROTECTION AND PROMOTION OF â€œION BRANCHâ€ MEMORIAL MUSEUM HUMULESTI</t>
  </si>
  <si>
    <t>The general objective is to boost local development by preserving, protecting, capitalising and promoting the cultural identity of the â€œIon Creangaâ€ Memorial Museum in Humulesti, respecting the principles of sustainable development.</t>
  </si>
  <si>
    <t>Q3260443</t>
  </si>
  <si>
    <t>CONS. AND VALUE OF THE MILLS OF THE SHORT, ITI CADIZ</t>
  </si>
  <si>
    <t>The aim of the action in the archaeological site of La Corta is to enhance and musealise a heritage located in the rural area of the lower basin of the Guadalete River, in the municipality of Jerez de la Frontera, in the province of Cadiz. It is an endogenous territorial resource, of great archaeological, historical and heritage value, which acts as a meeting point between the nearby populations and the river. The action aims to build a new territorial image of this space linked to water, heritage, leisure, recreation and sustainable tourism, etc. from the restoration of heritage and its integration into the rural environment. Consolidation, measures for the protection and conservation of existing archaeological structures and materials and those presumably documented during the archaeological excavation will be carried out, with a methodology that can have an action with maximum efficiency and profitability, attacking the natural environments that alter the complex of structures, and preserving it from future alterations. To this end, two guidelines will be established: Conservation, consisting of cleaning and consolidation treatment to reduce deterioration. Prevention, which involves active maintenance based on continuous research, cleaning and conservation.</t>
  </si>
  <si>
    <t>Q3184025</t>
  </si>
  <si>
    <t>Conservation and Promotion of Cultural Heritage</t>
  </si>
  <si>
    <t>The AUF-Camas territory has a rich cultural heritage, which reflects the that reflects the passage of different civilisations and that can favour the favour the development of a tourist route linking the different municipalities that make up municipalities that make it up. For this reason, through this operation aims to intervene in 3 emblematic sites of the AUF emblematic sites of the AUF that highlight its importance as a strategic enclave for the_x005F_x000D_ as a strategic enclave for the settlement of human groups throughout history human groups throughout history._x005F_x000D_ The interventions included in this operation aim to optimise the facilities of the Chalcolithic dolmen complex of La Pastora in Valencina de la ConcepciÃ³n. in Valencina de la ConcepciÃ³n, and to set up the interpretation centre for the of the Phoenician Treasure of El Carambolo in Camas, and to adapt the urban space between the Theatre the urban space between the Roman Theatre and Amphitheatre of Santiponce</t>
  </si>
  <si>
    <t>Q2713422</t>
  </si>
  <si>
    <t>Carrying out conservation, restoration and construction works in order to increase the attractiveness of the Silesian Opera and protect its cultural heritage</t>
  </si>
  <si>
    <t>The project is implemented using existing infrastructure. The subject of the project is â€œConservation, restoration and construction works in order to increase the attractiveness of the Silesian Opera and protect its cultural heritageâ€ in the field of lower stage mechanics, upper mechanisation, electroacoustics, stage lighting, internal installations, electrical installations. The project will include: â€¢ construction and maintenance works, â€¢ construction works consisting of reconstruction of technical infrastructure, including works related to the stage and its technology (mechanics, electroacoustics, stage lighting), â€¢ construction and assembly works, â€¢ installation works, including alarm systems, â€¢ works to protect the substance of the monument, â€¢ works related to the adaptation of the facility to the needs of persons with disabilities.</t>
  </si>
  <si>
    <t>Q86290</t>
  </si>
  <si>
    <t>The development of cultural resources through conservation and restoration works in the historic College. N.M.P. Queen of the World in Stargard</t>
  </si>
  <si>
    <t>The subject of the project is renovation, construction and conservation works in a unique historic building of the Collegiaty St. The Blessed Queen of the World in Stargard. In the s, according to the classification of monuments, the College was awarded the category â€œ0â€. Currently, the Church of the Church. The Blessed Queen of the World in Stargard and the medieval city walls according to the decree of the President of the Republic of Poland of 17 September 2010 (Dz. U. 2010 No. 184 item. 1236) was recognised as a monument to history. The projectâ€™s material scope includes: â€” renovation of the facade of the collegiate â€“ renovation of the collegiate floor â€“ restoration of the conservatory decorations of painting interiors â€“ illumination of the collegiate church and the area of the church â€“ renovation of the internal electrical system â€“ execution of new organs for the College. The project will make available a space not yet available to visitors. After the investment has been completed and the area around the ambition, choir and so-called â€œbell tower spaceâ€, as well as part of the chancel, so that you can admire the th century altar â€œJesus before Pilateâ€, the space will be extended by 35 %. In addition, the project also involves a longer opening and opening of the temple to visitors and tourists, many educational and cultural activities, including many related concerts and musical events based on planned organs.</t>
  </si>
  <si>
    <t>Q4427914</t>
  </si>
  <si>
    <t>Analysing tourist traffic through the construction of a natural cycle path on the section Biskupiec â€” border with the municipality of DÅºwierzuty</t>
  </si>
  <si>
    <t>Location of the project: â€”nr272,348/2,348/3,348/4,348/5,348/6,352-rev 9 KobuÅ‚ty, -nr187-obr 10 Labuszewo, -nr13-rev 3 Botowo, -nr224, 252/1,252/3-rev 18 Rudziska, -nr408/1-obr 29 PudlÄ…g, -nr69/9,69/11,71/5,72/1,80/23,80/24,87/3,87/4-rev. 1 Bishop of Cologne, -nr196,239/1,239/2,243/3,244/4,362/1,244/1,245,248-rev. 2 City Biskupiec scope: 1.Execution of the section of the ditch on the section at Kraks MaÅ‚y together with the construction of the slip 2.Execution of the section of the ditch located from the path at Kraks through the roadway Okrzei street and the areas adjacent to the roundabout at Mickiewicza 3.Execution of a section of the ditch in the roadway kraj.nr16. 4.Execution of a section of the ditch on the route from the vicinity of the road viaduct on the country road No.16 (area of the closed railway line) to the border of the municipality of Biskupiec/DÅºwierzuty (PKP territory) 5.Execution of the section of the ditch on the route from the exit from the closed railway line to the road pow.nr1509N Additional elements: Small architecture Technological channel Stages of implementation: submission of an application for dof. signing an agreement on dof. â€”selection of contractors -conclusion of contracts -execution of works -complete project. â€” final settlement of the draft method of implementation of the material scope: the project is part of the SZOOP ROP WWM 2014-2020 heading.5.3 Biodiversity protection, Investment Priority. 6d: Protecting and restoring biodiversity, protecting and restoring soil and supporting ecosystem services, including through the Natura 2000 programme and green infrastructure. Wim is the leader of environmental cleanliness. They stand out on a national and European scale by the diversity and wealth of natural resources. Support under the Programme will therefore be targeted at projects to protect and restore biodiversity. This project concerns the conservation of the communeâ€™s natural resources, thanks to which it fully fits into the assumptions of SZOOP.</t>
  </si>
  <si>
    <t>Q4421931</t>
  </si>
  <si>
    <t>Revalorisation of selected World War I war cemeteries located in Brzesko, TarnÃ³w, Krakow, Wadowice and BochiÅ„ski and TarnÃ³w counties as a heritage complex of international importance",</t>
  </si>
  <si>
    <t>In the general term revalorisation of cemeteries used in the name of the project is assumed to be the basic scope of execution in 41 cemeteries of conservation and restoration works within the scope defined by the Act on the Protection of Monuments and Monuments Care of 23 July 2003 Dz. U. 2003 No. 162 item. 1568 as amended. Article 3 point. 6 conservation works aimed at securing and consolidating the substance of the monument, inhibiting its destruction processes and documenting these activities; Art. 3 pt. 7 restoration works aimed at highlighting the artistic and aesthetic values of the monument, including, if necessary, supplementing or reconstructing a part of it, and documenting these activities; for this reason, artistic and technological solutions have been defined in conservation programmes developed individually for each object by a certified art conservator accepted by the Voivodeship Office for the Protection of Monuments as a basis for issued permits to carry out works on immovable monuments. The activities will cover all the historical elements consisting of the fence cemetery, monuments, central crosses, gravestone crosses with pedestals or steles, as well as chapels and chapels. In technical terms, conservation treatments will be subjected to stone walls, pillars, steles, monuments; concrete artificial stone coverings of stone walls and pillars, fence posts, monuments, plinths for crosses; wooden chapels, monumental forms, grave crosses, central crosses, fence fences, gates, shingle roofs; metal bays and fencing pipes, chains, gates, tombstone crosses, inscription boards. The conservation procedure proposed in the work programmes meets the standards developed by the Polish school of conservation of monuments and presupposes the use to a large extent of technologies based on traditional materials or company products, which have been recognised as</t>
  </si>
  <si>
    <t>Q4417996</t>
  </si>
  <si>
    <t>Extension, reconstruction and superstructure of the warehouse building and change of use of part of the administrative building of the Peopleâ€™s Building Museum in Sanok</t>
  </si>
  <si>
    <t>The aim of the project is to increase the cultural attractiveness of the region and increased accessibility. The project includes the extension, reconstruction and superstructure of a warehouse building with conservation studios of monuments and carpentry, as well as a change in the way of use of the administrative building of the Peopleâ€™s Building Museum in Sanok containing carpentry to the exhibition room (the carpentry room will be transferred to the rebuilt building, and in its place there will be an exhibition hall. The comprehensive extension, reconstruction and superstructure of the Museum facility will allow to acquire additional space for storage, preservation of monuments and exhibitions. The purchase of warehouse and conservation equipment will improve the conditions of storage, storage and working conditions in individual laboratories. The exhibition hall with facilities will expand the museumâ€™s offer.The buildings will be adapted to the needs of people with disabilities.</t>
  </si>
  <si>
    <t>Q4428049</t>
  </si>
  <si>
    <t>â€œe-WBP: technologies for the new offerâ€™</t>
  </si>
  <si>
    <t>The project involves the implementation of activities aimed at maintaining the previously provided services and introducing new services by the Provincial Public Library in Olsztyn. Stages of project implementation: 1. Submitting an application for funding. 2. Signing a co-financing agreement. 3. Purchase of fixed assets and intangible assets. 4. Settlement of the project. The project will result in: â€” maintaining existing services at the level expected by stakeholders where the age and consumption of the current equipment of WBP in Olsztyn poses a real risk of discontinuing the provision of existing services, â€” enriching the offer of WBP in Olsztyn with modern services where the current equipment is technically insufficient or lacking at all to be able to implement such services, â€” extending and modernising the existing services provided by WBP in Olsztyn where the current equipment does not allow for an increase in the scope of activities. The implementation of the project is in line with the assumptions of Measure 6.1.2 Cultural Institutions (Schema A) within priority axis 6 CULTURE AND DZIEDZICTWO RPO WiM 2014-2020. The project pursues the objectives of: Thematic objective 6 â€” Conservation and protection of the environment and promotion of resource efficiency, under investment priority 6c â€” Conservation, conservation, promotion and development of natural and cultural heritage, specific objective: â€œMore people benefiting from the offer of cultural institutions building regional identity in the Voivodeshipâ€. Through the implementation of the project described the feasibility study, there will be an increase in the number of users using the offer of the Provincial Public Library, which will translate into building regional identity among the inhabitants of the WarmiÅ„sko-Mazurskie Voivodeship.</t>
  </si>
  <si>
    <t>N/A - 0 ERDF Projects</t>
  </si>
  <si>
    <t>European Regional Development Fund (ERDF) &amp; LIFE Programme Statistics</t>
  </si>
  <si>
    <t>1. EU Summary Statistics</t>
  </si>
  <si>
    <t>2. ERDF</t>
  </si>
  <si>
    <t>2.1 Filtering Protocol</t>
  </si>
  <si>
    <t>2.4 Country Datasets</t>
  </si>
  <si>
    <t>2.4.1 Finland</t>
  </si>
  <si>
    <t>2.4.2 Sweden</t>
  </si>
  <si>
    <t>2.4.3 Denmark</t>
  </si>
  <si>
    <t>2.4.4 Austria</t>
  </si>
  <si>
    <t>2.4.5 Germany</t>
  </si>
  <si>
    <t>2.4.6 Czechia</t>
  </si>
  <si>
    <t>2.4.7 Slovenia</t>
  </si>
  <si>
    <t>2.4.8 Switzerland</t>
  </si>
  <si>
    <t>2.4.9 Estonia</t>
  </si>
  <si>
    <t>2.4.10 France</t>
  </si>
  <si>
    <t>2.4.11 Iceland</t>
  </si>
  <si>
    <t>2.4.12 Poland</t>
  </si>
  <si>
    <t>2.4.13 Ireland</t>
  </si>
  <si>
    <t>2.4.14 Belgium</t>
  </si>
  <si>
    <t>2.4.15 Netherlands</t>
  </si>
  <si>
    <t>2.4.16 Croatia</t>
  </si>
  <si>
    <t>2.4.17 Portugal</t>
  </si>
  <si>
    <t>2.4.18 Italy</t>
  </si>
  <si>
    <t>2.4.19 Slovak Republic</t>
  </si>
  <si>
    <t>2.4.20 Spain</t>
  </si>
  <si>
    <t>2.4.21 Hungary</t>
  </si>
  <si>
    <t>2.4.22 Latvia</t>
  </si>
  <si>
    <t>2.4.23 Luxembourg</t>
  </si>
  <si>
    <t>2.4.24 Lithuania</t>
  </si>
  <si>
    <t>2.4.25 Greece</t>
  </si>
  <si>
    <t>2.4.26 Malta</t>
  </si>
  <si>
    <t>2.4.27 Romania</t>
  </si>
  <si>
    <t>2.4.28 Cyprus</t>
  </si>
  <si>
    <t>2.4.29 Bulgaria</t>
  </si>
  <si>
    <t>2.5 EU-Merged Dataset (Invalid Projects)</t>
  </si>
  <si>
    <t>3. LIFE Programme</t>
  </si>
  <si>
    <t>3.1 Filtering Protocol</t>
  </si>
  <si>
    <t>https://webgate.ec.europa.eu/life/publicWebsite/search</t>
  </si>
  <si>
    <t>Year Range</t>
  </si>
  <si>
    <r>
      <t>2014 - 2021</t>
    </r>
    <r>
      <rPr>
        <vertAlign val="superscript"/>
        <sz val="11"/>
        <color theme="1"/>
        <rFont val="Calibri"/>
        <family val="2"/>
        <scheme val="minor"/>
      </rPr>
      <t>2</t>
    </r>
  </si>
  <si>
    <t>Priority Areas</t>
  </si>
  <si>
    <t>Submitting Countries</t>
  </si>
  <si>
    <t>Benefitting Countries</t>
  </si>
  <si>
    <t>Themes</t>
  </si>
  <si>
    <t>EU Legislative References</t>
  </si>
  <si>
    <t>Habitat Types</t>
  </si>
  <si>
    <t>Species</t>
  </si>
  <si>
    <t>Red List Species</t>
  </si>
  <si>
    <t>Natura2000</t>
  </si>
  <si>
    <t>Project selected</t>
  </si>
  <si>
    <t>Best Project</t>
  </si>
  <si>
    <t>Best of the best Project</t>
  </si>
  <si>
    <t>LIFE Data Source &amp; Filtering Protocol</t>
  </si>
  <si>
    <r>
      <rPr>
        <vertAlign val="superscript"/>
        <sz val="10"/>
        <color theme="1"/>
        <rFont val="Calibri"/>
        <family val="2"/>
        <scheme val="minor"/>
      </rPr>
      <t>1</t>
    </r>
    <r>
      <rPr>
        <sz val="10"/>
        <color theme="1"/>
        <rFont val="Calibri"/>
        <family val="2"/>
        <scheme val="minor"/>
      </rPr>
      <t xml:space="preserve"> No keywords had been entered to gather the entire dataset.</t>
    </r>
  </si>
  <si>
    <r>
      <rPr>
        <vertAlign val="superscript"/>
        <sz val="10"/>
        <color theme="1"/>
        <rFont val="Calibri"/>
        <family val="2"/>
        <scheme val="minor"/>
      </rPr>
      <t>2</t>
    </r>
    <r>
      <rPr>
        <sz val="10"/>
        <color theme="1"/>
        <rFont val="Calibri"/>
        <family val="2"/>
        <scheme val="minor"/>
      </rPr>
      <t xml:space="preserve"> The year range is limited to 2021, hence it could not be extended.</t>
    </r>
  </si>
  <si>
    <t>2.2 EU ERDF Merged Dataset (All Valid Projects)</t>
  </si>
  <si>
    <t>2.3 EU ERDF Merged Dataset (Filtered: Invasive Alien Species)</t>
  </si>
  <si>
    <t>3.2 EU LIFE Dataset (All Projects)</t>
  </si>
  <si>
    <t>Project Title</t>
  </si>
  <si>
    <t>Reference</t>
  </si>
  <si>
    <t>Acronym</t>
  </si>
  <si>
    <t>Priority Area</t>
  </si>
  <si>
    <t>Year</t>
  </si>
  <si>
    <t>Lead Partner Country</t>
  </si>
  <si>
    <t>Location</t>
  </si>
  <si>
    <t xml:space="preserve">Project web site </t>
  </si>
  <si>
    <t>Name of the beneficiaries</t>
  </si>
  <si>
    <t>Beneficiary types</t>
  </si>
  <si>
    <t>Expected start date</t>
  </si>
  <si>
    <t>Expected end date</t>
  </si>
  <si>
    <t>Target EU legislative references</t>
  </si>
  <si>
    <t>Target habitat types</t>
  </si>
  <si>
    <t>Red list species</t>
  </si>
  <si>
    <t>Natura 2000 sites</t>
  </si>
  <si>
    <t>Project best</t>
  </si>
  <si>
    <t>Project top</t>
  </si>
  <si>
    <t>IP LIFE for Coal Mining Landscape Adaptation</t>
  </si>
  <si>
    <t>LIFE20 IPC/CZ/000004</t>
  </si>
  <si>
    <t>LIFE-IP COALA</t>
  </si>
  <si>
    <t>Integrated Projects Climate</t>
  </si>
  <si>
    <t>Czech Cesko</t>
  </si>
  <si>
    <t>Moravian-Silesian Energy Centre,Moravian-Silesian Innovation Centre,Ministry of Environment of the Czech Republic ,Silesian Voivodeship,DIAMO,Statutory City of Karvina,Statutory City of Havirov,Moravian-Silesian Investment and Development,Moravian-Silesian Region,City of Orlova,Technical University of Ostrava,Central Mining Institute,Central Mining Institute,Partnership Foundation</t>
  </si>
  <si>
    <t>Participant,Participant,Participant,Participant,Participant,Participant,Participant,Participant,Coordinator,Participant,Participant,Participant,Participant,Participant</t>
  </si>
  <si>
    <t>01/12/2021</t>
  </si>
  <si>
    <t>31/12/2031</t>
  </si>
  <si>
    <t>Energy efficiency,Renewable energies,Savings,Building,Resilient communities</t>
  </si>
  <si>
    <t>energy saving,renovation,energy efficiency,renewable energy,land use planning,climate action plan,climate change adaptation,climate change mitigation,urban heat island</t>
  </si>
  <si>
    <t>COM(2013)216 - EU Strategy on adaptation to climate change (16.04.2013)</t>
  </si>
  <si>
    <t/>
  </si>
  <si>
    <t>Restoration of freshwater features in four SAC rivers in Wales: Afon Teifi, Afonydd Cleddau, Afon Tywi and River Usk</t>
  </si>
  <si>
    <t>LIFE20 NAT/UK/000100</t>
  </si>
  <si>
    <t>4 Rivers for LIFE</t>
  </si>
  <si>
    <t>Nature</t>
  </si>
  <si>
    <t>United Kingdom</t>
  </si>
  <si>
    <t>https://naturalresources.wales/?lang=en</t>
  </si>
  <si>
    <t>Natural Resources Body for Wales ,RRC&amp;#x28;The River Restoration Centre&amp;#x29;, United Kingdom,CSG&amp;#x28;Coleg Sir Gar&amp;#x29;, United Kingdom,WT&amp;#x28;The Woodland Trust LBG&amp;#x29;, United Kingdom,BBNPA&amp;#x28;Brecon Beacons National Park Authority&amp;#x29;, United Kingdom</t>
  </si>
  <si>
    <t>Coordinator,Participant,Participant,Participant,Participant</t>
  </si>
  <si>
    <t>01/09/2021</t>
  </si>
  <si>
    <t>17/12/2026</t>
  </si>
  <si>
    <t>Invasive species,Mammals,Invertebrates,Freshwater,Fish,Species reintroduction,Sensitive and protected areas management,Plants</t>
  </si>
  <si>
    <t>fish,freshwater ecosystem,invertebrate,mammal,migratory species,agricultural pollution,invasive species,diffuse pollution</t>
  </si>
  <si>
    <t>Directive 2000/60 - Framework for Community action in the field of water policy (23.10.2000),Directive 92/43 - Conservation of natural habitats and of wild fauna and flora- Habitats Directive (21.05.1992),COM(2011) 244 final “Our life insurance, our natural capital: an EU biodiversity strategy to 2020” (03.05.2011),Regulation 1143/2014 - Prevention and management of the introduction and spread of invasive alien species (22.10.2014)</t>
  </si>
  <si>
    <t>3260 - Water courses of plain to montane levels with the Ranunculion fluitantis and Callitricho-Batrachion vegetation</t>
  </si>
  <si>
    <t>Lutra lutra,Cottus gobio,Alosa fallax,Alosa alosa,Lampetra fluviatilis,Lampetra planeri,Petromyzon marinus,Salmo salar,Luronium natans,Margaritifera margaritifera</t>
  </si>
  <si>
    <t xml:space="preserve">River Usk/ Afon Wysg(UK0013007, SCI) ,Afonydd Cleddau/ Cleddau Rivers(UK0030074, SCI) ,Afon Teifi/ River Teifi(UK0012670, SCI) ,Afon Tywi/ River Tywi(UK0013010, SCI) </t>
  </si>
  <si>
    <t>Enhancing the viability of Brown Bears in Central Italy and Greece through the development of coexistence corridors</t>
  </si>
  <si>
    <t>LIFE20 NAT/NL/001107</t>
  </si>
  <si>
    <t>LIFE Bear-Smart Corridors</t>
  </si>
  <si>
    <t>Nederland</t>
  </si>
  <si>
    <t>http://www.rewildingeurope.com</t>
  </si>
  <si>
    <t>Stichting Rewilding Europe,Trikala Development Agency,Municipality of Amyntaio,Wildlife and Nature Conservation Society,Civil Society for the Protection and Management of Wildlife and the Natural Environment,University of Thessaly &amp;#x28;PANEPISTIMIO THESSALIAS&amp;#x29;,Comune di Pettorano sul Gizio - Riserva Naturale Regionale Monte Genzana Alto Gizio,Rewilding Apennines ETS,Ente Autonomo Parco Nazionale d&amp;#x27;Abruzzo Lazio e Molise,Ente Parco Nazionale del Gran Sasso e Monti della Laga. ,Salviamo l&amp;#x27;Orso - Associazione per la conservazione dell&amp;#x27;orso bruno marsicano &amp;#x28;ONLUS&amp;#x29; ,Ente Parco Naturale Regionale Sirente Velino</t>
  </si>
  <si>
    <t>Coordinator,Participant,Participant,Participant,Participant,Participant,Participant,Participant,Participant,Participant,Participant,Participant</t>
  </si>
  <si>
    <t>01/10/2021</t>
  </si>
  <si>
    <t>30/09/2026</t>
  </si>
  <si>
    <t>Mammals,Heath and Scrublands,Forests</t>
  </si>
  <si>
    <t>endemic species,forest ecosystem,grazing,heathland,monitoring,biodiversity,social participation,nature conservation,endangered species</t>
  </si>
  <si>
    <t>Directive 92/43 - Conservation of natural habitats and of wild fauna and flora- Habitats Directive (21.05.1992)</t>
  </si>
  <si>
    <t>Ursus arctos</t>
  </si>
  <si>
    <t xml:space="preserve">Parco Nazionale d'Abruzzo, Lazio e Molise ed aree limitrofe(IT7120132, SPA) ,Colle del Rascito(IT7110090, SCI) ,Parco Nazionale Gran Sasso - Monti della Laga(IT7110128, SPA) ,Sirente Velino(IT7110130, SPA) </t>
  </si>
  <si>
    <t>Rathlin Acting For Tomorrow: Removing invasive non-native ferrets and rats from the Rathlin Island SPA, Northern Ireland</t>
  </si>
  <si>
    <t>LIFE20 NAT/UK/000349</t>
  </si>
  <si>
    <t>LIFE RAFT</t>
  </si>
  <si>
    <t>https://www.rspb.org.uk</t>
  </si>
  <si>
    <t xml:space="preserve">RDCA&amp;#x28;Rathlin Development Community Association&amp;#x29;, United Kingdom,The Royal Society for the Protection of Birds </t>
  </si>
  <si>
    <t>Participant,Coordinator</t>
  </si>
  <si>
    <t>31/12/2026</t>
  </si>
  <si>
    <t>Invasive species,Birds,Public and Stakeholders participation,Resilient communities</t>
  </si>
  <si>
    <t>bird species,island ecosystem,social participation,invasive species,eradication</t>
  </si>
  <si>
    <t>Directive 92/43 - Conservation of natural habitats and of wild fauna and flora- Habitats Directive (21.05.1992),COM(2011) 244 final “Our life insurance, our natural capital: an EU biodiversity strategy to 2020” (03.05.2011),Directive 79/409 - Conservation of wild birds (02.04.1979),Directive 2008/56 - Framework for community action in the field of marine environmental policy (Marine Strategy Framework Directive) (17.06.2008),Regulation 1143/2014 - Prevention and management of the introduction and spread of invasive alien species (22.10.2014)</t>
  </si>
  <si>
    <t>Pyrrhocorax pyrrhocorax,Crex crex,Fratercula arctica,Alca torda,Rissa tridactyla,Somateria mollissima,Phalacrocorax aristotelis aristotelis,Uria aalge,Larus argentatus,Puffinus puffinus,Fulmarus glacialis,Hydrobates pelagicus</t>
  </si>
  <si>
    <t xml:space="preserve">Rathlin Island(UK0030055, SCI) ,Rathlin Island(UK9020011, SPA) </t>
  </si>
  <si>
    <t>Egyptian Vulture and Bonellis Eagle Conservation in Douro/Duero Canyon</t>
  </si>
  <si>
    <t>LIFE14 NAT/PT/000855</t>
  </si>
  <si>
    <t>LIFE Rupis</t>
  </si>
  <si>
    <t>http://www.spea.pt</t>
  </si>
  <si>
    <t>Sociedade Portuguesa para o Estudo das Aves,VCF&amp;#x28;Stichting The Vulture Conservation Foundation&amp;#x29;, Netherlands,GNR&amp;#x28;Guarda Nacional Republicana &amp;#x28;GNR&amp;#x29;&amp;#x29;, Portugal,Palombar&amp;#x28;Palombar, Associa&amp;ccedil;&amp;atilde;o da Conserva&amp;ccedil;&amp;atilde;o da Natureza e do Patrim&amp;oacute;nio Rural&amp;#x29;, Portugal,JCyL&amp;#x28;JUNTA DE CASTILLA Y LEON&amp;#x29;, Spain,EDP-D&amp;#x28;EDP Distribui&amp;ccedil;&amp;atilde;o &amp;ndash; Energia, S.A&amp;#x29;, Portugal,ICNF&amp;#x28;Instituto da Conserva&amp;ccedil;&amp;atilde;o da Natureza e das Florestas&amp;#x29;, Portugal,FPN Cyl&amp;#x28;Fundaci&amp;oacute;n Patrimonio Natural de Castila y Le&amp;oacute;n&amp;#x29;, Spain,ATN&amp;#x28;Transum&amp;acirc;ncia e Natureza - Associa&amp;ccedil;&amp;atilde;o&amp;#x29;, Portugal</t>
  </si>
  <si>
    <t>Coordinator,Participant,Participant,Participant,Participant,Participant,Participant,Participant,Participant</t>
  </si>
  <si>
    <t>16/07/2015</t>
  </si>
  <si>
    <t>31/10/2020</t>
  </si>
  <si>
    <t>Birds</t>
  </si>
  <si>
    <t>agricultural method,environmental impact of agriculture,grazing,poison</t>
  </si>
  <si>
    <t>Directive 2009/147 - Conservation of wild birds - Birds Directive (codified version of Directive 79/409/EEC as amended) (30.11.2009)</t>
  </si>
  <si>
    <t>0 - Non applicable (i.e.species project)</t>
  </si>
  <si>
    <t>Aegypius monachus,Milvus milvus,Hieraaetus fasciatus,Neophron percnopterus</t>
  </si>
  <si>
    <t xml:space="preserve">Douro Internacional e Vale do Águeda(PTZPE0038, SPA) ,Arribes del Duero - ZEPA(ES0000118, SPA/SCI) ,Douro Internacional(PTCON0022, SCI) ,Arribes del Duero(ES4150096, SCI) </t>
  </si>
  <si>
    <t>Education and Awareness Raising of Legal Professionals on Access to Justice</t>
  </si>
  <si>
    <t>LIFE16 GIE/CZ/000791</t>
  </si>
  <si>
    <t>LIFE-A2J-EARL</t>
  </si>
  <si>
    <t>Environmental Governance and Information</t>
  </si>
  <si>
    <t>http://www.justiceandenvironment.org</t>
  </si>
  <si>
    <t>Association Justice &amp;amp; Environment, z.s.,ClientEarth, United Kingdom</t>
  </si>
  <si>
    <t>Coordinator,Participant</t>
  </si>
  <si>
    <t>01/07/2017</t>
  </si>
  <si>
    <t>31/12/2020</t>
  </si>
  <si>
    <t>Awareness raising - Information,Improved legislative compliance and enforcement</t>
  </si>
  <si>
    <t>environmental education,environmental awareness,environmental training,environmental law</t>
  </si>
  <si>
    <t>Directive 2003/4 - Public access to environmental information and repealing Council Directive 90/313/EEC (28.01.2003)</t>
  </si>
  <si>
    <t>Low energy chemo-thermal recycling of carbon fibre composites, a central step to a circular economy for CFRP products</t>
  </si>
  <si>
    <t>LIFE20 ENV/DE/000312</t>
  </si>
  <si>
    <t>LIFE CFCycle</t>
  </si>
  <si>
    <t>Environment</t>
  </si>
  <si>
    <t>Deutschland</t>
  </si>
  <si>
    <t>http://www.v-carbon.com</t>
  </si>
  <si>
    <t>V-Carbon GmbH</t>
  </si>
  <si>
    <t>Coordinator</t>
  </si>
  <si>
    <t>01/01/2022</t>
  </si>
  <si>
    <t>30/06/2025</t>
  </si>
  <si>
    <t>End-of-Life Vehicles (ELV's) and tyres,Industrial waste,Circular economy and Value chains,Plastic - Rubber -Tyre,Integrated management,Life Cycle Assessment-Management,Savings</t>
  </si>
  <si>
    <t>energy saving,integrated management,plastic waste,recycling,pollution prevention,life-cycle management</t>
  </si>
  <si>
    <t>Directive 75/442/EEC -"Waste framework directive" (15.07.1975),Directive 2000/53 - End-of life vehicles (18.09.2000)</t>
  </si>
  <si>
    <t>Nature in cities: governance for climate change adaptation of coastal metropolises in Provence-Alpes-Côte d'Azur</t>
  </si>
  <si>
    <t>LIFE16 GIC/FR/000099</t>
  </si>
  <si>
    <t>NATURE 4 CITY LIFE</t>
  </si>
  <si>
    <t>Climate Governance and Information</t>
  </si>
  <si>
    <t>http://www.regionpaca.fr</t>
  </si>
  <si>
    <t>REGION PROVENCE-ALPES-COTE D&amp;#x27;AZUR,VILLE DE MARSEILLE, France,BUREAU DE GUIDES GR2013, France,METROPOLE AIX-MARSEILLE-PROVENCE, France,METROPOLE NICE COTE D&amp;#x27;AZUR, France,AIX-MARSEILLE UNIVERSITE, France,ATMOSUD,METROPOLE TOULON-PROVENCE-MEDITERRANEE</t>
  </si>
  <si>
    <t>Coordinator,Participant,Participant,Participant,Participant,Participant,Participant,Participant</t>
  </si>
  <si>
    <t>01/09/2017</t>
  </si>
  <si>
    <t>31/12/2022</t>
  </si>
  <si>
    <t>GHG reduction in non EU ETS sectors</t>
  </si>
  <si>
    <t>decision making support,public awareness campaign,modelling,emission reduction,greenhouse gas,climate action plan,low carbon technology</t>
  </si>
  <si>
    <t>COM(2014)15 - Policy framework for climate and energy in the period from 2020 to 2030 (22.01.2014),COM(2011)112 - "A Roadmap for moving to a competitive low carbon economy in 2050" (08.03.2011)</t>
  </si>
  <si>
    <t>LIquidation of Full Emission and Noise levels while GARBage collection with Hydrogen!</t>
  </si>
  <si>
    <t>LIFE14 ENV/BE/000415</t>
  </si>
  <si>
    <t>LIFE 'N GRAB HY!</t>
  </si>
  <si>
    <t>België - Belgique</t>
  </si>
  <si>
    <t>http://www.waterstofnet.eu</t>
  </si>
  <si>
    <t>WaterstofNet vzw,ETE&amp;#x28;E-Trucks Europe bvba&amp;#x29;, Belgium,Baetsen&amp;#x28;Baetsen Verhuur BV&amp;#x29;, Netherlands,CURE&amp;#x28;Cure Uitvoeringsdienst bv&amp;#x29;, Netherlands,HG&amp;#x28;Hydrogenics GmbH&amp;#x29;, Germany</t>
  </si>
  <si>
    <t>01/09/2015</t>
  </si>
  <si>
    <t>31/03/2021</t>
  </si>
  <si>
    <t>Air pollutants,GHG reduction in EU ETS sectors,Renewable energies,Noise pollution</t>
  </si>
  <si>
    <t>energy saving,waste collection,greenhouse gas</t>
  </si>
  <si>
    <t>Directive 2008/50/EC - Ambient air quality and cleaner air for Europe (21.05.2008) ,Directive 2002/49 - Assessment and management of environmental noise (Noise Directive) (25.06.2002),Directive 2009/28 - Promotion of the use of energy from renewable sources (23.04.2009)</t>
  </si>
  <si>
    <t>Towards a Mediterranean Climate Neutral Farm model</t>
  </si>
  <si>
    <t>LIFE20 CCM/ES/001751</t>
  </si>
  <si>
    <t>LIFE CLINMED-FARM</t>
  </si>
  <si>
    <t>Climate Change Mitigation</t>
  </si>
  <si>
    <t>España</t>
  </si>
  <si>
    <t>http://www.cita-aragon.es</t>
  </si>
  <si>
    <t>UNITO&amp;#x28;Universit&amp;agrave; degli Studi di Torino&amp;#x29;, Italy,MICROPOWER&amp;#x28;Micropower S.r.l. Unipersonale&amp;#x29;, Italy,SEGALES&amp;#x28;MECANIQUES SEGALES, S.L.&amp;#x29;, Spain,AGROISAB&amp;#x28;Agropecuaria del Is&amp;aacute;bena&amp;#x29;, Spain,Centro de Investigaci&amp;oacute;n y Tecnolog&amp;iacute;a Agroalimentaria de Arag&amp;oacute;n,ECOLOGIC BIOGAS S.L. &amp;#x28;from 20 January 2022&amp;#x29;,MAZANA PIENSOS COMPUESTOS SLU &amp;#x28;from 31 December 2021&amp;#x29;</t>
  </si>
  <si>
    <t>Participant,Participant,Participant,Participant,Coordinator,Participant,Participant</t>
  </si>
  <si>
    <t>31/12/2025</t>
  </si>
  <si>
    <t>Resource efficiency,GHG reduction in non EU ETS sectors,Agricultural waste</t>
  </si>
  <si>
    <t>environmental impact of agriculture,Agriculture,emission reduction,manure,agricultural pollution,animal husbandry,fertiliser,biogas,climate change mitigation</t>
  </si>
  <si>
    <t>COM(2014)15 - Policy framework for climate and energy in the period from 2020 to 2030 (22.01.2014)</t>
  </si>
  <si>
    <t>Damsterplein, the coolest square in town</t>
  </si>
  <si>
    <t>LIFE20 CCA/NL/001621</t>
  </si>
  <si>
    <t>LIFE COOL SQUARE</t>
  </si>
  <si>
    <t>Climate Change Adaptation</t>
  </si>
  <si>
    <t>https://gemeente.groningen.nl/</t>
  </si>
  <si>
    <t>HUAS&amp;#x28;Stichting Hanzehogeschool Groningen&amp;#x29;, Netherlands,Gemeente Groningen</t>
  </si>
  <si>
    <t>05/07/2021</t>
  </si>
  <si>
    <t>01/07/2024</t>
  </si>
  <si>
    <t>Resilient communities,Green infrastructure,Urban design (urban-rural)</t>
  </si>
  <si>
    <t>public awareness campaign,urban area,urban planning,quality of life,water reuse,residential area,green space,flood control,preventive measure,climate change adaptation,climate resilience,extreme weather events,soil surface sealing,urban heat island</t>
  </si>
  <si>
    <t>LIFE Living Streets</t>
  </si>
  <si>
    <t>LIFE15 PRE/FR/000003</t>
  </si>
  <si>
    <t>Environment Preparatory Action</t>
  </si>
  <si>
    <t>Energy Cities,Municipality of Brussels, Belgium,Municipality of La Rochelle, France,Municipality of Zadar, Croatia,Municipality of Rotterdam, The Netherlands,Municipality of Turin, Italy,Municipality of Ivanic-Grand, Croatia,Municipality of Milton Keynes, United Kingdom</t>
  </si>
  <si>
    <t>01/05/2016</t>
  </si>
  <si>
    <t>30/06/2018</t>
  </si>
  <si>
    <t>Air pollutants,Transport planning - Traffic monitoring</t>
  </si>
  <si>
    <t>public awareness campaign,urban area,urban planning</t>
  </si>
  <si>
    <t>COM (2013/0918) - A Clean Air Programme for Europe (18.12.2013),COM(2013)913 - "Together towards competitive and resource-efficient urban mobility " (17.12.2013)</t>
  </si>
  <si>
    <t>Looking for an eco-sustainable sheep supply chain: environmental benefits and implications</t>
  </si>
  <si>
    <t>LIFE15 CCM/IT/000123</t>
  </si>
  <si>
    <t>SheepToShip LIFE</t>
  </si>
  <si>
    <t>Italia</t>
  </si>
  <si>
    <t>http://www.ibe.cnr.it</t>
  </si>
  <si>
    <t>CONSIGLIO NAZIONALE DELLE RICERCHE - Istituto per la BioEconomia,Regione Autonoma della Sardegna - Assessorato della Difesa dell&amp;#x27;Ambiente, Italy,Laore &amp;ndash; Agenzia Regionale per lo Sviluppo in Agricoltura, Italy,Universit&amp;agrave; di Sassari - Dipartimento di Agraria, Italy,Agris Sardegna, Italy</t>
  </si>
  <si>
    <t>01/07/2016</t>
  </si>
  <si>
    <t>30/06/2021</t>
  </si>
  <si>
    <t>agricultural method,Agriculture,emission reduction,greenhouse gas,land use</t>
  </si>
  <si>
    <t>COM(2011)112 - "A Roadmap for moving to a competitive low carbon economy in 2050" (08.03.2011)</t>
  </si>
  <si>
    <t>The impact assessment of the EU Emission Trading System with the long-term vision for a climate neutral economy by 2050</t>
  </si>
  <si>
    <t>LIFE19 GIC/PL/001205</t>
  </si>
  <si>
    <t>LIFE VIIEW 2050</t>
  </si>
  <si>
    <t>Poland Polska</t>
  </si>
  <si>
    <t>http://ios.edu.pl</t>
  </si>
  <si>
    <t>01/12/2020</t>
  </si>
  <si>
    <t>31/12/2023</t>
  </si>
  <si>
    <t>Knowledge development,Sectoral adaptation (industry-services),GHG reduction in EU ETS sectors,GHG reduction in non EU ETS sectors,Improved legislative compliance and enforcement,Market based instruments</t>
  </si>
  <si>
    <t>climate mitigation strategy,greenhouse gas accounting,market-based instruments,modelling,climate protection,greenhouse gas,information system,financial instrument</t>
  </si>
  <si>
    <t>Demonstration of an innovative Building Integrated PhotoVoltaic system toward net-zero-energy buildings</t>
  </si>
  <si>
    <t>LIFE16 CCM/BE/000120</t>
  </si>
  <si>
    <t>LIFE BIPV</t>
  </si>
  <si>
    <t>https://www.comsa.com/en</t>
  </si>
  <si>
    <t>COMSA CORPORATION,Heliatek, Germany,COMSA SA  Spain ,COMSA INSTALACIONES Y SISTEMAS INDUSTRIALES, S.L., Spain</t>
  </si>
  <si>
    <t>Coordinator,Participant,Participant,Participant</t>
  </si>
  <si>
    <t>Low energy treatment technology  for leachate valorisation</t>
  </si>
  <si>
    <t>LIFE15 ENV/ES/000530</t>
  </si>
  <si>
    <t>LIFE LEACHLESS</t>
  </si>
  <si>
    <t>http://www.cartif.com/en/</t>
  </si>
  <si>
    <t>Fundacion CARTIF,National Technical University of Athens, Greece,Triton Water Technologies S.L., Spain,InfinitValuEngineering S.L., Spain</t>
  </si>
  <si>
    <t>01/10/2016</t>
  </si>
  <si>
    <t>30/06/2023</t>
  </si>
  <si>
    <t>End-of-pipe treatment - Landfilling,Waste water treatment</t>
  </si>
  <si>
    <t>waste water treatment,landfill leachate,sludge treatment,landfill</t>
  </si>
  <si>
    <t>Directive 2008/98 - Waste and repealing certain Directives (Waste Framework Directive) (19.11.2008),Directive 2000/60 - Framework for Community action in the field of water policy (23.10.2000)</t>
  </si>
  <si>
    <t>Boosting waste recycling into valuable products by setting the environment for a circular economy in Slovenia</t>
  </si>
  <si>
    <t>LIFE20 IPE/SI/000021</t>
  </si>
  <si>
    <t>LIFE IP RESTART</t>
  </si>
  <si>
    <t>Integrated Projects For Environment</t>
  </si>
  <si>
    <t>Slovenia Slovenija</t>
  </si>
  <si>
    <t xml:space="preserve">Dravske elektrarne Maribor d.o.o. ,Result d.o.o. ,Georudeko, Geology, Ecology and Mining d.o.o,Chamber of Commerce and Industry of Slovenia ,Deltaplan d.o.o. ,Stonex d.o.o. ,Ekosfera ,Nerinvest d.o.,Geological Survey of Slovenia ,Ministry of the Environment and Spatial Planning of the Republic of Slovenia,NIGRAD d.o.o. ,Slovenian National Building and Civil Engineering Institute ,SOL.LEX.SUS ,University of Ljubljana ,RGP d.o.o. ,Hidroin&amp;scaron;titut,Jo&amp;#x17e;ef Stefan Institute </t>
  </si>
  <si>
    <t>Participant,Participant,Participant,Participant,Participant,Participant,Participant,Participant,Participant,Coordinator,Participant,Participant,Participant,Participant,Participant,Participant,Participant</t>
  </si>
  <si>
    <t>31/12/2030</t>
  </si>
  <si>
    <t>Green procurement,Life Cycle Assessment-Management,Circular economy and Value chains,Resource efficiency,Construction and demolition waste,End-of-pipe treatment - Landfilling,Cleaner technologies,Hazardous waste,Industrial waste,Municipal waste (including household and commercial),Packaging and plastic waste,Waste from Electrical and Electronic Equipment (WEEE),Waste recycling,Waste reduction - Raw material saving,Waste use,Knowledge development,Improved legislative compliance and enforcement,Awareness raising - Information,Public and Stakeholders participation,Eco-products design</t>
  </si>
  <si>
    <t>waste management,environmental awareness,consumption pattern,domestic waste,use of waste as energy source,environmental performance,municipal waste,organic waste,waste reduction,plastic waste,waste collection,recycling,environmental management,industrial waste,recycling potential,environmentally friendly product,waste use,waste recycling,emission reduction,waste treatment,greenhouse gas,solid waste,residue recycling,hazardous waste,residual waste,landfill,life-cycle management,demolition waste,building waste,consumer information,environmental education,environmentally responsible behaviour</t>
  </si>
  <si>
    <t>COM(2015)614 - "Closing the loop - An EU action plan for the Circular Economy" (02.12.2015),Directive 75/442/EEC -"Waste framework directive" (15.07.1975)</t>
  </si>
  <si>
    <t>Common methodology for the development of Sustainable Energy and Climate Action Plans in European municipalities</t>
  </si>
  <si>
    <t>LIFE16 CCA/ES/000049</t>
  </si>
  <si>
    <t>LIFE ADAPTATE</t>
  </si>
  <si>
    <t>http://www.institutofomentomurcia.es/web/portal</t>
  </si>
  <si>
    <t>Instituto Fomento Regin de Murcia,Ekodoma Ltd., Latvia,Smiltene Municipality, Latvia,M&amp;eacute;rtola Municipality, Portugal,Alf&amp;acirc;ndega da F&amp;eacute; Municipality, Portugal,EXCMO. AYUNTAMIENTO DE CARTAGENA, Spain,AYUNTAMIENTO DE &amp;Aacute;GUILAS, Spain,Comunidad Aut&amp;oacute;noma de la Regi&amp;oacute;n de Murcia - Consejer&amp;iacute;a de Agua, Agricultura y Medio Ambiente, Spain,EXCELENT&amp;Iacute;SIMO AYUNTAMIENTO DE LORCA, Spain,EuroV&amp;eacute;rtice Consultores, S.L., Spain,IrRADIARE, Science for evolution, Lda., Portugal</t>
  </si>
  <si>
    <t>Coordinator,Participant,Participant,Participant,Participant,Participant,Participant,Participant,Participant,Participant,Participant</t>
  </si>
  <si>
    <t>30/09/2021</t>
  </si>
  <si>
    <t>Resilient communities</t>
  </si>
  <si>
    <t>forest fire,preventive measure,fire protection,climate action plan,flood,Covenant of Mayors,urban heat island</t>
  </si>
  <si>
    <t>Directive 2007/60 - Assessment and management of flood risks (23.10.2007),COM(2013)216 - EU Strategy on adaptation to climate change (16.04.2013),COM(2011)112 - "A Roadmap for moving to a competitive low carbon economy in 2050" (08.03.2011),Directive 2009/28 - Promotion of the use of energy from renewable sources (23.04.2009)</t>
  </si>
  <si>
    <t>Balancing solid biomass for climate neutrality in CEE countries</t>
  </si>
  <si>
    <t>LIFE20 GIC/HU/001660</t>
  </si>
  <si>
    <t>LIFE BIO-BALANCE</t>
  </si>
  <si>
    <t>Hungary Magyarország</t>
  </si>
  <si>
    <t>http://wwf.hu</t>
  </si>
  <si>
    <t>EAP&amp;#x28;Energy Agency of Plovdiv&amp;#x29;, Bulgaria,WWF BG&amp;#x28;Association WWF- Worldwide Fund for Nature, Danube Carpathian programme Bulgaria&amp;#x29;, Bulgaria,HFH BG&amp;#x28;Habitat for Humanity Bulgaria&amp;#x29;, Bulgaria,HFH HU&amp;#x28;HfH International Hungary Nonprofit Kft.&amp;#x29;, Hungary,HFH RO&amp;#x28;Habitat for Humanity Romania&amp;#x29;, Romania,WWF RO&amp;#x28;ASOCIATIA WWF ROMANIA&amp;#x29;, Romania</t>
  </si>
  <si>
    <t>Participant,Participant,Participant,Participant,Participant,Participant</t>
  </si>
  <si>
    <t>01/07/2021</t>
  </si>
  <si>
    <t>30/06/2024</t>
  </si>
  <si>
    <t>Renewable energies,Knowledge development</t>
  </si>
  <si>
    <t>biomass energy,energy efficiency,low carbon technology</t>
  </si>
  <si>
    <t>COM(2015)614 - "Closing the loop - An EU action plan for the Circular Economy" (02.12.2015),Directive 2010/31 - Energy performance of buildings (19.05.2010),COM(2013)659 - A new EU Forest Strategy: for forests and the forest-based sector (20.09.2013)</t>
  </si>
  <si>
    <t>Health Care Without Harm Europe</t>
  </si>
  <si>
    <t>LIFE16 NGO/BE/200023</t>
  </si>
  <si>
    <t>HCWH Europe</t>
  </si>
  <si>
    <t>NGO</t>
  </si>
  <si>
    <t>01/01/2017</t>
  </si>
  <si>
    <t>31/12/2017</t>
  </si>
  <si>
    <t>hospital waste,pharmaceutical industry,pollution prevention,hazardous waste,risk management,public health</t>
  </si>
  <si>
    <t>Federation of Associations for Hunting
and Conservation of the EU</t>
  </si>
  <si>
    <t>LIFE16 NGO/BE/200040</t>
  </si>
  <si>
    <t>FACE</t>
  </si>
  <si>
    <t>Federation of Associations for Huntingand Conservation of the EU</t>
  </si>
  <si>
    <t>hunting,migratory species,biodiversity,nature conservation</t>
  </si>
  <si>
    <t>Friends of the Earth Europe</t>
  </si>
  <si>
    <t>LIFE16 NGO/BE/200041</t>
  </si>
  <si>
    <t>FoEE</t>
  </si>
  <si>
    <t>environmental impact of agriculture,environmental awareness,public awareness campaign,climate protection,sustainable development</t>
  </si>
  <si>
    <t>Pesticide Action Network Europe</t>
  </si>
  <si>
    <t>LIFE16 NGO/BE/200058</t>
  </si>
  <si>
    <t>PAN Europe</t>
  </si>
  <si>
    <t>Pesticide Action Network Europe ASBL</t>
  </si>
  <si>
    <t>environmental impact of agriculture,hazardous substance,pest control,knowledge development</t>
  </si>
  <si>
    <t>Association Justice &amp; Environment</t>
  </si>
  <si>
    <t>LIFE16 NGO/CZ/200014</t>
  </si>
  <si>
    <t>J&amp;E</t>
  </si>
  <si>
    <t>Association Justice &amp;amp; Environment z.s.</t>
  </si>
  <si>
    <t>energy supply,environmental assessment,information service,environmental law</t>
  </si>
  <si>
    <t>CEE Bankwatch Network</t>
  </si>
  <si>
    <t>LIFE16 NGO/CZ/200046</t>
  </si>
  <si>
    <t>CEE Bankwatch</t>
  </si>
  <si>
    <t>public awareness campaign,consumption pattern,sustainable development,renewable energy,financial instrument</t>
  </si>
  <si>
    <t>Conservation management tools for increasing structural and compositional biodiversity in Natura2000 oak forests</t>
  </si>
  <si>
    <t>LIFE16 NAT/IT/000245</t>
  </si>
  <si>
    <t>LIFE 4 Oak Forests</t>
  </si>
  <si>
    <t>http://www.parchiromagna.it</t>
  </si>
  <si>
    <t>Ente di gestione per i Parchi e la Biodiversit-Romagna,Duna-Ipoly National Park Directorate, Hungary,WWF Vil&amp;aacute;g Term&amp;eacute;szeti Alap Magyarorsz&amp;aacute;g Alap&amp;iacute;tv&amp;aacute;ny &amp;#x28;WWF Hungary&amp;#x29;, Hungary,MAGYAR TUDOM&amp;Aacute;NYOS AKAD&amp;Eacute;MIA &amp;Ouml;KOLOGIAI KUTAT&amp;Oacute;K&amp;Ouml;ZPONT &amp;#x28;Centre for Ecological Research, Hungarian Academy of Sciences&amp;#x29;, Hungary,Balaton-felvid&amp;eacute;ki Nemzeti Park Igazgat&amp;oacute;s&amp;aacute;g &amp;#x28;Balaton Upland National Park Directorate&amp;#x29;, Hungary,B&amp;uuml;kki Nemzeti Park Igazgat&amp;oacute;s&amp;aacute;g &amp;#x28;B&amp;uuml;kk National Park Directorate&amp;#x29;, Hungary,&amp;Eacute;rmell&amp;eacute;ki Term&amp;eacute;szetv&amp;eacute;delmi &amp;eacute;s Turisztikai K&amp;ouml;zhaszn&amp;uacute; Egyes&amp;uuml;let, Hungary</t>
  </si>
  <si>
    <t>Coordinator,Participant,Participant,Participant,Participant,Participant,Participant</t>
  </si>
  <si>
    <t>Forests</t>
  </si>
  <si>
    <t>forest ecosystem,forest management</t>
  </si>
  <si>
    <t>Directive 92/43 - Conservation of natural habitats and of wild fauna and flora- Habitats Directive (21.05.1992),COM(2013) 620 final “Proposal for a regulation of the European Parliament and of the Council on the prevention and management of the introduction and spread of invasive alien species  (09.09.2013),COM(2011) 244 final “Our life insurance, our natural capital: an EU biodiversity strategy to 2020” (03.05.2011)</t>
  </si>
  <si>
    <t>91G0 - Pannonic woods with Quercus petraea and Carpinus betulus,91H0 - Pannonian woods with Quercus pubescens,91I0 - Euro-Siberian steppic woods with Quercus spp.,91M0 - Pannonian-Balkanic turkey oak-sessile oak forests,91AA - Eastern white oak woods</t>
  </si>
  <si>
    <t xml:space="preserve">Vena del Gesso Romagnola(IT4070011, SPA/SCI) ,BodrogzugKopasz-hegyTaktaköz(HUBN10001, SPA) ,Bükk-hegység és peremterületei(HUBN10003, SPA) ,Mátra(HUBN10006, SPA) ,Börzsöny és Visegrádi-hegység(HUDI10002, SPA) ,Balatonfüredi-erdő(HUBF20034, SCI) ,Hór-völgy, Déli-Bükk(HUBN20002, SCI) ,Vár-hegy - Nagy-Eged(HUBN20008, SCI) ,Kerecsendi Berek-erdő és Lógó-part(HUBN20038, SCI) ,Gyöngyösi Sár-hegy(HUBN20046, SCI) ,Mátrabérc - fallóskúti-rétek(HUBN20049, SCI) ,Tepke(HUBN20056, SCI) ,Bézma(HUBN20057, SCI) ,Börzsöny(HUDI20008, SCI) ,Budai-hegység(HUDI20009, SCI) ,Pilis és Visegrádi-hegység(HUDI20039, SCI) ,Gödöllői-dombság peremhegyei(HUDI20040, SCI) </t>
  </si>
  <si>
    <t>Implementation of the Strategy for Climate Neutrality Eastern Wielkopolska 2040</t>
  </si>
  <si>
    <t>LIFE21-IPC-PL-LIFE AFTER COAL PL/101069886</t>
  </si>
  <si>
    <t>LIFE21-IPC-PL-LIFE AFTER COAL PL</t>
  </si>
  <si>
    <t>www.umww.pl</t>
  </si>
  <si>
    <t>SDRUZHENIE S NESTOPANSKA TSEL PLATFORMA KAFYAVO KAM ZELENO,Ministerium f&amp;uuml;r Landwirtschaft, Umwelt und Klimaschutz des Landes Brandenburg,EUROPA-UNIVERSITAT FLENSBURG,Nieders&amp;auml;chsische Staatskanzlei,GMINA SOMPOLNO,FUNDACJA WWF POLSKA,GMINA MIEJSKA WAGROWIEC,GMINA RZGOW,GMINA BRUDZEW,GMINA KRZYMOW,GMINA DABIE,GMINA GRODZIEC,ZWIAZEK STOWARZYSZEN POLSKA ZIELONA SIEC,FUNDACJA INSTYTUT ZIELONEJ PRZYSZLOSCI,POWIAT KONINSKI,GMINA SLESIN,AGENCJA ROZWOJU REGIONALNEGO SPOLKA AKCYJNA W KONINIE,GMINA DOBRA,GMINA KLECZEW,GMINA KRAMSK,MIASTO KALISZ,GMINA POWIDZ,GMINA LADEK,GMINA SLUPCA,GMINA STARE MIASTO,WOJEWODZTWO WIELKOPOLSKIE,GMINA MIEJSKA TUREK,STOWARZYSZENIE NA RZECZ SPOLDZIELNI,POWIAT SLUPECKI,GMINA WIERZBINEK,GMINA GOLINA,MINISTERSTWO FUNDUSZY I POLITYKI REGIONALNEJ,FUNDACJA UNIWERSYTETU IM ADAMA MICKIEWICZA W POZNANIU,Miasto i Gmina Pleszew,GMINA I MIASTO TULISZKOW,IZBA GOSPODARCZA WIELKOPOLSKI WSCHODNIEJ,GMINA PRZYKONA,GMINA WLADYSLAWOW,GMINA KAZIMIERZ BISKUPI,LODZKA AGENCJA ROZWOJU REGIONALNEGO SPOLKA AKCYJNA,GMINA MALANOW,GMINA RYCHWAL,GMINA WILCZYN,KONIN-MIASTO NA PRAWACH POWIATU,GMINA TUREK,GMINA KAWECZYN,MIASTO OSTROW WIELKOPOLSKI,POWIAT TURECKI,MINISTERSTWO KLIMATU I SRODOWISKA</t>
  </si>
  <si>
    <t>Participant,Participant,Participant,Participant,Participant,Participant,Participant,Participant,Participant,Participant,Participant,Participant,Participant,Participant,Participant,Participant,Participant,Participant,Participant,Participant,Participant,Participant,Participant,Participant,Participant,Coordinator,Participant,Participant,Participant,Participant,Participant,Participant,Participant,Participant,Participant,Participant,Participant,Participant,Participant,Participant,Participant,Participant,Participant,Participant,Participant,Participant,Participant,Participant,Participant</t>
  </si>
  <si>
    <t>01/01/2023</t>
  </si>
  <si>
    <t>Co-creation of strategic action for climate change adaptation of territories and local economies</t>
  </si>
  <si>
    <t>LIFE21-IPC-ES- LIFE eCOadapt50/101069781</t>
  </si>
  <si>
    <t>LIFE21-IPC-ES- LIFE eCOadapt50</t>
  </si>
  <si>
    <t>www.diba.cat</t>
  </si>
  <si>
    <t>UNIO GENERAL DE TREBALLADORS DE CATALUNYA,ASSOCIACIO LEADER DE PONENT,DIPUTACION DE GERONA,CAMBRA OFICIAL DE COMERC INDUSTRIA I NAVEGACIO DE BARCELONA,UNIO DE PAGESOS DE CATALUNYA,Confraria de Pescadors de Palam&amp;oacute;s,DIPUTACIO DE TARRAGONA,CONSORCI DE POLITIQUES AMBIENTALS DE LES TERRES DE L EBRE,ASSOCIACIO INICIATIVES RURALS DE CATALUNYA,ASSOCIACIO PER AL DESENVOLUPAMENT RURAL INTEGRAL DE LA ZONA NORD-ORIENTAL DE CATALUNYA&amp;#x28;ADRI NORD-ORIENTALDE CATALUNYA&amp;#x29;,INSTITUT DE RECERCA I TECNOLOGIA AGROALIMENTARIES,OBSERVATORIO DEL EBRO FUNDACION,DIPUTACIO DE LLEIDA,CONFEDERACION SINDICAL DE LA COMISION OBRERA NACIONAL DE CATALUNA,DIPUTACION PROVINCIAL DE BARCELONA,Departament d&amp;#x27;Acci&amp;oacute; Clim&amp;agrave;tica, Alimentaci&amp;oacute; i Agenda Rural,FEDERACIO CATALANA D&amp;#x27;ASSOCIACIONS DE PROPIETARIS FORESTALS,ARC CORREDORIA D&amp;#x27;ASSEGURANCES SCCL,ASSOCIACIO GRUP D&amp;#x27;ACCIO LOCAL PESQUER COSTA BRAVA GALP COSTA BRAVA,ASSOCIACIO PER LA GESTIO DEL PROGRAMA LEADER RIPOLLES GES BISAURA,CONSORCI CENTRE DE CIENCIA I TECNOLOGIA FORESTAL DE CATALUNYA,COMARCA DE L&amp;#x27;ALT PENEDES,CONSORCI LEADER PIRINEU OCCIDENTAL,CONSORCI LEADER DE DESENVOLUPAMENTRURAL DEL CAMP,Federaci&amp;oacute; Nacional Catalana de Confraries de Pescadors,CONSORCI PER AL DESENVOLUPAMENT DELA CATALUNYA CENTRAL</t>
  </si>
  <si>
    <t>Participant,Participant,Participant,Participant,Participant,Participant,Participant,Participant,Participant,Participant,Participant,Participant,Participant,Participant,Coordinator,Participant,Participant,Participant,Participant,Participant,Participant,Participant,Participant,Participant,Participant,Participant</t>
  </si>
  <si>
    <t>Fderation der Natur- und Nationalparke Europas e.V</t>
  </si>
  <si>
    <t>LIFE16 NGO/DE/200050</t>
  </si>
  <si>
    <t>EUROPARC Federation</t>
  </si>
  <si>
    <t>ecotourism,protected area,sustainable development</t>
  </si>
  <si>
    <t xml:space="preserve">2 Investing Initiative </t>
  </si>
  <si>
    <t>LIFE16 NGO/FR/200055</t>
  </si>
  <si>
    <t>2 ii</t>
  </si>
  <si>
    <t>2 Investing Initiative</t>
  </si>
  <si>
    <t>climate protection,risk assessment,financial instrument</t>
  </si>
  <si>
    <t>Wetlands International - European Association</t>
  </si>
  <si>
    <t>LIFE16 NGO/NL/200051</t>
  </si>
  <si>
    <t>Wetlands International</t>
  </si>
  <si>
    <t>Wetlans International - European Association</t>
  </si>
  <si>
    <t>wetlands ecosystem,environmental awareness,water resources management,renewable energy,climate change adaptation,climate change mitigation</t>
  </si>
  <si>
    <t>Carbon 4 Retails refrigeration</t>
  </si>
  <si>
    <t>LIFE17 CCM/IT/000120</t>
  </si>
  <si>
    <t>LIFE C4R</t>
  </si>
  <si>
    <t>EPTA S.p.A.,EPTA Iberia S.A.U., Spain,Daas Impax s.r.l., Romania</t>
  </si>
  <si>
    <t>Coordinator,Participant,Participant</t>
  </si>
  <si>
    <t>02/07/2018</t>
  </si>
  <si>
    <t>GHG reduction in EU ETS sectors</t>
  </si>
  <si>
    <t>emission reduction,greenhouse gas,energy efficiency</t>
  </si>
  <si>
    <t>Regulation 517/2014 - Fluorinated greenhouse gases (16.04.2014),COM(2014)15 - Policy framework for climate and energy in the period from 2020 to 2030 (22.01.2014),COM(2011)112 - "A Roadmap for moving to a competitive low carbon economy in 2050" (08.03.2011),Directive 2010/75 - Industrial emissions (integrated pollution prevention and control) (24.11.2010)</t>
  </si>
  <si>
    <t>Integration of climate change adaptation into the work of local authorities</t>
  </si>
  <si>
    <t>LIFE15 CCA/DE/000133</t>
  </si>
  <si>
    <t>LIFE LOCAL ADAPT</t>
  </si>
  <si>
    <t>http://tu-dresden.de</t>
  </si>
  <si>
    <t>Technische Universitaet Dresden,Amt der Steierm&amp;auml;rkischen Landesregierung, Austria,&amp;Uacute;stav v&amp;yacute;zkumu glob&amp;aacute;ln&amp;iacute; zm&amp;#x11b;ny AV &amp;#x10c;R, v.v.i., Czech Republic,Valka Municipality Council, Latvia,S&amp;auml;chsisches Landesamt f&amp;uuml;r Umwelt, Landwirtschaft und Geologie, Germany,Helmholtz-Zentrum hereon GmbH, Department Climate Service Center Germany &amp;#x28;Dep. of Climate Impacts and Economics&amp;#x29;, Germany</t>
  </si>
  <si>
    <t>Coordinator,Participant,Participant,Participant,Participant,Participant</t>
  </si>
  <si>
    <t>31/12/2021</t>
  </si>
  <si>
    <t>urban planning</t>
  </si>
  <si>
    <t>COM(2013)216 - EU Strategy on adaptation to climate change (16.04.2013),COM(2013) 249 final “Communication from the Commission on Green Infrastructure (GI) - Enhancing Europe’s Natural Capital” (06.05.2013)</t>
  </si>
  <si>
    <t>Drawing the baselines for the good management of a Mediterranean key species, the wild rabbit</t>
  </si>
  <si>
    <t>LIFE20 GIE/ES/000731</t>
  </si>
  <si>
    <t>LIFE Iberconejo</t>
  </si>
  <si>
    <t>http://wwf.es</t>
  </si>
  <si>
    <t>Asociaci&amp;oacute;n para la Defensa de la Naturaleza ,INIAV&amp;#x28;Instituto Nacional de Investiga&amp;ccedil;&amp;atilde;o Agr&amp;aacute;ria e Veterin&amp;aacute;ria, IP.&amp;#x29;, Portugal,ANPC&amp;#x28;ASSOCIA&amp;Ccedil;&amp;Atilde;O NACIONAL DE PROPRIET&amp;Aacute;RIOS RURAIS GEST&amp;Atilde;O CINEG&amp;Eacute;TICA E BIODIVERSIDADE&amp;#x29;, Portugal,ICNF&amp;#x28;Instituto da Conserva&amp;ccedil;&amp;atilde;o da Natureza e das Florestas&amp;#x29;, Portugal,ANP&amp;#x7c;WWF&amp;#x28;Associa&amp;ccedil;&amp;atilde;o Natureza Portugal&amp;#x29;, Portugal,FCUP&amp;#x28;Faculdade de Ci&amp;ecirc;ncias da Universidade do Porto&amp;#x29;, Portugal,CSIC&amp;#x28;Agencia Estatal Consejo Superior de Investigaciones Cient&amp;iacute;ficas M.P. &amp;#x28;CSIC&amp;#x29;&amp;#x29;, Spain,JCCM&amp;#x28;Direcci&amp;oacute;n General de Medio Natural y Biodiversidad de la Junta de Comunidades de Castilla-La Mancha.&amp;#x29;, Spain,JEX&amp;#x28;Direcci&amp;oacute;n General de Sostenibilidad de Extremadura&amp;#x29;, Spain,UPA&amp;#x28;Uni&amp;oacute;n de Peque&amp;ntilde;os Agricultores y Ganaderos&amp;#x29;, Spain,FCBDH&amp;#x28;Fundaci&amp;oacute;n CBD para la Conservaci&amp;oacute;n de la Biodiversidad y su H&amp;aacute;bitat&amp;#x29;, Spain,FUSP.CEU&amp;#x28;FUNDACION UNIVERSITARIA SAN PABLO-CEU&amp;#x29;, Spain,RFEC&amp;#x28;Real Federaci&amp;oacute;n Espa&amp;ntilde;ola de Caza&amp;#x29;, Spain,UCLM&amp;#x28;Universidad de Castilla &amp;ndash; La Mancha&amp;#x29;, Spain,JA&amp;#x28;Consejer&amp;iacute;a de Agricultura, Ganader&amp;iacute;a, Pesca y Desarrollo Sostenible. Junta de Andaluc&amp;iacute;a&amp;#x29;, Spain</t>
  </si>
  <si>
    <t>Coordinator,Participant,Participant,Participant,Participant,Participant,Participant,Participant,Participant,Participant,Participant,Participant,Participant,Participant,Participant</t>
  </si>
  <si>
    <t>31/12/2024</t>
  </si>
  <si>
    <t>Improved legislative compliance and enforcement,Awareness raising - Information,Knowledge development,Environmental training - Capacity building,Public and Stakeholders participation</t>
  </si>
  <si>
    <t>public awareness campaign,environmental training,social participation,knowledge development</t>
  </si>
  <si>
    <t>COM(2011) 244 final “Our life insurance, our natural capital: an EU biodiversity strategy to 2020” (03.05.2011),Directive 92/43 - Conservation of natural habitats and of wild fauna and flora- Habitats Directive (21.05.1992),Directive 79/409 - Conservation of wild birds (02.04.1979),COM(2013) 249 final “Communication from the Commission on Green Infrastructure (GI) - Enhancing Europe’s Natural Capital” (06.05.2013)</t>
  </si>
  <si>
    <t>Siegerland´s cultural and natural landscapes</t>
  </si>
  <si>
    <t>LIFE20 NAT/DE/001504</t>
  </si>
  <si>
    <t>LIFE 4 Siegerlandscapes</t>
  </si>
  <si>
    <t>http://biologische-station-siegen-wittgenstein.de</t>
  </si>
  <si>
    <t>Biological Station Siegen-Wittgenstein ,NRW-STG&amp;#x28;Nordrhein-Westfalen-Stiftung Naturschutz, Heimat-und Kulturpflege&amp;#x29;, Germany,MULNV NRW&amp;#x28;Ministerium f&amp;uuml;r Umwelt, Landwirtschaft, Natur- und Verbraucherschutz des Landes Nordrhein-Westfalen&amp;#x29;, Germany</t>
  </si>
  <si>
    <t>31/12/2027</t>
  </si>
  <si>
    <t>Birds,Grasslands</t>
  </si>
  <si>
    <t>grassland ecosystem</t>
  </si>
  <si>
    <t>Directive 79/409 - Conservation of wild birds (02.04.1979),Directive 92/43 - Conservation of natural habitats and of wild fauna and flora- Habitats Directive (21.05.1992),COM(2011) 244 final “Our life insurance, our natural capital: an EU biodiversity strategy to 2020” (03.05.2011),COM(2013)216 - EU Strategy on adaptation to climate change (16.04.2013)</t>
  </si>
  <si>
    <t>6230 - "Species-rich Nardus grasslands, on silicious substrates in mountain areas (and submountain areas in Continental Europe)",6410 - "Molinia meadows on calcareous, peaty or clayey-silt-laden soils (Molinion caeruleae)",6510 - "Lowland hay meadows (Alopecurus pratensis, Sanguisorba officinalis)",6520 - Mountain hay meadows</t>
  </si>
  <si>
    <t>Pernis apivorus,Bonasa bonasia,Ciconia nigra,Anthus pratensis,Lanius collurio,Gallinago gallinago,Muscardinus avellanarius,Myotis bechsteinii,Euphydryas aurinia</t>
  </si>
  <si>
    <t>Conservation of priority grassland habitats in Slovenia through the establishment of seed bank and in situ restoration</t>
  </si>
  <si>
    <t>LIFE20 NAT/SI/000253</t>
  </si>
  <si>
    <t>LIFE FOR SEEDS</t>
  </si>
  <si>
    <t>https://www.ptice.si/</t>
  </si>
  <si>
    <t xml:space="preserve">KIS&amp;#x28;Kmetijski in&amp;scaron;titut Slovenije&amp;#x29;, Slovenia,KPG&amp;#x28;Javni zavod Krajinski park Gori&amp;#x10d;ko&amp;#x29;, Slovenia,TNP&amp;#x28;Javni zavod Triglavski narodni park&amp;#x29;, Slovenia,NRP&amp;#x28;Notranjski regijski park&amp;#x29;, Slovenia,Dru&amp;scaron;tvo za opazovanje in prou&amp;#x10d;evanje ptic Slovenije </t>
  </si>
  <si>
    <t>Participant,Participant,Participant,Participant,Coordinator</t>
  </si>
  <si>
    <t>High Nature Value farmland,Grasslands,Knowledge development</t>
  </si>
  <si>
    <t>biodiversity,knowledge development,grassland ecosystem</t>
  </si>
  <si>
    <t>COM(2011) 244 final “Our life insurance, our natural capital: an EU biodiversity strategy to 2020” (03.05.2011),Directive 92/43 - Conservation of natural habitats and of wild fauna and flora- Habitats Directive (21.05.1992),Directive 79/409 - Conservation of wild birds (02.04.1979)</t>
  </si>
  <si>
    <t>3180 - Turloughs,6210 - Semi-natural dry grasslands and scrubland facies on calcareous substrates (Festuco-Brometalia) (* important orchid sites),6230 - "Species-rich Nardus grasslands, on silicious substrates in mountain areas (and submountain areas in Continental Europe)"</t>
  </si>
  <si>
    <t xml:space="preserve">Bohor(SI3000274, SCI) ,Grintovci(SI5000024, SPA) ,Javorniki - Snežnik(SI3000231, SCI) ,Drava(SI3000220, SCI) ,Škocjanski zatok(SI5000008, SPA) ,Karavanke(SI5000030, SPA) ,Krimsko hribovje - Menišija(SI3000256, SCI) ,Julijske Alpe(SI3000253, SCI) ,Sava - Medvode - Kresnice(SI3000262, SCI) ,Pohorje(SI3000270, SCI) ,Pohorje(SI5000006, SPA) ,Banjšice(SI5000007, SPA) ,Ljubljansko barje(SI5000014, SPA) ,Banjšice - travišča(SI3000034, SCI) ,Kum(SI3000181, SCI) ,Goričko(SI3000221, SCI) ,Notranjski trikotnik(SI3000232, SCI) ,Snežnik - Pivka(SI5000002, SPA) ,Vrbina(SI3000234, SCI) ,Škocjanski zatok(SI3000252, SCI) ,Karavanke(SI3000285, SCI) ,Goričko(SI5000009, SPA) ,Bloščica(SI3000173, SCI) ,Marindol(SI3000296, SCI) ,Polhograjsko hribovje(SI3000335, SCI) ,Drava(SI5000011, SPA) ,Bela Krajina(SI3000046, SCI) ,Ljubljansko barje(SI3000271, SCI) ,Julijci(SI5000019, SPA) ,Smrekovško pogorje(SI3000038, SCI) ,Haloze - vinorodne(SI3000117, SCI) ,Boč - Haloze - Donačka gora(SI3000118, SCI) ,Porezen(SI3000119, SCI) </t>
  </si>
  <si>
    <t>"Silesia. Blue Sky Restored". Comprehensive implementation of the Air Quality Plan for the Silesian Voivodeship.</t>
  </si>
  <si>
    <t>LIFE20 IPE/PL/000007</t>
  </si>
  <si>
    <t>LIFE-IP AQP-SILESIAN-SKY</t>
  </si>
  <si>
    <t>Slaskie</t>
  </si>
  <si>
    <t>Gmina Bobrowniki,Miasto Wodzis&amp;#x142;aw &amp;#x15a;l&amp;#x105;ski,Miasto Wo&amp;#x17a;niki,Miasto Zawiercie,Gmina Zbros&amp;#x142;awice,Miasto &amp;#x17b;ory,Instytut Chemicznej Przer&amp;oacute;bki W&amp;#x119;gla,Politechnika &amp;#x15a;l&amp;#x105;ska,&amp;#x15a;l&amp;#x105;ski Ogr&amp;oacute;d Botaniczny Zwi&amp;#x105;zek Stowarzysze&amp;#x144;,Europejskie Ugrupowanie Wsp&amp;oacute;&amp;#x142;pracy Terytorialnej TRITIA z ograniczon&amp;#x105; odpowiedzialno&amp;#x15b;ci&amp;#x105;,Wojewodztwo Slaskie &amp;#x5b;The Silesian Voivodeship, SLASKIE&amp;#x5d;,Miasto Cieszyn,Miasto Czelad&amp;#x17a;,Miasto Cz&amp;#x119;stochowa,Miasto D&amp;#x105;browa G&amp;oacute;rnicza,Miasto Jastrz&amp;#x119;bie-Zdr&amp;oacute;j,Gmina Kochanowice,Gmina Krzanowice,Miasto Lubliniec,Gmina Lyski,Gmina Marklowice,Gmina Mied&amp;#x17a;na,Gmina Mied&amp;#x17a;no,Gmina N&amp;#x119;dza,Gmina Ornontowice,Miasto Pszczyna,Miasto Rydu&amp;#x142;towy,Miasto i Gmina Siewierz,Miasto Skocz&amp;oacute;w,Miasto Sosnowiec,Gmina Twor&amp;oacute;g,Miasto Ustro&amp;#x144;,Gmina &amp;#x17b;arnowiec,Zwi&amp;#x105;zek Gmin i Powiat&amp;oacute;w Subregionu Zachodniego Wojew&amp;oacute;dztwa &amp;#x15a;l&amp;#x105;skiego z siedzib&amp;#x105; w Rybniku,Zwi&amp;#x105;zek Gmin i Powiat&amp;oacute;w Subregionu Centralnego Wojew&amp;oacute;dztwa &amp;#x15a;l&amp;#x105;skiego,Zwi&amp;#x105;zek Gmin i Powiat&amp;oacute;w Subregionu P&amp;oacute;&amp;#x142;nocnego Wojew&amp;oacute;dztwa &amp;#x15a;l&amp;#x105;skiego z siedzib&amp;#x105; w Cz&amp;#x119;stochowie,Stowarzyszenie Gmin i Powiat&amp;oacute;w Subregionu Po&amp;#x142;udniowego Wojew&amp;oacute;dztwa &amp;#x15a;l&amp;#x105;skiego Aglomeracja Beskidzka z siedzib&amp;#x105; w Bielsku Bia&amp;#x142;ej,Miasto B&amp;#x119;dzin,Gmina Bojszowy,Gmina Boron&amp;oacute;w,Miasto Knur&amp;oacute;w,Gmina Kosz&amp;#x119;cin,Gmina Krzepice,Gmina Krzy&amp;#x17c;anowice,Gmina Ogrodzieniec,Miasto Piekary &amp;#x15a;l&amp;#x105;skie,Gmina Pietrowice Wielkie,Gmina Pilchowice,Gmina Poraj,Gmina Psary,Miasto Radzionk&amp;oacute;w,Miasto Ruda &amp;#x15a;l&amp;#x105;ska,Gmina Rudziniec,Miasto Bielsko-Bia&amp;#x142;a,Miasto Bieru&amp;#x144;,Gmina Ciasna,Miasto Bytom,Miasto Chorz&amp;oacute;w,Gmina Giera&amp;#x142;towice,Miasto Gliwice,Gmina God&amp;oacute;w,Gmina Gorzyce,Miasto Kalety,Miasto Katowice,Gmina K&amp;#x142;obuck,Gmina i Miasto Kozieg&amp;#x142;owy,Gmina Kroczyce,Miasto Por&amp;#x119;ba,Miasto Pyskowice,Miasto &amp;#x141;aziska G&amp;oacute;rne,Gmina Mierz&amp;#x119;cice,Gmina Miko&amp;#x142;&amp;oacute;w,Gmina Mszana,Gmina Opat&amp;oacute;w,Miasto Orzesze,Gmina Paw&amp;#x142;owice,Gmina Pawonk&amp;oacute;w,Miasto Racib&amp;oacute;rz,Miasto Radlin,Miasto Rybnik,Miasto So&amp;#x15b;nicowice,Gmina &amp;#x15a;wierklaniec,Gmina &amp;#x15a;wierklany,Miasto Tarnowskie G&amp;oacute;ry,Miasto Tychy,Gmina Wielowie&amp;#x15b;,Miasto Wis&amp;#x142;a,Gmina Wyry,Miasto Zabrze,Zwi&amp;#x105;zek Mi&amp;#x119;dzygminny ds. Ekologii</t>
  </si>
  <si>
    <t>Participant,Participant,Participant,Participant,Participant,Participant,Participant,Participant,Participant,Participant,Coordinator,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t>
  </si>
  <si>
    <t>Public administration,Pollutants reduction,Air quality monitoring,Air pollutants</t>
  </si>
  <si>
    <t>public awareness campaign,emission reduction,air pollution,air quality monitoring,transboundary pollution</t>
  </si>
  <si>
    <t xml:space="preserve">Directive 2008/50/EC - Ambient air quality and cleaner air for Europe (21.05.2008) </t>
  </si>
  <si>
    <t>Reviving freshwater pearl mussel populations and their habitats</t>
  </si>
  <si>
    <t>LIFE20 NAT/FI/000611</t>
  </si>
  <si>
    <t>LIFE Revives</t>
  </si>
  <si>
    <t>Finland Suomi</t>
  </si>
  <si>
    <t>https://www.jyu.fi/fi</t>
  </si>
  <si>
    <t>UT&amp;#x28;University of Tartu&amp;#x29;, Estonia,RMK&amp;#x28;State Forest Management Centre&amp;#x29;, Estonia,PIRELY&amp;#x28;Centre for Economic Development, Transport and the Environment of Pirkanmaa, Environment and natural resources area of responsibility&amp;#x29;, Finland,MHF&amp;#x28;Mets&amp;auml;hallitus Mets&amp;auml;talous Oy&amp;#x29;, Finland,EPOELY&amp;#x28;Centre for Economic Development, Transport and the Environment in South Ostrobotnia&amp;#x29;, Finland,MHPWF&amp;#x28;Mets&amp;auml;hallitus, Parks and Wildlife Finland&amp;#x29;, Finland,VARELY&amp;#x28;Centre for Economic Development, Transport and the Environment of Southwest Finland&amp;#x29;, Finland,CABN&amp;#x28;L&amp;auml;nsstyrelsen i Norrbottens l&amp;auml;n&amp;#x29;, Sweden,Sveaskog&amp;#x28;Sveaskog F&amp;ouml;rvaltnings AB&amp;#x29;, Sweden,SAA&amp;#x28;Swedish Anglers Association&amp;#x29;, Sweden,SCA&amp;#x28;SCA SKOG AB&amp;#x29;, Sweden,University of Jyv&amp;auml;skyl&amp;auml;</t>
  </si>
  <si>
    <t>Participant,Participant,Participant,Participant,Participant,Participant,Participant,Participant,Participant,Participant,Participant,Coordinator</t>
  </si>
  <si>
    <t>31/08/2027</t>
  </si>
  <si>
    <t>Awareness raising - Information,Forests,Environmental training - Capacity building,Freshwater</t>
  </si>
  <si>
    <t>aquatic ecosystem,environmental impact of forestry,freshwater ecosystem,invertebrate,migratory species,monitoring,biodiversity,forestry,forest management,restoration measure,river management,river</t>
  </si>
  <si>
    <t>Directive 92/43 - Conservation of natural habitats and of wild fauna and flora- Habitats Directive (21.05.1992),Directive 2000/60 - Framework for Community action in the field of water policy (23.10.2000)</t>
  </si>
  <si>
    <t>3210 - Fennoscandian natural rivers,3260 - Water courses of plain to montane levels with the Ranunculion fluitantis and Callitricho-Batrachion vegetation</t>
  </si>
  <si>
    <t>Salmo trutta trutta,Salmo salar,Margaritifera margaritifera</t>
  </si>
  <si>
    <t xml:space="preserve">Byskeälven(SE0820432, SCI) ,Åbyälven(SE0820433, SCI) ,Piteälven(SE0820434, SCI) ,Ruonanjoki(FI0353002, SCI) ,Pinsiön-Matalusjoki(FI0356004, SCI) ,Torne och Kalix älvsystem(SE0820430, SCI) ,Hiienvaara(FI1200729, SCI) ,Ison Kaitasen lehto(FI1200451, SCI) ,Simojoki(FI1301613, SCI) ,KOROUOMA-JÄNISKAIRA(FI1301104, SCI) ,LIVOJÄRVI(FI1301103, SCI) ,Syöte(FI1103828, SPA/SCI) ,UK-PUISTO-SOMPIO-KEMIHAARA(FI1301701, SPA/SCI) ,Karvianjoen kosket(FI0200130, SCI) ,Lahemaa(EE0010173, SPA/SCI) ,Põhja-Kõrvemaa(EE0010106, SPA/SCI) ,Metsäkylä(FI1105406, SCI) ,Lohivaaran - Matarasuon alue(FI1200708, SCI) ,Siikavaaran - Korpijoen seutu(FI1200401, SCI) ,Nuottivaara - Puhakkasuo(FI1200402, SCI) ,Råneälven(SE0820431, SCI) ,Koivuoja(FI1105410, SCI) ,Pahkakuru ja Jurmunlampi(FI1105411, SCI) ,Kylmäluoma(FI1105413, SCI) ,Lapväärtinjokilaakso(FI0800111, SCI) </t>
  </si>
  <si>
    <t>LIFE SOS Crau Plain Grasshopper: adaptive habitat management, breeding and reintroduction programme</t>
  </si>
  <si>
    <t>LIFE20 NAT/FR/000080</t>
  </si>
  <si>
    <t>LIFE SOS Crau Grasshopper</t>
  </si>
  <si>
    <t>http://www.cen-paca.org</t>
  </si>
  <si>
    <t xml:space="preserve">Zoo Barben&amp;#x28;SARL Parc Zoologique de la Barben&amp;#x29;, France,CA13&amp;#x28;Chambre d&amp;#x27;agriculture des Bouches du Rh&amp;ocirc;ne&amp;#x29;, France,Besan&amp;ccedil;on&amp;#x28;Service Parc zoologique du Mus&amp;eacute;um, Direction Citadelle, Ville de Besan&amp;ccedil;on&amp;#x29;, France,Conservatoire d&amp;#x27;espaces naturels Provence-Alpes-C&amp;ocirc;te d&amp;#x27;Azur </t>
  </si>
  <si>
    <t>Participant,Participant,Participant,Coordinator</t>
  </si>
  <si>
    <t>30/09/2025</t>
  </si>
  <si>
    <t>Invertebrates,Grasslands,Species monitoring,Species reintroduction</t>
  </si>
  <si>
    <t>endangered species (IUCN),grassland ecosystem,grazing,biodiversity,nature conservation,management plan,endemic species,monitoring</t>
  </si>
  <si>
    <t>COM(2011) 244 final “Our life insurance, our natural capital: an EU biodiversity strategy to 2020” (03.05.2011)</t>
  </si>
  <si>
    <t>6220 - Pseudo-steppe with grasses and annuals of the Thero-Brachypodietea</t>
  </si>
  <si>
    <t xml:space="preserve">Crau centrale - Crau sèche(FR9301595, SCI) ,Crau(FR9310064, SPA) </t>
  </si>
  <si>
    <t>RElevant Audience Plan Leading to Awareness Network for CIrcular Economy Use of Recycled TYre materials in city LIFE</t>
  </si>
  <si>
    <t>LIFE20 GIE/FR/000282</t>
  </si>
  <si>
    <t>RE-PLAN CITY LIFE</t>
  </si>
  <si>
    <t>http://www.etra-eu.org</t>
  </si>
  <si>
    <t>KERIDIS&amp;#x28;Christoforos Kairidis Techniki Kai Emboriki Anonymi Etaireia&amp;#x29;, Greece,KRITI&amp;#x28;Region of Crete&amp;#x29;, Greece,UNITO&amp;#x28;Universit&amp;agrave; degli Studi di Torino&amp;#x29;, Italy,Polito&amp;#x28;Politecnico di Torino&amp;#x29;, Italy,CMTO&amp;#x28;Citt&amp;agrave; Metropolitana Di Torino&amp;#x29;, Italy,IETU&amp;#x28;Institute for Ecology of Industrial Areas&amp;#x29;, Poland,IASLIM&amp;#x28;International Association of Sport and Leisure Infrastructure Management&amp;#x29;, Slovenia,FGC&amp;#x28;Ferrocarrils de la Generalitat de Catalunya&amp;#x29;, Spain,COMSA&amp;#x28;COMSA SAU&amp;#x29;, Spain,ITeC&amp;#x28;Institut de Tecnologia de la Construcci&amp;oacute; de Catalunya&amp;#x29;, Spain,ETRA &amp;#x28;European Tyre Recycling Association&amp;#x29;,ECOSISTEMI&amp;#x28;FONDAZIONE ECOSISTEMI&amp;#x29;, Italy,CKR &amp;#x28;CENTRUM KOOPERACJI RECYKLINGU - NOT FOR PROFIT SYSTEM SP. Z O. O.&amp;#x29;, Poland</t>
  </si>
  <si>
    <t>Participant,Participant,Participant,Participant,Participant,Participant,Participant,Participant,Participant,Participant,Coordinator,Participant,Participant</t>
  </si>
  <si>
    <t>Awareness raising - Information,Knowledge development,Public and Stakeholders participation,Environmental training - Capacity building,Market based instruments,Improved legislative compliance and enforcement,Waste recycling,Waste reduction - Raw material saving,Waste use,End-of-Life Vehicles (ELV's) and tyres,Public administration,Plastic - Rubber -Tyre,Green procurement</t>
  </si>
  <si>
    <t>public awareness campaign,waste recycling,waste treatment,waste reduction,vehicle,tyre,environmental training,social participation,automobile industry,public procurement,waste,waste recovery and recycling,market-based instruments</t>
  </si>
  <si>
    <t>Directive 2008/98 - Waste and repealing certain Directives (Waste Framework Directive) (19.11.2008),"Directive 2004/18/EC - Coordination of procedures for the award of public works contracts, public supply contracts and public service contracts (Green Public Procurement) (31.03.2004)",COM(2008)400 - “Public procurement for a better environment" (16.07.2008),COM(2015)614 - "Closing the loop - An EU action plan for the Circular Economy" (02.12.2015),Directive 2000/53 - End-of life vehicles (18.09.2000),COM(2014)398 - "Towards a circular economy: a zero waste programme for Europe" (02.07.2014)</t>
  </si>
  <si>
    <t>Innovative Zeo-Biopesticides, based on useful microorganisms, for eliminating the use of copper-based pesticides</t>
  </si>
  <si>
    <t>LIFE21-ENV-IT-LIFE MICROFIGHTER/101074218</t>
  </si>
  <si>
    <t>LIFE21-ENV-IT-LIFE MICROFIGHTER</t>
  </si>
  <si>
    <t>http://www.coeso.org</t>
  </si>
  <si>
    <t>SVEUCILISTE U ZADRU,FEDERACION DE COOPERATIVAS AGROALIMENTARES DE LA COMUNIDAD VALENCIANA,CO&amp;amp;SO -CONSORZIO PER LA COOPERAZIONE E LA SOLIDARIETA&amp;#x27;-CONSORZIO DI COOPERATIVE SOCIALI-SOCIETA&amp;#x27; COOPERATTIVA SOCIALE,UNIVERSITA DEGLI STUDI DI FERRARA,UNIVERSITA DEGLI STUDI DI MODENA E REGGIO EMILIA,Symbriagro,CONSORZIO AGRARIO DI RAVENNA SOC.COOP. A R.L.,CONSIGLIO NAZIONALE DELLE RICERCHE,ASTRA INNOVAZIONE E SVILUPPO SRL AGENZIA PER LA SPERIMENTAZIONE TECNOLOGICA E LA RICERCA AGROAMBIENTALE SRL</t>
  </si>
  <si>
    <t>Participant,Participant,Coordinator,Participant,Participant,Participant,Participant,Participant,Participant</t>
  </si>
  <si>
    <t>01/08/2022</t>
  </si>
  <si>
    <t>31/01/2026</t>
  </si>
  <si>
    <t>Agriculture - Forestry,Pollution control,Pollutants reduction</t>
  </si>
  <si>
    <t>environmental impact of agriculture,agricultural pollution,pest control,agroecology,biocide,chemical use reduction,health risk</t>
  </si>
  <si>
    <t>Directive 2009/128/EC - A framework for Community action to achieve the sustainable use of pesticides (21.10.2009),COM(2021)699 - EU Soil Strategy for 2030: Reaping the benefits of healthy soils for people, food, nature and climate (17.11.2021),Regulation (EU) 2018/848 – Organic production and labelling of organic products (30.05.2018),Directive 2000/60 - Framework for Community action in the field of water policy (23.10.2000),COM(2020) 380 EU Biodiversity Strategy for 2030 Bringing nature back into our lives (20.05.2020.)  ,Directive 92/43 - Conservation of natural habitats and of wild fauna and flora- Habitats Directive (21.05.1992)</t>
  </si>
  <si>
    <t>PREvent, Detect and combAT the spread Of SiluRus glanis in south european lakes to protect biodiversity</t>
  </si>
  <si>
    <t>LIFE21-NAT-IT-PREDATOR/101074458</t>
  </si>
  <si>
    <t>LIFE21-NAT-IT-PREDATOR</t>
  </si>
  <si>
    <t>www.cnr.it</t>
  </si>
  <si>
    <t>BIOLOGICKE CENTRUM AKADEMIE VID CESKE REPUBLIKY VEREJNA VYZKUMNA INSTITUCE,CONSIGLIO NAZIONALE DELLE RICERCHE,G.R.A.I.A. SRL GESTIONE E RICERCA AMBIENTALE ITTICA ACQUE,CITTA&amp;#x27; METROPOLITANA DI TORINO,ENTE DI GESTIONE DELLE AREE PROTETTE DELLE ALPI COZIE EPE,FCIENCIAS.ID - ASSOCIACAO PARA A INVESTIGACAO E DESENVOLVIMENTO DE CIENCIAS,FACULDADE DE CIENCIAS DA UNIVERSIDADE DE LISBOA</t>
  </si>
  <si>
    <t>Participant,Coordinator,Participant,Participant,Participant,Participant,Participant</t>
  </si>
  <si>
    <t>01/09/2022</t>
  </si>
  <si>
    <t>Public and Stakeholders participation,Fish,River basin management,Invasive species,Freshwater</t>
  </si>
  <si>
    <t>aquatic ecosystem,citizen science,early warning and response system,early detection,endangered species,fish,fisheries,fishing industry,freshwater ecosystem,freshwater habitats,international river basin,introduction of animal species,invasive alien species (IAS),lake,river,river management</t>
  </si>
  <si>
    <t>Directive 92/43 - Conservation of natural habitats and of wild fauna and flora- Habitats Directive (21.05.1992),Regulation 1143/2014 - Prevention and management of the introduction and spread of invasive alien species (22.10.2014),Regulation (EU) No 1380/2013 Common Fisheries Policy (11.12.2013) -,COM(2020) 380 EU Biodiversity Strategy for 2030 Bringing nature back into our lives (20.05.2020.)  ,Directive 2000/60 - Framework for Community action in the field of water policy (23.10.2000)</t>
  </si>
  <si>
    <t>Silurus glanis</t>
  </si>
  <si>
    <t xml:space="preserve">Laghi di Meugliano e Alice(IT1110034, SCI) ,Lago di Comabbio(IT2010008, SCI) ,Lago di Mergozzo e Mont'Orfano(IT1140013, SPA) ,Nisa / Lage da Prata(PTCON0044, SCI) ,Malcata(PTCON0004, SCI) ,Laghi di Avigliana(IT1110007, SPA/SCI) ,Fondo Toce(IT1140001, SPA/SCI) ,Canneti di Dormelletto(IT1150004, SPA/SCI) ,Laghi di Ivrea(IT1110021, SCI) ,Palude Bruschera(IT2010015, SCI) ,S. Mamede(PTCON0007, SCI) ,Lago di Viverone(IT1110020, SPA/SCI) ,Lago di Segrino(IT2020010, SCI) ,Tejo Internacional, Erges e Pônsul(PTZPE0042, SPA) </t>
  </si>
  <si>
    <t>Restoring and connecting semi-natural meadow habitats on Muhu island</t>
  </si>
  <si>
    <t>LIFE19 NAT/EE/001006</t>
  </si>
  <si>
    <t>LIFE CONNECTING MEADOWS</t>
  </si>
  <si>
    <t>Estonia Eesti</t>
  </si>
  <si>
    <t>https://www.emu.ee/en/</t>
  </si>
  <si>
    <t>NGO EE&amp;#x28;Mittetulundus&amp;uuml;hing Elurikas Eesti&amp;#x29;, Estonia,GH&amp;#x28;Gotlands hembygdsforbung&amp;#x29;, Sweden,ESCCA&amp;#x28;Estonian Seminatural Community Conservation Association&amp;#x29;, Estonia</t>
  </si>
  <si>
    <t>Participant,Participant,Participant</t>
  </si>
  <si>
    <t>01/12/2025</t>
  </si>
  <si>
    <t>Plants,Grasslands,Ecological coherence</t>
  </si>
  <si>
    <t>grassland ecosystem,Agriculture,decision making support,biodiversity,restoration measure,biotope network</t>
  </si>
  <si>
    <t>1630 - Boreal Baltic coastal meadows,6280 - Nordic alvar and precambrian calcareous flatrocks,6530 - Fennoscandian wooded meadows</t>
  </si>
  <si>
    <t xml:space="preserve">Väinamere(EE0040002, SCI) ,Nõmmküla(EE0040447, SCI) ,Väinamere(EE0040001, SPA) ,Rannaniidi(EE0040457, SCI) ,Ranna-Põitse(EE0040458, SCI) </t>
  </si>
  <si>
    <t>Reliable and innovative technology for the realization of a sustainable MARINe And coastal seabed
management PLAN</t>
  </si>
  <si>
    <t>LIFE15 ENV/IT/000391</t>
  </si>
  <si>
    <t>LIFE MARINAPLAN PLUS</t>
  </si>
  <si>
    <t>http://www.trevispa.com</t>
  </si>
  <si>
    <t>TREVI S.P.A.,International Council of Marine Industry Associations - ICOMIA, Belgium,Comune di Cervia, Italy,ALMA MATER STUDIORUM - Universit&amp;agrave; di Bologna, Italy</t>
  </si>
  <si>
    <t>Marine and Coastal management</t>
  </si>
  <si>
    <t>waste management,marine environment,coastal management</t>
  </si>
  <si>
    <t>Directive 2008/56 - Framework for community action in the field of marine environmental policy (Marine Strategy Framework Directive) (17.06.2008),Recommendation 2002/413 EC - "Implementation of Integrated Coastal Zone Management in Europe" (30.05.02)</t>
  </si>
  <si>
    <t>LIFE Olivares Vivos + Increasing the impact of Olivares Vivos in the EU</t>
  </si>
  <si>
    <t>LIFE20 NAT/ES/001487</t>
  </si>
  <si>
    <t>LIFE Olivares Vivos +</t>
  </si>
  <si>
    <t>http://www.seo.org</t>
  </si>
  <si>
    <t>HAO&amp;#x28;Ellinikos Georgikos Organismos - DIMITRA&amp;#x29;, Greece,DREAM&amp;#x28;D.R.E.AM Italia&amp;#x29;, Italy,U&amp;Eacute;VORA&amp;#x28;University of &amp;Eacute;vora&amp;#x29;, Portugal,JVILAR&amp;#x28;Juan Vilar Consultores Estrat&amp;eacute;gicos S.L.&amp;#x29;, Spain,CSIC&amp;#x28;Agencia Estatal Consejo Superior de Investigaciones Cient&amp;iacute;ficas&amp;#x29;, Spain,DIPUJAEN&amp;#x28;Diputaci&amp;oacute;n Provincial de Ja&amp;eacute;n&amp;#x29;, Spain,UJA-E&amp;#x28;Universidad de Ja&amp;eacute;n. Departamento de biolog&amp;iacute;a animal, biolog&amp;iacute;a vegetal y ecolog&amp;iacute;a.&amp;#xd;&amp;#xa;Grupo de investigaci&amp;oacute;n PAIDI RNM-354&amp;#x29;, Spain,UJA-M&amp;#x28;Universidad de Ja&amp;eacute;n. Departamento de Organizaci&amp;oacute;n de Empresas, Marketing y&amp;#xd;&amp;#xa;Sociolog&amp;iacute;a. Grupo de investigaci&amp;oacute;n PAIDI SEJ-315 Marketing UJA&amp;#x29;, Spain,Sociedad Espa&amp;ntilde;ola de Ornitolog&amp;iacute;a</t>
  </si>
  <si>
    <t>Participant,Participant,Participant,Participant,Participant,Participant,Participant,Participant,Coordinator</t>
  </si>
  <si>
    <t>Certification,Agriculture - Forestry,Green infrastructure,Soil and landscape protection,Pollutants reduction,Ecological coherence,Natural resources and ecosystems,Carbon sequestration</t>
  </si>
  <si>
    <t>biodiversity,Agriculture,landscape protection,forestry,certification,soil</t>
  </si>
  <si>
    <t>Coastal Habitat Conservation in Nature Park 'Piejura'</t>
  </si>
  <si>
    <t>LIFE15 NAT/LV/000900</t>
  </si>
  <si>
    <t>LIFE CoHaBit</t>
  </si>
  <si>
    <t>Latvia Latvija</t>
  </si>
  <si>
    <t>http://www.carnikava.lv</t>
  </si>
  <si>
    <t>Adazi Municipality,NGO Baltic Coasts, Latvia,Riga City Council - City Development Department, Latvia,Nature Conservation Agency, Latvia</t>
  </si>
  <si>
    <t>01/09/2016</t>
  </si>
  <si>
    <t>Coastal</t>
  </si>
  <si>
    <t>coastal area,restoration measure,coastal erosion,environmental awareness</t>
  </si>
  <si>
    <t>Recommendation 2002/413 EC - "Implementation of Integrated Coastal Zone Management in Europe" (30.05.02),Directive 92/43 - Conservation of natural habitats and of wild fauna and flora- Habitats Directive (21.05.1992)</t>
  </si>
  <si>
    <t>1150 - Coastal lagoons,1630 - Boreal Baltic coastal meadows,2110 - Embryonic shifting dunes,2120 - Shifting dunes along the shoreline with Ammophila arenaria ("white dunes"),2130 - Fixed coastal dunes with herbaceous vegetation ("grey dunes"),2180 - "Wooded dunes of the Atlantic, Continental and Boreal region",9010 - Western Taïga,91D0 - Bog woodland,91E0 - "Alluvial forests with Alnus glutinosa and Fraxinus excelsior (Alno-Padion, Alnion incanae, Salicion albae)"</t>
  </si>
  <si>
    <t xml:space="preserve">Piejura(LV0301700, SPA/SCI) </t>
  </si>
  <si>
    <t>Pure Copper and Zinc Recovery (PCR) from WtE bottom-ash:
An innovative heap leaching and solvent extraction process</t>
  </si>
  <si>
    <t>LIFE14 ENV/NL/000029</t>
  </si>
  <si>
    <t>LIFE PCR</t>
  </si>
  <si>
    <t>http://elemetalpcr.com/</t>
  </si>
  <si>
    <t>Elemetal B.V.,Attero B.V.,Blue Phoenix Group B.V.</t>
  </si>
  <si>
    <t>31/03/2023</t>
  </si>
  <si>
    <t>Waste recycling</t>
  </si>
  <si>
    <t>heavy metal,ash,incineration of waste</t>
  </si>
  <si>
    <t>Directive 2008/98 - Waste and repealing certain Directives (Waste Framework Directive) (19.11.2008)</t>
  </si>
  <si>
    <t>Innovative Secondary Wastewater Treatment with REsource REcovery</t>
  </si>
  <si>
    <t>LIFE17 ENV/ES/000341</t>
  </si>
  <si>
    <t>LIFE GREEN SEWER</t>
  </si>
  <si>
    <t>http://www.fundacioncetim.com/</t>
  </si>
  <si>
    <t>Fundacin Centro Tecnolgico de Investigacin Multisectorial,Sociedad An&amp;oacute;nima de Obras y Servicios COPASA S.A., Spain,Socamex S.A.U., Spain,Universitat de Barcelona, Spain,MAGTEL OPERACIONES S.L.U., Spain,Empresa Mixta de Aguas de Ferrol S.A.</t>
  </si>
  <si>
    <t>01/09/2018</t>
  </si>
  <si>
    <t>30/09/2023</t>
  </si>
  <si>
    <t>Waste water treatment</t>
  </si>
  <si>
    <t>use of waste as energy source,waste water treatment,emission reduction,waste reduction,water reuse,reverse osmosis,industrial waste water,water quality,water pollution,urban wastewater,energy efficiency,resource conservation</t>
  </si>
  <si>
    <t>Directive 2000/60 - Framework for Community action in the field of water policy (23.10.2000),Directive 91/271 - Urban waste water treatment (21.05.1991),Directive 2008/105 - Environmental quality standards in the field of water policy (16.12.2008)</t>
  </si>
  <si>
    <t>Two-Stage Autotrophic N-remoVal for maINstream sewaGe trEatment</t>
  </si>
  <si>
    <t>LIFE14 ENV/ES/000633</t>
  </si>
  <si>
    <t>LIFE SAVING-E</t>
  </si>
  <si>
    <t>http://www.genocov.com</t>
  </si>
  <si>
    <t>Universitat Autnoma de Barcelona,WssTP&amp;#x28;European Water Supply and Sanitation Tecnology Platform&amp;#x29;, Belgium,ACA&amp;#x28;AG&amp;Egrave;NCIA CATALANA DE L&amp;rsquo;AIGUA&amp;#x29;, Spain,DAM&amp;#x28;Depuraci&amp;oacute;n de Aguas del Mediterraneo&amp;#x29;, Spain</t>
  </si>
  <si>
    <t>01/10/2015</t>
  </si>
  <si>
    <t>31/03/2019</t>
  </si>
  <si>
    <t>waste water treatment,biomass energy,biogas</t>
  </si>
  <si>
    <t>Directive 91/271 - Urban waste water treatment (21.05.1991),Directive 2009/28 - Promotion of the use of energy from renewable sources (23.04.2009)</t>
  </si>
  <si>
    <t>Demonstrating Remote Sensing integration in sustainable forest management</t>
  </si>
  <si>
    <t>LIFE14 ENV/IT/000414</t>
  </si>
  <si>
    <t>FRESh LIFE</t>
  </si>
  <si>
    <t>http://www.aisf.it</t>
  </si>
  <si>
    <t>Accademia Italiana di Scienze Forestali</t>
  </si>
  <si>
    <t>07/09/2015</t>
  </si>
  <si>
    <t>30/11/2019</t>
  </si>
  <si>
    <t>Forest management</t>
  </si>
  <si>
    <t>monitoring system,remote sensing,forest management,management plan</t>
  </si>
  <si>
    <t>Council Resolution on a Forestry Strategy for the European Union (15.12.1998),COM(98)42 -"Communication on a European Community Biodiversity Strategy" (05.02.1998)</t>
  </si>
  <si>
    <t>DRAVA LIFE  Integrated River Management</t>
  </si>
  <si>
    <t>LIFE14 NAT/HR/000115</t>
  </si>
  <si>
    <t>DRAVA LIFE</t>
  </si>
  <si>
    <t>Croatia Hrvatska</t>
  </si>
  <si>
    <t>Hrvatske vode, Pravna osoba za upravljanje vodama &amp;#x28;Croatian waters, Legal entity for water management&amp;#x29;,WWF AT&amp;#x28;Umweltverband WWF &amp;Ouml;sterreich &amp;#x2f; WWF Austria&amp;#x29;, Austria,JU ZDP V&amp;#x17d;&amp;#x28;Javna ustanova za upravljanje za&amp;scaron;ti&amp;#x107;enim prirodnim vrijednostima na podru&amp;#x10d;ju Vara&amp;#x17e;dinske &amp;#x17e;upanije &amp;#x28;Public institution for management of protected natural values in Vara&amp;#x17e;din County&amp;#x29;&amp;#x29;, Croatia,JUZPVKKZ&amp;#x28;Javna ustanova za upravljanje za&amp;scaron;ti&amp;#x107;enim prirodnim vrijednostima na podru&amp;#x10d;ju Koprivni&amp;#x10d;ko-kri&amp;#x17e;eva&amp;#x10d;ke &amp;#x17e;upanije&amp;#x29;, Croatia,JU VP&amp;#x17d;&amp;#x28;Javna ustanova za upravljanje za&amp;scaron;ti&amp;#x107;enim dijelovima prirode i ekolo&amp;scaron;kom mre&amp;#x17e;om Viroviti&amp;#x10d;ko-podravske &amp;#x17e;upanije&amp;#x29;, Croatia,Zeleni Os&amp;#x28;Udruga za za&amp;scaron;titu prirode i okoli&amp;scaron;a Zeleni Osijek &amp;#x2f; Association for nature and environment protection Green Osijek&amp;#x29;, Croatia</t>
  </si>
  <si>
    <t>01/12/2015</t>
  </si>
  <si>
    <t>30/11/2024</t>
  </si>
  <si>
    <t>Freshwater,River basin management</t>
  </si>
  <si>
    <t>restoration measure,river management</t>
  </si>
  <si>
    <t>Directive 92/43 - Conservation of natural habitats and of wild fauna and flora- Habitats Directive (21.05.1992),COM(2011) 244 final “Our life insurance, our natural capital: an EU biodiversity strategy to 2020” (03.05.2011)</t>
  </si>
  <si>
    <t>3130 - Oligotrophic to mesotrophic standing waters with vegetation of the Littorelletea uniflorae and/or of the Isoëto-Nanojuncetea,3150 - Natural eutrophic lakes with Magnopotamion or Hydrocharition - type vegetation,3230 - Alpine rivers and their ligneous vegetation with Myricaria germanica,91E0 - "Alluvial forests with Alnus glutinosa and Fraxinus excelsior (Alno-Padion, Alnion incanae, Salicion albae)",91F0 - "Riparian mixed forests of Quercus robur, Ulmus laevis and Ulmus minor, Fraxinus excelsior or Fraxinus angustifolia, along the great rivers (Ulmenion minoris)"</t>
  </si>
  <si>
    <t>Phalacrocorax pygmeus,Ixobrychus minutus,Egretta garzetta,Egretta alba,Nycticorax nycticorax,Milvus migrans,Haliaeetus albicilla,Ciconia nigra,Ardea purpurea,Sterna hirundo,Sterna albifrons,Alcedo atthis,Lutra lutra,Castor fiber,Pelecus cultratus,Rhodeus amarus,Misgurnus fossilis,Umbra krameri,Gymnocephalus schraetzer,Gymnocephalus baloni,Zingel zingel,Zingel streber,Aspius aspius,Triturus dobrogicus,Bombina bombina,Ophiogomphus cecilia,Emys orbicularis,Unio crassus</t>
  </si>
  <si>
    <t xml:space="preserve">Dravske akumulacije(HR1000013, SPA) ,Gornji tok Drave(HR1000014, SPA) ,Srednji tok Drave(HR1000015, SPA) ,Podunavlje i donje Podravlje(HR1000016, SPA) ,Dravske akumulacije(HR2001307, SCI) ,Donji tok Drave(HR2001308, SCI) ,Gornji tok Drave(HR5000014, SCI) ,Srednji tok Drave(HR5000015, SCI) </t>
  </si>
  <si>
    <t>"Measures for the conservation of Bonelli's eagle, Egyptian vulture and Lanner falcon in Sicily"</t>
  </si>
  <si>
    <t>LIFE14 NAT/IT/001017</t>
  </si>
  <si>
    <t>LIFE ConRaSi</t>
  </si>
  <si>
    <t>http://wwf.it</t>
  </si>
  <si>
    <t>WWF Italia - ONG - Onlus,DRSRT&amp;#x28;Assessorato Regionale dell&amp;rsquo;Agricoltura,dello Sviluppo Rurale e della Pesca Mediterranea - Dipartimento Regionale dello Sviluppo  Rurale e  Territoriale DRSRT&amp;#x29;, Italy,GREFA&amp;#x28;Grupo de Rehabilitaci&amp;oacute;n de la Fauna Aut&amp;oacute;ctona y su H&amp;aacute;bitat&amp;#x29;, Spain,DRASICILIA&amp;#x28;REGIONE SICILIANA- Assessorato del Territorio e dell&amp;rsquo;Ambiente &amp;ndash; Dipartimento Regionale dell&amp;rsquo;Ambiente &amp;#x28;DRA&amp;#x29;&amp;#x29;, Italy</t>
  </si>
  <si>
    <t>31/10/2021</t>
  </si>
  <si>
    <t>grazing,endangered species</t>
  </si>
  <si>
    <t>Directive 92/43 - Conservation of natural habitats and of wild fauna and flora- Habitats Directive (21.05.1992),Directive 2009/147 - Conservation of wild birds - Birds Directive (codified version of Directive 79/409/EEC as amended) (30.11.2009)</t>
  </si>
  <si>
    <t>Falco biarmicus,Neophron percnopterus,Hieraaetus fasciatus</t>
  </si>
  <si>
    <t xml:space="preserve">Rocche di Entella(ITA020042, SPA/SCI) ,Lago di Pergusa(ITA060002, SPA/SCI) ,Monte Conca(ITA050006, SPA/SCI) ,Monte Cofano, Capo San Vito e Monte Sparagio(ITA010029, SPA) ,Monti Sicani, Rocca Busambra e Bosco della Ficuzza(ITA020048, SPA) ,Monte Pecoraro e Pizzo Cirina(ITA020049, SPA) ,Parco delle Madonie(ITA020050, SPA) ,Monti Nebrodi(ITA030043, SPA) ,Torre Manfria, Biviere e Piana di Gela(ITA050012, SPA) </t>
  </si>
  <si>
    <t>Ceramic Sustainable Urban Drainage System</t>
  </si>
  <si>
    <t>LIFE15 CCA/ES/000091</t>
  </si>
  <si>
    <t>LIFE CERSUDS</t>
  </si>
  <si>
    <t>http://www.itc.uji.es</t>
  </si>
  <si>
    <t>ASOCIACIN DE INVESTIGACIN DE LAS INDUSTRIAS CERMICAS,Consorzio Universitario per la gestione del Centro di Ricerca e Sperimentazione per l&amp;#x27;industria ceramica - Centro Ceramico, Italy,Centro Tecnol&amp;oacute;gico da Cer&amp;acirc;mica e do Vidro, Portugal,UNIVERSITAT POLIT&amp;Egrave;CNICA DE VAL&amp;Egrave;NCIA, Spain,TRENCADIS DE SEMPRE, S.L., Spain,AYUNTAMIENTO DE BENICASSIM, Spain,CHM OBRAS E INFRAESTRUCTURAS S.A., Spain</t>
  </si>
  <si>
    <t>30/09/2019</t>
  </si>
  <si>
    <t>public-private partnership,Mayors Adapt</t>
  </si>
  <si>
    <t>Directive 2000/60 - Framework for Community action in the field of water policy (23.10.2000),Directive 91/271 - Urban waste water treatment (21.05.1991),COM(2013)216 - EU Strategy on adaptation to climate change (16.04.2013),COM(2011)112 - "A Roadmap for moving to a competitive low carbon economy in 2050" (08.03.2011),COM(2013) 249 final “Communication from the Commission on Green Infrastructure (GI) - Enhancing Europe’s Natural Capital” (06.05.2013)</t>
  </si>
  <si>
    <t>Measures of integrated conservation of Calendula maritima Guss., a rare threatened plant of the Sicilian vascular flora</t>
  </si>
  <si>
    <t>LIFE15 NAT/IT/000914</t>
  </si>
  <si>
    <t>CalMarSi LIFE</t>
  </si>
  <si>
    <t>http://ibbr.cnr.it/ibbr/</t>
  </si>
  <si>
    <t>Consiglio Nazionale delle Ricerche,DRA&amp;#x28;REGIONE SICILIANA - Assessorato del Territorio e dell&amp;#x27;Ambiente - Dipartimento Regionale dell&amp;#x27;Ambiente&amp;#x29;, Italy</t>
  </si>
  <si>
    <t>01/11/2016</t>
  </si>
  <si>
    <t>30/04/2022</t>
  </si>
  <si>
    <t>Plants</t>
  </si>
  <si>
    <t>conservation of genetic resources,coastal area,risk management,population dynamics</t>
  </si>
  <si>
    <t>Directive 92/43 - Conservation of natural habitats and of wild fauna and flora- Habitats Directive (21.05.1992),Bern Convention on the Conservation of European Wildlife and Natural Habitats (01.06.1982)</t>
  </si>
  <si>
    <t>Sciuriosity - Evolving IAS grey squirrel management techniques in the UK.</t>
  </si>
  <si>
    <t>LIFE14 NAT/UK/000467</t>
  </si>
  <si>
    <t>SciuriousLIFE</t>
  </si>
  <si>
    <t>http://www.wildlifetrust.org</t>
  </si>
  <si>
    <t>Royal Society of Wildlife Trusts,NWT&amp;#x28;Northumberland Wildlife Trust Limited&amp;#x29;, United Kingdom,UWT&amp;#x28;Ulster Wildlife Trust Ltd&amp;#x29;, United Kingdom,LWT&amp;#x28;Wildlife Trust for Lancashire, Manchester &amp;amp; North Merseyside&amp;#x29;, United Kingdom,FR&amp;#x28;Forest Research&amp;#x29;, United Kingdom,RSTW&amp;#x28;Red Squirrels Trust Wales&amp;#x29;, United Kingdom,NU&amp;#x28;University of Newcastle upon Tyne&amp;#x29;, United Kingdom</t>
  </si>
  <si>
    <t>01/11/2015</t>
  </si>
  <si>
    <t>31/03/2020</t>
  </si>
  <si>
    <t>Invasive species,Forests</t>
  </si>
  <si>
    <t>forest ecosystem</t>
  </si>
  <si>
    <t>None or non applicable</t>
  </si>
  <si>
    <t xml:space="preserve">Border Mires, Kielder - Butterburn(UK0012923, SCI) ,Eryri/ Snowdonia(UK0012946, SCI) ,Sefton Coast(UK0013076, SCI) </t>
  </si>
  <si>
    <t>MoorLIFE 2020</t>
  </si>
  <si>
    <t>LIFE14 NAT/UK/000070</t>
  </si>
  <si>
    <t>MoorLIFE2020</t>
  </si>
  <si>
    <t>http://www.peakdistrict.gov.uk</t>
  </si>
  <si>
    <t>Peak District National Park Authority,RSPB&amp;#x28;The Royal Society for the Protection of Birds&amp;#x29;, United Kingdom,PP&amp;#x28;The Southern Pennines Rural Regeneration Company Pennine Prospects&amp;#x29;, United Kingdom,NT&amp;#x28;National Trust&amp;#x29;, United Kingdom</t>
  </si>
  <si>
    <t>30/09/2022</t>
  </si>
  <si>
    <t>Bogs and Mires</t>
  </si>
  <si>
    <t>water monitoring,wetland,erosion control</t>
  </si>
  <si>
    <t>4010 - Northern Atlantic wet heaths with Erica tetralix,4030 - European dry heaths,7130 - Blanket bogs (* if active bog),7140 - Transition mires and quaking bogs,91A0 - Old sessile oak woods with Ilex and Blechnum in the British Isles</t>
  </si>
  <si>
    <t xml:space="preserve">South Pennine Moors(UK0030280, SCI) </t>
  </si>
  <si>
    <t>Mediterranean Network for Reporting Emissions and Removals in Cropland and Grassland</t>
  </si>
  <si>
    <t>LIFE15 PRE/IT/000001</t>
  </si>
  <si>
    <t>LIFE MEDINET</t>
  </si>
  <si>
    <t>Preparatory Projects Climate</t>
  </si>
  <si>
    <t>University of Tuscia - Department for Innovation in Biological, Agrofood and Forest Systems &amp;#x28;DIBAF&amp;#x29;,Instituto Superior T&amp;eacute;cnico, Portugal,Ag&amp;ecirc;ncia Portuguesa do Ambiente, Portugal</t>
  </si>
  <si>
    <t>01/04/2016</t>
  </si>
  <si>
    <t>31/01/2018</t>
  </si>
  <si>
    <t>Carbon sequestration,GHG reduction in non EU ETS sectors</t>
  </si>
  <si>
    <t>Agriculture,monitoring system,greenhouse gas,biomass energy,climate change mitigation</t>
  </si>
  <si>
    <t>Decision 529/2013 - Accounting rules on greenhouse gas emissions and removals resulting from activities relating to land use, land-use change and forestry and on information concerning actions relating to those activities (21.05.2013)</t>
  </si>
  <si>
    <t>High Energy savings in building cooling by ROof TILEs shape optimization toward a better above sheathing ventilation</t>
  </si>
  <si>
    <t>LIFE14 CCA/IT/000939</t>
  </si>
  <si>
    <t>LIFE HEROTILE</t>
  </si>
  <si>
    <t>http://www.cottopossagno.com/</t>
  </si>
  <si>
    <t>Industrie Cotto Possagno S.p.A.,TRL &amp;#x28;TERREAL S.A.S.&amp;#x29;  Italy and France,MONIER TC&amp;#x28;Monier Technical Centre GmbH&amp;#x29;, Germany,ANDIL&amp;#x28;Associazione Nazionale degli Industriali dei Laterizi&amp;#x29;, Italy,ACER&amp;#x28;Azienda Casa Emilia Romagna di Reggio Emilia&amp;#x29;, Italy,UNIFE&amp;#x28;Universit&amp;agrave; degli Studi di Ferrara&amp;#x29;, Italy</t>
  </si>
  <si>
    <t>01/08/2015</t>
  </si>
  <si>
    <t>31/01/2019</t>
  </si>
  <si>
    <t>Resilient communities,Sectoral adaptation (industry-services),Building</t>
  </si>
  <si>
    <t>energy saving,urban area,green building,building material,heat island effect</t>
  </si>
  <si>
    <t>COM(2013)216 - EU Strategy on adaptation to climate change (16.04.2013),Directive 2010/31 - Energy performance of buildings (19.05.2010)</t>
  </si>
  <si>
    <t>PROYECTO LIFE LUGO MAS BIODINMICO. PLANIFICACIN DE UN BARRIO MULTI-ECOLGICO COMO MODELO DE RESILIENCIA URBANA</t>
  </si>
  <si>
    <t>LIFE14 CCA/ES/000489</t>
  </si>
  <si>
    <t>LIFE LUGO + BIODINAMICO</t>
  </si>
  <si>
    <t>http://www.lugo.es/ws/evislusa/index.jsp</t>
  </si>
  <si>
    <t>CONCELLO DE LUGO,USC-Lugo&amp;#x28;UNIVERSIDAD DE SANTIAGO DE COMPOSTELA. CAMPUS DE LUGO&amp;#x29;, Spain,UPM&amp;#x28;UNIVERSIDAD POLITECNICA DE MADRID&amp;#x29;, Spain</t>
  </si>
  <si>
    <t>18/01/2016</t>
  </si>
  <si>
    <t>Green infrastructure,Resilient communities,Building</t>
  </si>
  <si>
    <t>biodiversity,urban planning,forecast,green building,residential area,forest management,wood product,green space,risk assessment,renewable energy,climate resilience</t>
  </si>
  <si>
    <t>COM(2013)216 - EU Strategy on adaptation to climate change (16.04.2013),Directive 2012/27 - Energy efficiency (25.10.2012),Directive 2010/31 - Energy performance of buildings (19.05.2010),COM(2013)659 - A new EU Forest Strategy: for forests and the forest-based sector (20.09.2013),COM(2013) 249 final “Communication from the Commission on Green Infrastructure (GI) - Enhancing Europe’s Natural Capital” (06.05.2013)</t>
  </si>
  <si>
    <t>Adaptation to Climate change Impacts on the Mediterranean islands' Agriculture</t>
  </si>
  <si>
    <t>LIFE14 CCA/GR/000928</t>
  </si>
  <si>
    <t>LIFE ADAPT2CLIMA</t>
  </si>
  <si>
    <t>Ellas</t>
  </si>
  <si>
    <t>http://www.meteo.noa,gr</t>
  </si>
  <si>
    <t>NATIONAL OBSERVATORY OF ATHENS,ARI&amp;#x28;Agricultural Research Institute&amp;#x29;, Cyprus,CRETE&amp;#x28;Region of Crete&amp;#x29;, Greece,IBIMET&amp;#x28;National Research Council, Institute of Biometeorology&amp;#x29;, Italy,SICILY&amp;#x28;Regione Siciliana - Assessorato Agricoltura, Sviluppo Rurale e Pesca Mediterranea&amp;#x29;, Italy,NTUA&amp;#x28;National Technical University of Athens&amp;#x29;, Greece</t>
  </si>
  <si>
    <t>29/02/2020</t>
  </si>
  <si>
    <t>Sectoral adaptation (industry-services),Agriculture - Forestry</t>
  </si>
  <si>
    <t>Agriculture,environmental awareness,rural area,island,water shortage,climate change adaptation,climate resilience,vulnerability assessment</t>
  </si>
  <si>
    <t>Directive 2000/60 - Framework for Community action in the field of water policy (23.10.2000),Directive 91/676 - Protection of waters against pollution caused by nitrates from agricultural sources (12.12.1991),COM(2013)216 - EU Strategy on adaptation to climate change (16.04.2013),COM(2010)672 - The CAP towards 2020: Meeting the food, natural resources and territorial challenges of the future (18.11.2010)</t>
  </si>
  <si>
    <t>Climate Governance: Implementing public policies to calculate and reduce organisations carbon footprint</t>
  </si>
  <si>
    <t>LIFE14 GIC/FR/000475</t>
  </si>
  <si>
    <t>LIFE Clim'Foot</t>
  </si>
  <si>
    <t>http://www.ademe.fr/</t>
  </si>
  <si>
    <t>Agence de l&amp;#x27;Environnement et de la Matrise de l&amp;#x27;Energie,IFC&amp;#x28;Institut de Formation Carbone&amp;#x29;, France,CRES&amp;#x28;Centre for Renewable Energy Sources and Saving&amp;#x29;, Greece,HOI, Hungary,Ecoinn&amp;#x28;Ecoinnovazione S.r.l.&amp;#x29;, Italy,EIHP&amp;#x28;Energy Institute Hrvoje Pozar&amp;#x29;, Croatia,ENEA&amp;#x28;Agenzia Nazionale per le Nuove Tecnologie, l&amp;rsquo;Energia e lo Sviluppo Economico Sostenibile&amp;#x29;, Italy</t>
  </si>
  <si>
    <t>31/08/2018</t>
  </si>
  <si>
    <t>GHG reduction in non EU ETS sectors,Environmental training - Capacity building</t>
  </si>
  <si>
    <t>environmental friendly procurement,public procurement,greenhouse gas accounting</t>
  </si>
  <si>
    <t>COM(2011)112 - "A Roadmap for moving to a competitive low carbon economy in 2050" (08.03.2011),Directive 2014/24 on public procurement and repealing Directive 2004/18/EC (26.02.2014)</t>
  </si>
  <si>
    <t>Promoting awareness of wildlife crime prosecution and liability for biodiversity damage in NATURA 2000 areas in Crete.</t>
  </si>
  <si>
    <t>LIFE14 GIE/GR/000026</t>
  </si>
  <si>
    <t>LIFE Natura Themis</t>
  </si>
  <si>
    <t>http://www.uoc.gr</t>
  </si>
  <si>
    <t>University of Crete,HSPN&amp;#x28;Hellenic Society for the Protection of Nature&amp;#x29;, Greece,&amp;Eta;&amp;Beta;&amp;#x28;Heraklion Bar&amp;#x29;, Greece,CB&amp;#x28;Chania Bar&amp;#x29;, Greece,YPEKA&amp;#x28;MINISTRY FOR THE ENVIRONMENT, ENERGY &amp;amp; CLIMATE CHANGE &amp;#x28;Coordination Office for the Implementation of Environmental Liability - COIEL&amp;#x29;&amp;#x29;, Greece</t>
  </si>
  <si>
    <t>Awareness raising - Information,Public and Stakeholders participation</t>
  </si>
  <si>
    <t>hunting,poison,preventive measure</t>
  </si>
  <si>
    <t>Directive 92/43 - Conservation of natural habitats and of wild fauna and flora- Habitats Directive (21.05.1992),Directive 79/409 - Conservation of wild birds (02.04.1979),COM(2011) 244 final “Our life insurance, our natural capital: an EU biodiversity strategy to 2020” (03.05.2011),Directive 2009/147 - Conservation of wild birds - Birds Directive (codified version of Directive 79/409/EEC as amended) (30.11.2009),Regulation 338/97 - Protection of species of wild fauna and flora by regulating trade therein - EU Wildlife Trade Regulation (09.12.1996),Bonn Convention on the Conservation of Migratory Species of Wild Animals - CMS (01/11/1983)</t>
  </si>
  <si>
    <t>Building cooperation, developing skills and sharing knowledge for Natura 2000 forests in Greece</t>
  </si>
  <si>
    <t>LIFE14 GIE/GR/000304</t>
  </si>
  <si>
    <t>LIFE ForestLife</t>
  </si>
  <si>
    <t>http://www.ekby.gr</t>
  </si>
  <si>
    <t>The Goulandris Natural History Museum - Greek Biotope Wetland Centre,DGDPFRE&amp;#x28;Ministry of Reconstruction of Production, Environment and Energy&amp;#x29;, Greece</t>
  </si>
  <si>
    <t>15/07/2022</t>
  </si>
  <si>
    <t>Awareness raising - Information,Forests,Public and Stakeholders participation</t>
  </si>
  <si>
    <t>forest management,information system,knowledge development</t>
  </si>
  <si>
    <t>Ticking boxes, or marking success? - Maximising the  potential of the EUs Monitoring Mechanism Regulation for LIFE</t>
  </si>
  <si>
    <t>LIFE14 GIC/BE/000590</t>
  </si>
  <si>
    <t>LIFE MaxiMiseR</t>
  </si>
  <si>
    <t>http://www.wwf.eu</t>
  </si>
  <si>
    <t>WWF European Policy Programme AISBL,None</t>
  </si>
  <si>
    <t>04/01/2016</t>
  </si>
  <si>
    <t>03/07/2018</t>
  </si>
  <si>
    <t>Energy efficiency,Improved legislative compliance and enforcement</t>
  </si>
  <si>
    <t>emission reduction,monitoring system,information system,climate mitigation strategy,greenhouse gas accounting</t>
  </si>
  <si>
    <t>COM(2014)15 - Policy framework for climate and energy in the period from 2020 to 2030 (22.01.2014),Regulation 525/2013 - Monitoring and reporting greenhouse gas emissions &amp; reporting other information at national and Union level relevant to climate change and repealing Decision No 280/2004 (21.05.2013),COM(2011)112 - "A Roadmap for moving to a competitive low carbon economy in 2050" (08.03.2011)</t>
  </si>
  <si>
    <t>LIFE-PLA4COFFEE</t>
  </si>
  <si>
    <t>LIFE14 ENV/IT/000744</t>
  </si>
  <si>
    <t>Aroma System S.r.l.</t>
  </si>
  <si>
    <t>15/01/2018</t>
  </si>
  <si>
    <t>Plastic - Rubber -Tyre,Waste reduction - Raw material saving</t>
  </si>
  <si>
    <t>waste reduction,plastic,life-cycle management,resource conservation</t>
  </si>
  <si>
    <t>Directive 1999/31 - Landfill of waste (26.04.1999),COM(2014)398 - "Towards a circular economy: a zero waste programme for Europe" (02.07.2014),Directive 2008/98 - Waste and repealing certain Directives (Waste Framework Directive) (19.11.2008),"Regulation 1907/2006 - Registration, Evaluation, Authorisation and Restriction of Chemicals (REACH) (18.12.2006) "</t>
  </si>
  <si>
    <t>Innovative Methods for Residual Landfill Gas Emissions Mitigation in Mediterranean Regions</t>
  </si>
  <si>
    <t>LIFE14 CCM/IT/000464</t>
  </si>
  <si>
    <t>LIFE RE Mida</t>
  </si>
  <si>
    <t>http://www.unifi.it</t>
  </si>
  <si>
    <t>UNIVERSIT DEGLI STUDI DI FIRENZE - Dipartimento di Ingegneria Industriale,SienaAmb&amp;#x28;Siena Ambiente SpA&amp;#x29;, Italy,RT&amp;#x28;Regione Toscana&amp;#x29;, Italy,CSAI&amp;#x28;CENTRO SERVIZI AMBIENTE IMPIANTI SPA&amp;#x29;, Italy</t>
  </si>
  <si>
    <t>01/01/2016</t>
  </si>
  <si>
    <t>31/12/2018</t>
  </si>
  <si>
    <t>emission reduction,greenhouse gas,volatile organic compound,odour nuisance,landfill</t>
  </si>
  <si>
    <t>Directive 1999/31 - Landfill of waste (26.04.1999),Directive 2008/98 - Waste and repealing certain Directives (Waste Framework Directive) (19.11.2008)</t>
  </si>
  <si>
    <t>Capacity Building for Croatias National CP for the LIFE programme  Ministry of Environmental and Nature Protection</t>
  </si>
  <si>
    <t>LIFE14 CAP/HR/000014</t>
  </si>
  <si>
    <t>HR NCP - MENP</t>
  </si>
  <si>
    <t>Capacity Building Project</t>
  </si>
  <si>
    <t>Ministry of Environmental and Nature Protection,None</t>
  </si>
  <si>
    <t>environmental training</t>
  </si>
  <si>
    <t xml:space="preserve">Mitigating the threat of invasive alien plants in the EU through pest risk analysis to support the EU Regulation </t>
  </si>
  <si>
    <t>LIFE15 PRE/FR/000001</t>
  </si>
  <si>
    <t>LIFE IAP - RISK</t>
  </si>
  <si>
    <t>European and Mediterranean Plant Protection Organisation,Natural Environment Research Council, United Kingdom</t>
  </si>
  <si>
    <t>01/02/2016</t>
  </si>
  <si>
    <t>31/03/2018</t>
  </si>
  <si>
    <t>Invasive species</t>
  </si>
  <si>
    <t>risk management,risk assessment,preventive measure</t>
  </si>
  <si>
    <t>Regulation 1143/2014 - Prevention and management of the introduction and spread of invasive alien species (22.10.2014)</t>
  </si>
  <si>
    <t>GPPbest - Best practices exchange and strategic tools for GPP</t>
  </si>
  <si>
    <t>LIFE14 GIE/IT/000812</t>
  </si>
  <si>
    <t>LIFE GPPbest</t>
  </si>
  <si>
    <t>http://www.regione.basilicata.it/</t>
  </si>
  <si>
    <t>Regione Basilicata, Dipartimento Programmazione e Finanze,Reg_Lazio&amp;#x28;Regione Lazio&amp;#x29;, Italy,MMSC&amp;#x28;MINISTRY OF ENVIRONMENT, WATERS AND FORESTS&amp;#x29;, Romania,Ecosistemi&amp;#x28;Fondazione Ecosistemi Onlus&amp;#x29;, Italy,Sardegna&amp;#x28;Regione Autonoma della Sardegna - Assessorato della Difesa dell&amp;rsquo;Ambiente-Servizio Sostenibilit&amp;agrave; ambientale, Valutazione d&amp;rsquo;impatto e sistemi informativi ambientali&amp;#x29;, Italy</t>
  </si>
  <si>
    <t>Green procurement,Awareness raising - Information</t>
  </si>
  <si>
    <t>environmental awareness,environmental friendly procurement,public procurement</t>
  </si>
  <si>
    <t>Directive 2014/24 on public procurement and repealing Directive 2004/18/EC (26.02.2014)</t>
  </si>
  <si>
    <t>Shaping future forestry for sustainable coppices in southern Europe: the legacy of past management trials</t>
  </si>
  <si>
    <t>LIFE14 ENV/IT/000514</t>
  </si>
  <si>
    <t>LIFE FutureForCoppiceS</t>
  </si>
  <si>
    <t>http://www.selvicoltura.eu</t>
  </si>
  <si>
    <t>Consiglio per la ricerca in agricoltura e l&amp;#x27;analisi dell&amp;#x27;economia agraria,UNISS&amp;#x28;Universit&amp;agrave; degli studi di Sassari&amp;#x29;, Italy,FEM&amp;#x28;Fondazione Edmund Mach&amp;#x29;, Italy,Tereto&amp;#x28;Ente Terre regionali toscane&amp;#x29;, Italy,UNIFI&amp;#x28;Universit&amp;agrave; degli Studi di Firenze, GESAAF&amp;#x29;, Italy,EFdS&amp;#x28;Ente Foreste della Sardegna&amp;#x29;, Italy</t>
  </si>
  <si>
    <t>Knowledge development,Forest management</t>
  </si>
  <si>
    <t>forestry,indicator,forest management</t>
  </si>
  <si>
    <t>Council Resolution on a Forestry Strategy for the European Union (15.12.1998)</t>
  </si>
  <si>
    <t>Cross-border corridors : demonstrating a transboundary ecological network</t>
  </si>
  <si>
    <t>LIFE14 NAT/FR/000290</t>
  </si>
  <si>
    <t>LIFE BioCorridors</t>
  </si>
  <si>
    <t>http://www.parc-vosges-nord.fr/</t>
  </si>
  <si>
    <t>SYCOPARC -Syndicat de coopration pour le Parc Naturel Rgional des Vosges du Nord,BezirPfalz&amp;#x28;Bezirksverband Pfalz&amp;#x29;, Germany</t>
  </si>
  <si>
    <t>30/06/2022</t>
  </si>
  <si>
    <t>Ecological coherence</t>
  </si>
  <si>
    <t>animal corridor,river,forestry</t>
  </si>
  <si>
    <t>COM(2013) 249 final “Communication from the Commission on Green Infrastructure (GI) - Enhancing Europe’s Natural Capital” (06.05.2013),COM(2011) 244 final “Our life insurance, our natural capital: an EU biodiversity strategy to 2020” (03.05.2011)</t>
  </si>
  <si>
    <t>02 - Specific (i.e.for technical reasons or specific issue)</t>
  </si>
  <si>
    <t>Increasing Maltas participation in LIFE</t>
  </si>
  <si>
    <t>LIFE14 CAP/MT/000005</t>
  </si>
  <si>
    <t>Increase LIFE !</t>
  </si>
  <si>
    <t xml:space="preserve"> Ministry for Sustainable Development, the Environment and Climate change &amp;#x28;MSDEC&amp;#x29;,None</t>
  </si>
  <si>
    <t>Environmental training - Capacity building</t>
  </si>
  <si>
    <t>Local circular economy by an innovative approach for recycling paper industry pulper waste into new plastic pallets</t>
  </si>
  <si>
    <t>LIFE14 ENV/IT/001050</t>
  </si>
  <si>
    <t>LIFE ECO-PULPLAST</t>
  </si>
  <si>
    <t>http://www.selene-spa.it</t>
  </si>
  <si>
    <t>SELENE SCaRL,LUCENSE&amp;#x28;LUCENSE SCpA&amp;#x29;, Italy,ZWE&amp;#x28;Zero Waste Europe Stichting&amp;#x29;, Netherlands,SERVECO&amp;#x28;CONSORZIO SERVIZI ECOLOGICI &amp;ndash; SOCIETA&amp;#x27; A R.L.&amp;#x29;, Italy</t>
  </si>
  <si>
    <t>Paper - Pulp - Printing,Waste recycling</t>
  </si>
  <si>
    <t>waste use,waste recycling,plastic,resource conservation</t>
  </si>
  <si>
    <t>Directive 1999/31 - Landfill of waste (26.04.1999),COM(2014)398 - "Towards a circular economy: a zero waste programme for Europe" (02.07.2014),Directive 2008/98 - Waste and repealing certain Directives (Waste Framework Directive) (19.11.2008)</t>
  </si>
  <si>
    <t>Green Belt of Bay of Santander: connecting nature and city</t>
  </si>
  <si>
    <t>LIFE14 NAT/ES/000699</t>
  </si>
  <si>
    <t>Life Anillo Verde</t>
  </si>
  <si>
    <t>http://www.fnyh.org</t>
  </si>
  <si>
    <t>Fundacin Naturaleza y Hombre,MARE&amp;#x28;Medio Ambiente, Residuos y Energ&amp;iacute;a&amp;#x29;, Spain</t>
  </si>
  <si>
    <t>Urban biodiversity,Ecological coherence</t>
  </si>
  <si>
    <t>urban planning,restoration measure</t>
  </si>
  <si>
    <t>Directive 92/43 - Conservation of natural habitats and of wild fauna and flora- Habitats Directive (21.05.1992),COM(2013) 249 final “Communication from the Commission on Green Infrastructure (GI) - Enhancing Europe’s Natural Capital” (06.05.2013),COM(2011) 244 final “Our life insurance, our natural capital: an EU biodiversity strategy to 2020” (03.05.2011)</t>
  </si>
  <si>
    <t>1330 - Atlantic salt meadows (Glauco-Puccinellietalia maritimae),1410 - Mediterranean salt meadows (Juncetalia maritimi),1420 - Mediterranean and thermo-Atlantic halophilous scrubs (Sarcocornetea fruticosi),2110 - Embryonic shifting dunes,2130 - Fixed coastal dunes with herbaceous vegetation ("grey dunes"),3240 - Alpine rivers and their ligneous vegetation with Salix elaeagnos,7140 - Transition mires and quaking bogs,7150 - Depressions on peat substrates of the Rhynchosporion,9120 - Atlantic acidophilous beech forests with Ilex and sometimes also Taxus in the shrublayer (Quercion robori-petraeae or Ilici-Fagenion),91E0 - "Alluvial forests with Alnus glutinosa and Fraxinus excelsior (Alno-Padion, Alnion incanae, Salicion albae)",92A0 - Salix alba and Populus alba galleries,9340 - Quercus ilex and Quercus rotundifolia forests</t>
  </si>
  <si>
    <t>Egretta garzetta,Ardeola ralloides,Botaurus stellaris,Burhinus oedicnemus,Platalea leucorodia,Limosa lapponica,Lutra lutra,Salmo salar,Woodwardia radicans,Lucanus cervus</t>
  </si>
  <si>
    <t>CYprus Capacity BuiLding for lifE</t>
  </si>
  <si>
    <t>LIFE14 CAP/CY/000006</t>
  </si>
  <si>
    <t>CYCLamEn</t>
  </si>
  <si>
    <t>Department of Environment, Ministry of Agriculture, Rural Development and Environment &amp;#x28;MARDE&amp;#x29;,None</t>
  </si>
  <si>
    <t>15/12/2015</t>
  </si>
  <si>
    <t>14/12/2021</t>
  </si>
  <si>
    <t>Promoting water efficiency and supporting the shift towards a climate resilient agriculture in Mediterranean countries</t>
  </si>
  <si>
    <t>LIFE14 CCA/GR/000389</t>
  </si>
  <si>
    <t>LIFE AgroClimaWater</t>
  </si>
  <si>
    <t>http://www.lifeagroclimawater.eu</t>
  </si>
  <si>
    <t>Spyridis A. - Koutalou V. G.P. HYETOS,K.E.DH.P&amp;#x28;Platanias Municipality Development Enterprise&amp;#x29;, Greece,IOTSP&amp;#x28;HELLENIC AGRICULTURAL ORGANIZATION &amp;ldquo;DEMETER&amp;rdquo;&amp;#x2f;Directorate General of Agricultural Research&amp;#x2f; Institute for Olive Tree, Subtropical Plants and Viticulture&amp;#x29;, Greece,RodaxAgro&amp;#x28;RodaxAgro Ltd Environment &amp;amp; Quality&amp;#x29;, Greece,UNIBAS&amp;#x28;University of Basilicata &amp;ndash; Dipartimento delle Culture Europee e del Mediterraneo&amp;#x3a; Architettura, Ambiente, Patrimoni Culturali&amp;#x29;, Italy,Mirabello&amp;#x28;Agricultural Cooperative Partnership Mirabello Union S.A.&amp;#x29;, Greece,AFI&amp;#x28;Assofruit Italia Societ&amp;agrave; Cooperativa Agricola&amp;#x29;, Italy,LRI&amp;#x28;HELLENIC AGRICULTURAL ORGANIZATION &amp;ldquo;DEMETER&amp;rdquo; &amp;#x2f;Directorate General of Agricultural Research&amp;#x2f; Soil and Water Resources Institute&amp;#x29;, Greece</t>
  </si>
  <si>
    <t>31/08/2020</t>
  </si>
  <si>
    <t>Agriculture - Forestry,Sectoral adaptation (industry-services)</t>
  </si>
  <si>
    <t>Agriculture,water resources management,water shortage,climate resilience</t>
  </si>
  <si>
    <t>Directive 2000/60 - Framework for Community action in the field of water policy (23.10.2000),COM(2012)673 -"A Blueprint to Safeguard Europe's Water Resources",COM(2013)216 - EU Strategy on adaptation to climate change (16.04.2013),Directive 2012/27 - Energy efficiency (25.10.2012),COM(2010)672 - The CAP towards 2020: Meeting the food, natural resources and territorial challenges of the future (18.11.2010)</t>
  </si>
  <si>
    <t>Feeding strategies to decrease methane emissions and carbon footprint of dairy cows in Belgium, Luxembourg and Denmark</t>
  </si>
  <si>
    <t>LIFE14 CCM/BE/001187</t>
  </si>
  <si>
    <t>LIFE-Dairyclim</t>
  </si>
  <si>
    <t>http://www.ulg.ac.be</t>
  </si>
  <si>
    <t>Universit de Lige,DUM&amp;#x28;Dumoulin SA&amp;#x29;, Belgium,CONVIS&amp;#x28;CONVIS&amp;#x29;, Luxembourg,AU&amp;#x28;Aarhus Universitet&amp;#x29;, Denmark</t>
  </si>
  <si>
    <t>GHG reduction in non EU ETS sectors,Agriculture - Forestry</t>
  </si>
  <si>
    <t>grazing,emission reduction,survey,greenhouse gas,life-cycle management,comparison,animal husbandry,carbon capture and storage,carbon sequestration,climate change mitigation,greenhouse gas accounting</t>
  </si>
  <si>
    <t>RainBO Life</t>
  </si>
  <si>
    <t>LIFE15 CCA/IT/000035</t>
  </si>
  <si>
    <t>http://www.lepida.net</t>
  </si>
  <si>
    <t>Lepida ScpA,Meteorological and Environmental Earth Observation, Italy,AGENZIA REGIONALE PER LA PREVENZIONE E L&amp;#x27;AMBIENTE DELL&amp;#x27;EMILIA-ROMAGNA, Italy,NIER Ingegneria S.p.A., Italy,Comune di Bologna, Italy</t>
  </si>
  <si>
    <t>31/07/2019</t>
  </si>
  <si>
    <t>flood,decision making support,monitoring system</t>
  </si>
  <si>
    <t>Directive 2007/60 - Assessment and management of flood risks (23.10.2007),COM(2013)216 - EU Strategy on adaptation to climate change (16.04.2013)</t>
  </si>
  <si>
    <t>Demonstration of the Double Regenerative Burner technology to reduce GHG emissions from Steelmaking industry plant</t>
  </si>
  <si>
    <t>LIFE14 CCM/BE/000921</t>
  </si>
  <si>
    <t>LIFE DRB</t>
  </si>
  <si>
    <t>http://www.cmigroupe.com</t>
  </si>
  <si>
    <t>Cockerill Maintenance &amp;amp; Ingnierie,AM BELGIUM&amp;#x28;ArcelorMittal Belgique&amp;#x29;, Belgium</t>
  </si>
  <si>
    <t>GHG reduction in EU ETS sectors,Energy efficiency,Metal industry</t>
  </si>
  <si>
    <t>energy saving,emission reduction,greenhouse gas,iron and steel industry,energy efficiency,climate change mitigation</t>
  </si>
  <si>
    <t>Directive 2012/27 - Energy efficiency (25.10.2012)</t>
  </si>
  <si>
    <t>Andalusian blue carbon for climate change mitigation: quantification and valorization mechanisms</t>
  </si>
  <si>
    <t>LIFE14 CCM/ES/000957</t>
  </si>
  <si>
    <t>LIFE Blue Natura</t>
  </si>
  <si>
    <t>http://life-bluenatura.eu/en/home/</t>
  </si>
  <si>
    <t>Consejera de Medio Ambiente y Ordenacin del Territorio,HYT&amp;#x28;ASOCIACI&amp;Oacute;N HOMBRE Y TERRITORIO &amp;#x28;HyT&amp;#x29;&amp;#x29;, Spain,AMAYA&amp;#x28;Agencia de Medio Ambiente y Agua&amp;#x29;, Spain,CSIC CEAB&amp;#x28;,AGENCIA ESTATAL CONSEJO SUPERIOR DE INVESTIGACIONES CIENT&amp;Iacute;FICAS&amp;#x29;, Spain,UICN&amp;#x28;UNION INTERNACIONAL PARA LA CONSERVACI&amp;Oacute;N DE LA NATURALEZA&amp;#x29;, Spain</t>
  </si>
  <si>
    <t>20/12/2021</t>
  </si>
  <si>
    <t>Carbon sequestration</t>
  </si>
  <si>
    <t>research project,cartography,coastal area,forecast,marine environment,financial instrument,protected area,carbon sequestration,greenhouse gas accounting</t>
  </si>
  <si>
    <t>Decision 529/2013 - Accounting rules on greenhouse gas emissions and removals resulting from activities relating to land use, land-use change and forestry and on information concerning actions relating to those activities (21.05.2013),Directive 2009/31 - Geological storage of carbon dioxide and amending Directives 85/337/EEC, 2000/60, 2001/80/EC, 2004/35, 2006/12, 2008/1 and Regulation 1013/2006 (23.04.2009)</t>
  </si>
  <si>
    <t>Demonstration of the efficiency &amp; environmental impact of wave energy converters (WEC) in high-energy coasts.</t>
  </si>
  <si>
    <t>LIFE14 CCM/ES/001209</t>
  </si>
  <si>
    <t>LIFE DEMOWAVE</t>
  </si>
  <si>
    <t>http://www.quantuminnovative.es/</t>
  </si>
  <si>
    <t>QUANTUM INNOVATIVE SL,JOSMAR&amp;#x28;TALLERES JOSMAR SL&amp;#x29;, Spain,UVIGO&amp;#x28;UNIVERSIDADE DE VIGO&amp;#x29;, Spain,HCTECH&amp;#x28;HERCULES CONTROL S.L.&amp;#x29;, Spain,ACSM&amp;#x28;ACSM AGENCIA MAR&amp;Iacute;TIMA SLU&amp;#x29;, Spain,CETMAR&amp;#x28;Centro Tecnol&amp;oacute;gico del Mar - Fundaci&amp;oacute;n CETMAR&amp;#x29;, Spain</t>
  </si>
  <si>
    <t>30/06/2019</t>
  </si>
  <si>
    <t>Renewable energies</t>
  </si>
  <si>
    <t>renewable energy</t>
  </si>
  <si>
    <t>Directive 2009/28 - Promotion of the use of energy from renewable sources (23.04.2009)</t>
  </si>
  <si>
    <t>PRODUCTION OF QUARTZ POWDERS WITH REDUCED CRYSTALLINE SILICA TOXICITY</t>
  </si>
  <si>
    <t>LIFE14 ENV/ES/000238</t>
  </si>
  <si>
    <t>SILIFE</t>
  </si>
  <si>
    <t>http://www.uji.es</t>
  </si>
  <si>
    <t>UNIVERSITAT JAUME I,ITEM&amp;#x28;Fraunhofer-Gesellschaft zur F&amp;ouml;rderung der angewandten Forschung e. V.&amp;#x29;, Germany,CCB&amp;#x28;Consorzio Universitario per la gestione del Centro di Ricerca e Sperimentazione per l&amp;#x27;Industria Ceramica - Centro Ceramico&amp;#x29;, Italy,ELASTOMERS&amp;#x28;ELASTOMERS UNION S.r.l.&amp;#x29;, Italy,MAPEI&amp;#x28;MAPEI S.P.A.&amp;#x29;, Italy,ESMALGLASS&amp;#x28;ESMALGLASS, S.A.U.&amp;#x29;, Spain,ABCR&amp;#x28;ABCR LABORATORIOS, S.L.&amp;#x29;, Spain,PESI&amp;#x28;PLATAFORMA TECNOLOGICA ESPA&amp;Ntilde;OLA DE SEGURIDAD INDUSTRIAL&amp;#x29;, Spain,FUMBARRI&amp;#x28;FUNDICIONES FUMBARRI-DURANGO, S.A&amp;#x29;, Spain,BCL&amp;#x28;BULK CARGO LOGISTICS SA&amp;#x29;, Spain,ITACA&amp;#x28;Innovaciones T&amp;eacute;cnicas Aplicadas a Cer&amp;aacute;micas Avanzadas, S.A.U.&amp;#x29;, Spain</t>
  </si>
  <si>
    <t>27/09/2019</t>
  </si>
  <si>
    <t>Human health protection</t>
  </si>
  <si>
    <t>indoor air pollution,industrial pollution</t>
  </si>
  <si>
    <t>Supporting the Implementation and Development of the EU ETS</t>
  </si>
  <si>
    <t>LIFE15 GIC/IT/000051</t>
  </si>
  <si>
    <t>LIFE SIDE</t>
  </si>
  <si>
    <t>http://www.eui.eu</t>
  </si>
  <si>
    <t>European University Institute,None</t>
  </si>
  <si>
    <t>GHG reduction in EU ETS sectors,Environmental training - Capacity building</t>
  </si>
  <si>
    <t>public awareness campaign</t>
  </si>
  <si>
    <t>A novel approach for accounting &amp; monitoring carbon sequestration of tree crops and their potential as carbon sink areas</t>
  </si>
  <si>
    <t>LIFE14 CCM/GR/000635</t>
  </si>
  <si>
    <t>LIFE CLIMATREE</t>
  </si>
  <si>
    <t>http://www.uehr.gr</t>
  </si>
  <si>
    <t>Institute of Urban Environment and Human Resources, Panteion University,UOWM&amp;#x28;Research Committee - University of Western Macedonia&amp;#x29;, Greece,AUA&amp;#x28;Agricultural University of Athens&amp;#x29;, Greece,CSIC&amp;#x28;Agencia Estatal Consejo Superior de Investigaciones Cient&amp;iacute;ficas.&amp;#x29;, Spain,UNIBAS&amp;#x28;University degli Studi Basilicata&amp;#x29;, Italy,TERRA NOVA&amp;#x28;TERRA NOVA ENVIRONMENTAL ENGINEERING CONSULTANCY Ltd&amp;#x29;, Greece</t>
  </si>
  <si>
    <t>forest ecosystem,forestry,agricultural method,greenhouse gas accounting</t>
  </si>
  <si>
    <t>Decision 529/2013 - Accounting rules on greenhouse gas emissions and removals resulting from activities relating to land use, land-use change and forestry and on information concerning actions relating to those activities (21.05.2013),COM(2010)672 - The CAP towards 2020: Meeting the food, natural resources and territorial challenges of the future (18.11.2010)</t>
  </si>
  <si>
    <t>Re-creating habitat complexity for semi-aquatic fauna</t>
  </si>
  <si>
    <t>LIFE14 NAT/SE/000201</t>
  </si>
  <si>
    <t>SemiAquaticLife</t>
  </si>
  <si>
    <t>Sverige</t>
  </si>
  <si>
    <t>http://www.lansstyrelsen.se/skane</t>
  </si>
  <si>
    <t>County Administrative Board of Skne,FMK&amp;#x28;Faaborg-Midtfyn Kommune&amp;#x29;, Denmark,NST&amp;#x28;Nature Agency, Denmark&amp;#x29;, Denmark,StN&amp;#x28;Stiftung Naturschutz Schleswig-Holstein&amp;#x29;, Germany,FBE&amp;#x28;Forsvarets Bygnings- og Etablissementstjeneste&amp;#x29;, Denmark,AC&amp;#x28;Amphi Consult&amp;#x29;, Denmark</t>
  </si>
  <si>
    <t>Freshwater,Reptiles,Amphibians,Invertebrates</t>
  </si>
  <si>
    <t>aquatic ecosystem,draining,introduction of animal species,wetland,management plan,restoration measure,endangered species</t>
  </si>
  <si>
    <t>COM(95) 189 - "Communication on the judicious use and conservation of wetlands" (12.12.1995),Directive 92/43 - Conservation of natural habitats and of wild fauna and flora- Habitats Directive (21.05.1992),COM(2013) 620 final “Proposal for a regulation of the European Parliament and of the Council on the prevention and management of the introduction and spread of invasive alien species  (09.09.2013),COM(2013) 249 final “Communication from the Commission on Green Infrastructure (GI) - Enhancing Europe’s Natural Capital” (06.05.2013),COM(2011) 244 final “Our life insurance, our natural capital: an EU biodiversity strategy to 2020” (03.05.2011)</t>
  </si>
  <si>
    <t>Rana dalmatina,Bufo viridis,Bufo calamita,Pelobates fuscus,Hyla arborea,Epidalea calamita,Triturus cristatus,Bombina bombina,Graphoderus bilineatus,Dytiscus latissimus,Leucorrhinia pectoralis,Leucorrhinia albifrons,Lacerta agilis</t>
  </si>
  <si>
    <t xml:space="preserve">Saltholm og omliggende hav(DK002X110, SPA/SCI) ,Vestamager og havet syd for(DK002X111, SPA/SCI) ,Sejerø Bugt og Nekselø(DK005X094, SPA) ,Sprogø og Halsskov Rev(DK005X098, SPA) ,Karrebæk, Dybsø og Avnø Fjorde(DK006X081, SPA) ,Præstø Fjord, Ulvshale, Nyord og Jungshoved Nor(DK006X089, SPA) ,Holmegårds Mose og Porsmose(DK006Y091, SPA) ,Sydfynske Øhav(DK008X071, SPA) ,Æbelø og kysten ved Nærå(DK008X076, SPA) ,Kallesmærsk Hede og Grærup Langsø(DK00AX050, SPA) ,Falsterbo-Foteviken(SE0430002, SPA) ,Löddeåns mynning(SE0430091, SPA) ,Binnendünen Nordoe(DE2123301, SCI) ,Sejerø Bugt og Saltbæk Vig(DK005X221, SCI) ,Skælskør Fjord og havet og kysten mellem Agersø og Glænø(DK005Y229, SCI) ,Havet og kysten mellem Præstø Fjord og Grønsund(DK006X233, SCI) ,Havet og kysten mellem Karrebæk Fjord og Knudshoved Odde(DK006X234, SCI) ,Suså med Tystrup-Bavelse Sø og Slagmosen(DK006Y275, SCI) ,Almindingen, Ølene og Paradisbakkerne(DK007X080, SPA/SCI) ,Æbelø, havet syd for og Nærå(DK008X184, SCI) ,Vresen(DK008X190, SCI) ,Hostrup Sø, Assenholm Mose og Felsted Vestermark(DK009X058, SPA/SCI) ,Pamhule skov og Stevning Dam(DK009X059, SPA/SCI) ,Rinkenæs Skov, Dyrehaven og Rode Skov(DK009X068, SPA/SCI) ,Frøslev Mose(DK009X070, SPA/SCI) ,Lilleskov og Troldsmose(DK009X271, SCI) ,Kallesmærsk Hede, Grærup Langsø, Fiilsø og Kærgård Klitplantage(DK00AX173, SCI) ,Bäckhalladalen(SE0420130, SCI) ,Gladsaxhallar och Tobisviksheden(SE0420206, SCI) ,Ravlunda skjutfält(SE0420240, SCI) ,Falsterbohalvön(SE0430095, SCI) ,Falsterbo skjutfält(SE0430111, SCI) ,Revingefältet(SE0430113, SCI) ,Flensburger Förde(DE1123491, SPA) ,Schlei(DE1423491, SPA) ,NSG Fröslev-Jardelunder Moor(DE1121391, SPA/SCI) ,Gewässer des Bongsieler Kanal-Systems(DE1219391, SCI) ,Treene Winderatter See bis Friedrichstadt und Bollingstedter Au(DE1322391, SCI) ,Küstenstreifen West- und Nordfehmarn(DE1532391, SCI) ,Hohenfelder Mühlenau(DE1629320, SCI) ,Pantener Moorweiher und Umgebung(DE2329352, SCI) ,Tygelsjö-Gessie(SE0430149, SCI) ,Vellinge ängar(SE0430150, SCI) ,Limhamns kalkbrott(SE0430157, SCI) ,Fågelsjön(SE0430174, SCI) ,Küstenbereiche Flensburger Förde von Flensburg bis Geltinger Birk(DE1123393, SCI) ,Schlei incl. Schleimünde und vorgelagerter Flachgründe(DE1423394, SCI) ,Jægerspris Skydeterræn(DK003X297, SCI) </t>
  </si>
  <si>
    <t>Flood Risk ANticipation and Communication in the Alps</t>
  </si>
  <si>
    <t>LIFE15 GIC/IT/000030</t>
  </si>
  <si>
    <t>LIFE FRANCA</t>
  </si>
  <si>
    <t>http://www.unitn.it/sociologia</t>
  </si>
  <si>
    <t>Universit degli Studi di Trento,Autorit&amp;agrave; di Bacino dell&amp;rsquo; Adige, Italy,TRILOGIS SRL, Italy,UNIVERSITA DEGLI STUDI DI PADOVA, Italy,Provincia Autonoma di Trento, Italy,MUSE &amp;ndash; Museo delle Scienze, Italy</t>
  </si>
  <si>
    <t>31/12/2019</t>
  </si>
  <si>
    <t>flood,decision making support,public awareness campaign,social participation,risk management</t>
  </si>
  <si>
    <t>Recovery of degraded coniferous Forests for environmental sustainability Restoration and climate change Mitigation</t>
  </si>
  <si>
    <t>LIFE14 CCM/IT/000905</t>
  </si>
  <si>
    <t>LIFE FoResMit</t>
  </si>
  <si>
    <t>http://abp.entecra.it</t>
  </si>
  <si>
    <t>Consiglio per la ricerca in agricoltura e l&amp;#x27;analisi dell&amp;#x27;economia agraria,DAMT&amp;#x28;Decentralized Administration of Macedonia &amp;amp; Trace , Xanthi Forest Directorate&amp;#x29;, Greece,PROVIFI&amp;#x28;Citt&amp;agrave; Metropolitana di Firenze&amp;#x29;, Italy,DUTH&amp;#x28;Department of Forestry and Management of ENvironment and Natural Resources, Democritus University of Thrace&amp;#x29;, Greece</t>
  </si>
  <si>
    <t>31/08/2019</t>
  </si>
  <si>
    <t>GHG reduction in non EU ETS sectors,Carbon sequestration</t>
  </si>
  <si>
    <t>periurban space,emission reduction,greenhouse gas,forest management,biomass energy,restoration measure,carbon sequestration</t>
  </si>
  <si>
    <t>Decision 529/2013 - Accounting rules on greenhouse gas emissions and removals resulting from activities relating to land use, land-use change and forestry and on information concerning actions relating to those activities (21.05.2013),COM(2013)659 - A new EU Forest Strategy: for forests and the forest-based sector (20.09.2013)</t>
  </si>
  <si>
    <t>Bringing the Bure back to LIFE: Hoveton Wetland Restoration Project</t>
  </si>
  <si>
    <t>LIFE14 NAT/UK/000054</t>
  </si>
  <si>
    <t>Bure LIFE</t>
  </si>
  <si>
    <t>http://www.naturalengland.org.uk</t>
  </si>
  <si>
    <t>Natural England,EA&amp;#x28;Environment Agency&amp;#x29;, United Kingdom</t>
  </si>
  <si>
    <t>Freshwater</t>
  </si>
  <si>
    <t>aquatic ecosystem,wetland,restoration measure</t>
  </si>
  <si>
    <t>COM(95) 189 - "Communication on the judicious use and conservation of wetlands" (12.12.1995),Directive 92/43 - Conservation of natural habitats and of wild fauna and flora- Habitats Directive (21.05.1992),COM(2011) 244 final “Our life insurance, our natural capital: an EU biodiversity strategy to 2020” (03.05.2011)</t>
  </si>
  <si>
    <t>3150 - Natural eutrophic lakes with Magnopotamion or Hydrocharition - type vegetation,7210 - Calcareous fens with Cladium mariscus and species of the Caricion davallianae,0 - Non applicable (i.e.species project)</t>
  </si>
  <si>
    <t xml:space="preserve">Broadland(UK9009253, SPA) ,The Broads(UK0013577, SCI) </t>
  </si>
  <si>
    <t>Demonstration of Novel Marker and Sorting Techniques for PET Recycling into Higher Value Added Non-Woven Material</t>
  </si>
  <si>
    <t>LIFE14 ENV/BE/001065</t>
  </si>
  <si>
    <t>LIFE PETCYCLE</t>
  </si>
  <si>
    <t>http://www.pg.com/nl_BE/</t>
  </si>
  <si>
    <t>Procter &amp;amp; Gamble Services Company N.V.,VGW&amp;#x28;Van Gansewinkel Groep B.V.&amp;#x29;, Netherlands,Wellman&amp;#x28;Wellman Recycling&amp;#x29;, Netherlands,Polysecure&amp;#x28;Polysecure GmbH&amp;#x29;, Germany,EPRO&amp;#x28;EUROPEAN ASSOCIATION OF PLASTICS RECYCLING AND RECOVERY ORGANISATIONS &amp;#x28;EPRO&amp;#x29;&amp;#x29;, Belgium,PolyOne&amp;#x28;PolyOne France&amp;#x29;, France</t>
  </si>
  <si>
    <t>01/01/2019</t>
  </si>
  <si>
    <t>Waste recycling,Packaging and plastic waste</t>
  </si>
  <si>
    <t>waste recycling,plastic waste</t>
  </si>
  <si>
    <t>Directive 94/62 - Packaging and packaging waste (20.12.1994),Directive 2008/98 - Waste and repealing certain Directives (Waste Framework Directive) (19.11.2008),Directive 2004/12 - Amending Directive 94/62/EC on packaging and packaging waste (11.02.2004 )</t>
  </si>
  <si>
    <t>Increasing Awareness and Capacity to Support Effective Implementation of the EU Timber Regulation</t>
  </si>
  <si>
    <t>LIFE14 GIE/DK/000178</t>
  </si>
  <si>
    <t>LIFE - Support EUTR</t>
  </si>
  <si>
    <t>Danmark</t>
  </si>
  <si>
    <t>Skindergade 23, 3 1159 Kbenhavn  Denmark</t>
  </si>
  <si>
    <t>http://www.nepcon.net</t>
  </si>
  <si>
    <t>NEPCon &amp;#x28;Nature, Ecology and People Consult&amp;#x29;,GTF&amp;#x28;The Global Timber Forum&amp;#x29;, United Kingdom</t>
  </si>
  <si>
    <t>Agriculture - Forestry,Wood - Furniture,Awareness raising - Information</t>
  </si>
  <si>
    <t>environmental awareness,forestry,wood product</t>
  </si>
  <si>
    <t>Regulation 995/2010 - Obligations of operators who place timber and timber products on the market. (20.10.2010)</t>
  </si>
  <si>
    <t>Sustainable and responsible management and re-use of degraded peatlands in Latvia</t>
  </si>
  <si>
    <t>LIFE14 CCM/LV/001103</t>
  </si>
  <si>
    <t>LIFE REstore</t>
  </si>
  <si>
    <t>http://www.daba.gov.lv</t>
  </si>
  <si>
    <t>Nature Conservation Agency</t>
  </si>
  <si>
    <t>30/08/2019</t>
  </si>
  <si>
    <t>decision making support,wetland,management plan,restoration measure,greenhouse gas accounting</t>
  </si>
  <si>
    <t>Decision 529/2013 - Accounting rules on greenhouse gas emissions and removals resulting from activities relating to land use, land-use change and forestry and on information concerning actions relating to those activities (21.05.2013),Directive 2009/31 - Geological storage of carbon dioxide and amending Directives 85/337/EEC, 2000/60, 2001/80/EC, 2004/35, 2006/12, 2008/1 and Regulation 1013/2006 (23.04.2009),COM(2011) 244 final “Our life insurance, our natural capital: an EU biodiversity strategy to 2020” (03.05.2011)</t>
  </si>
  <si>
    <t>OLIVE4CLIMATE - LIFE.  CLIMATE CHANGE MITIGATION THROUGH A SUSTAINABLE SUPPLY CHAIN FOR THE OLIVE OIL SECTOR</t>
  </si>
  <si>
    <t>LIFE15 CCM/IT/000141</t>
  </si>
  <si>
    <t>OLIVE4CLIMATE - LIFE</t>
  </si>
  <si>
    <t>http://www.unipg.it/</t>
  </si>
  <si>
    <t>Universit degli Studi di Perugia,Advanced Biomass Concepts GmbH, Germany,PANHELLENIC CONFEDERATION OF UNIONS AF AGRICULTURAL COOPERATIVES, Greece,Universit&amp;agrave; degli Studi di Palermo, Italy,Agricultural Research Organization &amp;#x28;ARO&amp;#x29; &amp;ndash; The Volcani Center, Israel,U.N.A.PR.OL. CONSORZIO OLIVICOLO ITALIANO SOC. CONS. P.A., Italy,CNR&amp;#x28;Consiglio Nazionale delle Ricerche &amp;#x28;CNR&amp;#x29;, Istituto di Bioscienze e Biorisorse &amp;#x28;IBBR&amp;#x29;&amp;#x29;, Italy,SGS Italia S.p.A., Italy,Universit&amp;agrave; degli Studi della Tuscia, Italy</t>
  </si>
  <si>
    <t>30/12/2019</t>
  </si>
  <si>
    <t>agricultural method,Agriculture,life-cycle management,carbon sequestration,land use</t>
  </si>
  <si>
    <t>COM(2015)614 - "Closing the loop - An EU action plan for the Circular Economy" (02.12.2015),COM(2014)15 - Policy framework for climate and energy in the period from 2020 to 2030 (22.01.2014),COM(2010)672 - The CAP towards 2020: Meeting the food, natural resources and territorial challenges of the future (18.11.2010)</t>
  </si>
  <si>
    <t>AGRICULTURAL CARBONIC FERTILIZATION WITH CERAMIC INDUSTRY GEI EMISSIONS</t>
  </si>
  <si>
    <t>LIFE14 CCM/ES/000311</t>
  </si>
  <si>
    <t>LIFE_FERTILIFE</t>
  </si>
  <si>
    <t>http://www.fundacioncidt.es</t>
  </si>
  <si>
    <t>SISTEMAS AVANZADOS ENERGTICOS,EATOMIZADO&amp;#x28;EUROATOMIZADO, S.A.&amp;#x29;, Spain,AICE-ITC&amp;#x28;Asociaci&amp;oacute;n de Investigaci&amp;oacute;n de las Industrias Cer&amp;aacute;micas&amp;#x29;, Spain,ASCER&amp;#x28;Asociaci&amp;oacute;n Espa&amp;ntilde;ola de Fabricantes de Azulejos y Pavimentos Cer&amp;aacute;micos&amp;#x29;, Spain,LA UNIO&amp;#x28;La Uni&amp;oacute; de Llauradors i Ramaders del Pa&amp;iacute;s Valenci&amp;agrave;&amp;#x29;, Spain</t>
  </si>
  <si>
    <t>GHG reduction in EU ETS sectors,Energy efficiency,Agriculture - Forestry</t>
  </si>
  <si>
    <t>Agriculture,waste use,emission reduction,greenhouse gas,ceramics industry,energy efficiency,fertiliser,irrigation,carbon capture and storage</t>
  </si>
  <si>
    <t>COM(2014)398 - "Towards a circular economy: a zero waste programme for Europe" (02.07.2014),COM(2015)614 - "Closing the loop - An EU action plan for the Circular Economy" (02.12.2015),Directive 2012/27 - Energy efficiency (25.10.2012),COM(2011)112 - "A Roadmap for moving to a competitive low carbon economy in 2050" (08.03.2011),Directive 2010/75 - Industrial emissions (integrated pollution prevention and control) (24.11.2010)</t>
  </si>
  <si>
    <t>Nature Integrated Management to 2020</t>
  </si>
  <si>
    <t>LIFE14 IPE/IT/000018</t>
  </si>
  <si>
    <t>LIFE IP GESTIRE 2020</t>
  </si>
  <si>
    <t>Regione Lombardia,World Wildlife Fund Italia Onlus, Italy,Lega Italiana Protezione Uccelli onlus, Italy,Corpo Forestale dello Stato, Italy,Ente Regionale per i Servizi all&amp;#x27;Agricoltura e alle Foreste, Italy,Comunit&amp;agrave; Ambiente Srl, Italy,Fondazione Lombardia per l&amp;#x27;ambiente, Italy</t>
  </si>
  <si>
    <t>Ecological coherence,Sensitive and protected areas management</t>
  </si>
  <si>
    <t>monitoring,protected area,management plan,information system</t>
  </si>
  <si>
    <t>COM(2011) 244 final “Our life insurance, our natural capital: an EU biodiversity strategy to 2020” (03.05.2011),Directive 92/43 - Conservation of natural habitats and of wild fauna and flora- Habitats Directive (21.05.1992)</t>
  </si>
  <si>
    <t>Integrated pig manure digestate processing for direct injection of organic liquid fertiliser into irrigation systems</t>
  </si>
  <si>
    <t>LIFE14 ENV/ES/000640</t>
  </si>
  <si>
    <t>LIFE Smart Fertirrigation</t>
  </si>
  <si>
    <t>www.copiso.com</t>
  </si>
  <si>
    <t>COPISO SORIA,Comunidad de Regantes de Canal de Almaz&amp;aacute;n  Spain,Dorset Agrar- und Umwelttechnik GmbH  Germany,Dorset Green Machines BV.  The Netherlands ,Purines Almaz&amp;aacute;n S.L.  Spain,Bosman Watermanagement International B.V. The Netherlands ,Tecnolog&amp;iacute;a Ultravioleta S.L.  Spain,Bosman Watermanagement B.V.  The Netherlands ,Bosman Watermanagement GmbH  Germany,Bosman Watermanagement GmbH  Germany,Transfer Latin Business Consultancy S.L.  Spain</t>
  </si>
  <si>
    <t>Agriculture - Forestry</t>
  </si>
  <si>
    <t>eutrophication,Agriculture,water quality</t>
  </si>
  <si>
    <t>Directive 91/676 - Protection of waters against pollution caused by nitrates from agricultural sources (12.12.1991),Directive 2006/118 - Protection of groundwater against pollution and deterioration (12.12.2006)</t>
  </si>
  <si>
    <t>Living River Lahn - one river, many interests</t>
  </si>
  <si>
    <t>LIFE14 IPE/DE/000022</t>
  </si>
  <si>
    <t>Living River Lahn</t>
  </si>
  <si>
    <t>Hessian Ministry of the Environment, Climate Protection, Agriculture and Consumer Protection,Ministry for Environment, Agriculture, Nutrition, Viniculture and Forestry - Rhineland-Palatinate, Germany,Waterways and Shipping Office Koblenz, Germany,Governmental Authority Gie&amp;szlig;en, Germany,Structural and Approval Directorate North, Germany,German Federal Institute of Hydrology</t>
  </si>
  <si>
    <t>30/11/2025</t>
  </si>
  <si>
    <t>Water quality improvement,River basin management</t>
  </si>
  <si>
    <t>river,water resources management,river management</t>
  </si>
  <si>
    <t>Directive 2000/60 - Framework for Community action in the field of water policy (23.10.2000)</t>
  </si>
  <si>
    <t>Reduction of CO2 emissions by restoring degraded peatlands in Northern European Lowland</t>
  </si>
  <si>
    <t>LIFE15 CCM/DE/000138</t>
  </si>
  <si>
    <t>LIFE Peat Restore</t>
  </si>
  <si>
    <t>https://www.nabu.de/</t>
  </si>
  <si>
    <t>Naturschutzbund Deutschland &amp;#x28;NABU&amp;#x29; e.V.,Peat Producers Association, Lithuania,Klub Przyrodnik&amp;oacute;w &amp;#x28;Naturalists Club Poland&amp;#x29;, Poland,Tallinn University, Estonia,Lithuanian Fund for Nature, Lithuania,University of Latvia, Latvia,Lake Engure  Nature Park Fund, Latvia,Foundation &amp;quot;ELM MEDIA&amp;quot;, Latvia,E Buvvadiba LTD, Latvia</t>
  </si>
  <si>
    <t>31/03/2022</t>
  </si>
  <si>
    <t>carbon sequestration,greenhouse gas accounting,land use</t>
  </si>
  <si>
    <t xml:space="preserve">COM(2015)614 - "Closing the loop - An EU action plan for the Circular Economy" (02.12.2015),Decision 529/2013 - Accounting rules on greenhouse gas emissions and removals resulting from activities relating to land use, land-use change and forestry and on information concerning actions relating to those activities (21.05.2013),COM(2011)112 - "A Roadmap for moving to a competitive low carbon economy in 2050" (08.03.2011),COM(2006)231 - “Thematic Strategy for Soil Protection” (22.09.2006) </t>
  </si>
  <si>
    <t>Recycling of citrus industry scrap into natural additives for food industries</t>
  </si>
  <si>
    <t>LIFE14 ENV/ES/000326</t>
  </si>
  <si>
    <t>LIFECITRUS</t>
  </si>
  <si>
    <t>http://ctnc.es</t>
  </si>
  <si>
    <t>Centro Tecnolgico Nacional de la Conserva y la Alimentacin,AITA&amp;#x28;Associazione Italiana di Tecnologia Alimentare&amp;#x29;, Italy,AGROFOOD&amp;#x28;Fundaci&amp;oacute;n Cl&amp;uacute;ster Agroalimentario de la Regi&amp;oacute;n de Murcia&amp;#x29;, Spain,AMC&amp;#x28;AMC Innova Juice and Drinks, S.L.&amp;#x29;, Spain</t>
  </si>
  <si>
    <t>16/09/2015</t>
  </si>
  <si>
    <t>Waste use,Agricultural waste</t>
  </si>
  <si>
    <t>waste use,organic waste</t>
  </si>
  <si>
    <t>Directive 75/442/EEC -"Waste framework directive" (15.07.1975)</t>
  </si>
  <si>
    <t>Integrated and sustainable management of cork waste generated in the cork industry.</t>
  </si>
  <si>
    <t>LIFE14 ENV/ES/000460</t>
  </si>
  <si>
    <t>LIFE ECORKWASTE</t>
  </si>
  <si>
    <t>http://upc.edu</t>
  </si>
  <si>
    <t>UNIVERSITAT POLITCNICA DE CATALUNYA,TYPSA&amp;#x28;T&amp;Eacute;CNICA Y PROYECTOS SA&amp;#x29;, Spain,ICSURO&amp;#x28;Institut Catala del Suro CCT&amp;#x29;, Spain,INNOVI&amp;#x28;INNOVI&amp;#x29;, Spain,CTM&amp;#x28;FUNDACI&amp;Oacute; CTM CENTRE TECNOL&amp;Ograve;GIC&amp;#x29;, Spain</t>
  </si>
  <si>
    <t>Renewable energies,Waste recycling,Waste water treatment</t>
  </si>
  <si>
    <t>waste treatment,biomass energy</t>
  </si>
  <si>
    <t>Directive 2008/98 - Waste and repealing certain Directives (Waste Framework Directive) (19.11.2008),Directive 2000/60 - Framework for Community action in the field of water policy (23.10.2000),Directive 2009/28 - Promotion of the use of energy from renewable sources (23.04.2009)</t>
  </si>
  <si>
    <t>Awareness raising &amp; application quality improvement of the LIFE program in Estonia</t>
  </si>
  <si>
    <t>LIFE14 CAP/EE/000009</t>
  </si>
  <si>
    <t>AwaRaEst LIFE</t>
  </si>
  <si>
    <t xml:space="preserve"> Keskkonnaministeerium ,None</t>
  </si>
  <si>
    <t>30/09/2018</t>
  </si>
  <si>
    <t>"Solidia low CO2 cement : from cement production to precast industry"</t>
  </si>
  <si>
    <t>LIFE15 CCM/FR/000116</t>
  </si>
  <si>
    <t>SOLID LIFE</t>
  </si>
  <si>
    <t>http://www.lafargeholcim.com/</t>
  </si>
  <si>
    <t>OR Lafarge Centre de Recherche,Lafarge Zementwerke GmbH, Austria,LafargeHolcim Cement Industrial Performance - IPS &amp;#x28;TCEA&amp;#x29;, France,SOLIDIA TECHNOLOGIES, United States,Building Research Establishment Limited, United Kingdom,Lafarge Cement S.A., Poland</t>
  </si>
  <si>
    <t>15/06/2016</t>
  </si>
  <si>
    <t>30/04/2019</t>
  </si>
  <si>
    <t>GHG reduction in EU ETS sectors,Renewable energies</t>
  </si>
  <si>
    <t>emission reduction,energy efficiency</t>
  </si>
  <si>
    <t>Directive 2012/27 - Energy efficiency (25.10.2012),COM(2011)112 - "A Roadmap for moving to a competitive low carbon economy in 2050" (08.03.2011),Directive 2010/75 - Industrial emissions (integrated pollution prevention and control) (24.11.2010)</t>
  </si>
  <si>
    <t>LIFE STIMUL: Seed Treatments to keep Inputs at Minimum Use Level</t>
  </si>
  <si>
    <t>LIFE14 ENV/FR/000493</t>
  </si>
  <si>
    <t>LIFE STIMUL</t>
  </si>
  <si>
    <t>http://www.solvay.com</t>
  </si>
  <si>
    <t>RHODIA OPERATIONS S.A.S.,Aegilops&amp;#x28;Aegilops applications sarl&amp;#x29;, France</t>
  </si>
  <si>
    <t>31/07/2021</t>
  </si>
  <si>
    <t>Agriculture - Forestry,Chemicals</t>
  </si>
  <si>
    <t>Agriculture,water saving,chemical industry,fertiliser</t>
  </si>
  <si>
    <t>"Regulation 1907/2006 - Registration, Evaluation, Authorisation and Restriction of Chemicals (REACH) (18.12.2006) "</t>
  </si>
  <si>
    <t>Energy consumption and CO2 and NOx emissions Minimised in an Intermittent Ceramic Kiln</t>
  </si>
  <si>
    <t>LIFE15 CCM/IT/000104</t>
  </si>
  <si>
    <t>LIFE ECONOMICK</t>
  </si>
  <si>
    <t>http://www.setecsrl.it</t>
  </si>
  <si>
    <t>SE.TE.C. srl,Kerasan S.r.l., Italy,Life Cycle Engineering Srl, Italy</t>
  </si>
  <si>
    <t>Energy efficiency,GHG reduction in EU ETS sectors</t>
  </si>
  <si>
    <t>emission reduction,ceramics industry,energy efficiency</t>
  </si>
  <si>
    <t>Mitigation of environmental impact caused by DWOR textile finishing chemicals studying their non-toxic alternatives</t>
  </si>
  <si>
    <t>LIFE14 ENV/ES/000670</t>
  </si>
  <si>
    <t>MIDWOR-LIFE</t>
  </si>
  <si>
    <t>http://www.textils.cat</t>
  </si>
  <si>
    <t>Associaci Agrupaci d&amp;#x27;Empreses Innovadores Txtils,CLUTEX&amp;#x28;CLUTEX &amp;ndash; klastr technick&amp;eacute; textilie&amp;#x29;, Czech Republic,CS-POINTEX&amp;#x28;Citt&amp;agrave; Studi S.p.a.&amp;#x29;, Italy,CETIM&amp;#x28;FUNDACI&amp;Oacute;N CENTRO TECNOL&amp;Oacute;GICO DE INVESTIGACI&amp;Oacute;N MULTISECTORIAL&amp;#x29;, Spain,LEITAT&amp;#x28;ACONDICIONAMIENTO TARRASESE ASOCIACION&amp;#x29;, Spain,CSIC-IQAC&amp;#x28;AGENCIA ESTATAL CONSEJO SUPERIOR DE INVESTIGACIONES CIENTIFICAS&amp;#x29;, Spain</t>
  </si>
  <si>
    <t>Chemicals,Life Cycle Assessment-Management,Textiles - Clothing</t>
  </si>
  <si>
    <t>textile industry</t>
  </si>
  <si>
    <t>"Regulation 1272/2008 - Classification, labelling and packaging of substances and mixtures (amends REACH regulation) (16.12.2008)","Regulation 1907/2006 - Registration, Evaluation, Authorisation and Restriction of Chemicals (REACH) (18.12.2006) "</t>
  </si>
  <si>
    <t>LIFE Capacity Building Slovenia</t>
  </si>
  <si>
    <t>LIFE14 CAP/SI/000012</t>
  </si>
  <si>
    <t>LIFE CB SI</t>
  </si>
  <si>
    <t>Ministry of Environment and Spatial Planning,None</t>
  </si>
  <si>
    <t>Demonstrating resource efficiency through innovative, integrated waste recycling schemes for remote areas</t>
  </si>
  <si>
    <t>LIFE14 ENV/GR/000722</t>
  </si>
  <si>
    <t>LIFE: PAVEtheWAySTE</t>
  </si>
  <si>
    <t>http://www.e-naxos.eu/</t>
  </si>
  <si>
    <t>Municipality of Naxos and Small Cyclades Islands,NTUA&amp;#x28;National Technical University of Athens&amp;#x29;, Greece,CARTIF&amp;#x28;Fundaci&amp;oacute;n CARTIF&amp;#x29;, Spain,OLYMPIA&amp;#x28;Municipality of Ancient Olympia&amp;#x29;, Greece</t>
  </si>
  <si>
    <t>Municipal waste (including household and commercial),Waste recycling</t>
  </si>
  <si>
    <t>waste recycling,organic waste,landfill,resource conservation</t>
  </si>
  <si>
    <t>COM(2014)398 - "Towards a circular economy: a zero waste programme for Europe" (02.07.2014),Directive 2008/98 - Waste and repealing certain Directives (Waste Framework Directive) (19.11.2008)</t>
  </si>
  <si>
    <t>European Network of Prosecutors for the Environment</t>
  </si>
  <si>
    <t>LIFE14 GIE/UK/000043</t>
  </si>
  <si>
    <t>LIFE-ENPE</t>
  </si>
  <si>
    <t>http://www.gov.uk/government/organisations/environment-agency</t>
  </si>
  <si>
    <t>Environment Agency,European Union Forum of Judges for the Environment &amp;#x2f; Forum des juges de l&amp;#x27;Union europ&amp;eacute;enne pour l&amp;#x27;environnement-Belgium,Environmental Protection Agency  Ireland &amp;#x28;Co-financer&amp;#x29;,Riksenheten f&amp;ouml;r Milj&amp;ouml;- och Arbetsmilj&amp;ouml;m&amp;aring;l vid &amp;aring;klagarmyndigheten &amp;#x28;The National Environmental Crimes Unit at the Swedish Prosecution Authority&amp;#x29;-Sweden</t>
  </si>
  <si>
    <t>17/07/2020</t>
  </si>
  <si>
    <t>Improved legislative compliance and enforcement,Awareness raising - Information</t>
  </si>
  <si>
    <t>information network,environmental law</t>
  </si>
  <si>
    <t>Directive 75/442/EEC -"Waste framework directive" (15.07.1975),Directive 2008/99 - Protection of the environment through criminal law (19.10.2008),Directive 79/409 - Conservation of wild birds (02.04.1979),COM(2011) 244 final “Our life insurance, our natural capital: an EU biodiversity strategy to 2020” (03.05.2011),Bonn Convention on the Conservation of Migratory Species of Wild Animals - CMS (01/11/1983),Convention on International Trade in Endangered Species of Wild Fauna and Flora (CITES) (03.03.1973)</t>
  </si>
  <si>
    <t>Technical assistance project - Preparing the submission of LIFE IP project application FuelVISION</t>
  </si>
  <si>
    <t>LIFE15 TAC/NL/000002</t>
  </si>
  <si>
    <t>TA FuelVISION</t>
  </si>
  <si>
    <t>Technical Assistance Climate</t>
  </si>
  <si>
    <t>Ministerie van Infrastructuur en Milieu</t>
  </si>
  <si>
    <t>01/08/2017</t>
  </si>
  <si>
    <t>GHG reduction in non EU ETS sectors,Renewable energies,Energy efficiency,GHG reduction in EU ETS sectors</t>
  </si>
  <si>
    <t>biofuel,transport planning,renewable energy,energy efficiency,mobility</t>
  </si>
  <si>
    <t>Directive 2009/28 - Promotion of the use of energy from renewable sources (23.04.2009),Directive 2012/27 - Energy efficiency (25.10.2012)</t>
  </si>
  <si>
    <t>Adaptation to climate change through sustainable management of water of the urban area in Radom City</t>
  </si>
  <si>
    <t>LIFE14 CCA/PL/000101</t>
  </si>
  <si>
    <t>LIFERADOMKLIMA-PL</t>
  </si>
  <si>
    <t>http://www.radom.pl</t>
  </si>
  <si>
    <t>Gmina Radom,WMR&amp;#x28;Wodoci&amp;#x105;gi Miejskie w Radomiu Sp. z o.o.&amp;#x29;, Poland,FPP&amp;#x28;FPP Enviro Sp. z o.o.&amp;#x29;, Poland,UL&amp;#x28;Uniwersytet &amp;#x141;&amp;oacute;dzki&amp;#x29;, Poland</t>
  </si>
  <si>
    <t>Resilient communities,Natural risks (Flood - Forest fire - Landslide)</t>
  </si>
  <si>
    <t>rain water,flood protection,climate adaptation strategy,urban area</t>
  </si>
  <si>
    <t>Adaptation to extreme rainfall; demonstration of FHVI to prevent damage by urban pluvial flooding</t>
  </si>
  <si>
    <t>LIFE15 CCA/NL/000052</t>
  </si>
  <si>
    <t>LIFE AERFIT</t>
  </si>
  <si>
    <t>http://www.putten.nl</t>
  </si>
  <si>
    <t>Gemeente Putten,H&amp;ouml;lscher Wasserbau GmbH, Germany,Stichting Toegepast Onderzoek Waterbeheer, The Netherlands,Stichting O2DIT-Onderzoek en Ontwikkeling Duurzame Infiltratie Technieken, The Netherlands,Henk van Tongeren B.V., The Netherlands</t>
  </si>
  <si>
    <t>flood,preventive measure</t>
  </si>
  <si>
    <t>COM(2013)216 - EU Strategy on adaptation to climate change (16.04.2013),Directive 2007/60 - Assessment and management of flood risks (23.10.2007)</t>
  </si>
  <si>
    <t>Smart Water Supply System</t>
  </si>
  <si>
    <t>LIFE14 ENV/PT/000508</t>
  </si>
  <si>
    <t>LIFE SWSS</t>
  </si>
  <si>
    <t>http://www.isq-group.com</t>
  </si>
  <si>
    <t>INSTITUTO DE SOLDADURA E QUALIDADE,HID&amp;#x28;Hidromod Modela&amp;ccedil;&amp;atilde;o e Engenharia, Lda&amp;#x29;, Portugal,AdP&amp;#x28;&amp;Aacute;guas de Portugal SGPS, SA&amp;#x29;, Portugal,AdO&amp;#x28;Aguas do Oeste, SA&amp;#x29;, Portugal,IST&amp;#x28;Instituto Superior T&amp;eacute;cnico&amp;#x29;, Portugal</t>
  </si>
  <si>
    <t>Environmental training - Capacity building,Water saving,Water management and supply</t>
  </si>
  <si>
    <t>water saving,water supply,energy efficiency</t>
  </si>
  <si>
    <t>COM(2007)414 - “Communication addressing the challenge of water scarcity and droughts in the European Union” (18.07.2007),COM(2014)15 - Policy framework for climate and energy in the period from 2020 to 2030 (22.01.2014)</t>
  </si>
  <si>
    <t>Good ecological status of an agricultural stream - introducing Integrated Buffer Zones in a holistic approach</t>
  </si>
  <si>
    <t>LIFE14 ENV/SE/000047</t>
  </si>
  <si>
    <t>LIFE-GOODSTREAM</t>
  </si>
  <si>
    <t>http://www.wetlands.se</t>
  </si>
  <si>
    <t>Hushllningssllskapet Halland,HALMSTAD&amp;#x28;Halmstad kommun&amp;#xd;&amp;#xa;&amp;#xd;&amp;#xa;&amp;#x28;Municipality of Halmstad&amp;#x29;, Sweden,COUNTY&amp;#x28;L&amp;auml;nsstyrelsen Hallands l&amp;auml;n&amp;#xd;&amp;#xa;&amp;#xd;&amp;#xa;&amp;#x28;County administrativ Board of Halland&amp;#x29;&amp;#x29;, Sweden,HALMSTAD&amp;#x28;Halmstad kommun&amp;#xd;&amp;#xa;&amp;#xd;&amp;#xa;&amp;#x28;Municipality of Halmstad&amp;#x29;, Sweden,COUNTY&amp;#x28;L&amp;auml;nsstyrelsen Hallands l&amp;auml;n&amp;#xd;&amp;#xa;&amp;#xd;&amp;#xa;&amp;#x28;County administrativ Board of Halland&amp;#x29;&amp;#x29;, Sweden</t>
  </si>
  <si>
    <t>30/09/2015</t>
  </si>
  <si>
    <t>River basin management,Water resources protection</t>
  </si>
  <si>
    <t>water quality improvement</t>
  </si>
  <si>
    <t>Directive 2000/60 - Framework for Community action in the field of water policy (23.10.2000),Directive 2006/118 - Protection of groundwater against pollution and deterioration (12.12.2006)</t>
  </si>
  <si>
    <t>Assessment of forest-carbon sinks and promotion of compensation systems as tools for climate change mitigation</t>
  </si>
  <si>
    <t>LIFE14 CCM/ES/001271</t>
  </si>
  <si>
    <t>LIFE FOREST CO2</t>
  </si>
  <si>
    <t>http://www.carm.es</t>
  </si>
  <si>
    <t>DIRECCIN GENERAL DE MEDIOAMBIENTE DE LA CONSEJERIA DE AGRICULTURA, AGUA Y MEDIO AMBIENTE DE LA REGIN DE MURCIA,CNPF&amp;#x28;Centre National de la Propri&amp;eacute;t&amp;eacute; Foresti&amp;egrave;re&amp;#x29;, France,AGRESTA&amp;#x28;AGRESTA Sociedad Coorporativa&amp;#x29;, Spain,UCO&amp;#x28;Universidad de C&amp;oacute;rdoba&amp;#x29;, Spain,CESEFOR&amp;#x28;FUNDACION CENTRO DE SERVICIOS Y PROMOCION FORESTAL Y DE SU INDUSTRIA DE CASTILLA Y LEON&amp;#x29;, Spain,XUNTA&amp;#x28;Secretar&amp;iacute;a Xeral de Calidade e Avaliaci&amp;oacute;n Ambiental . Conseller&amp;iacute;a de Medio Ambiente, Territorio e Infraestruturas. Xunta de Galicia&amp;#x29;, Spain</t>
  </si>
  <si>
    <t>02/01/2016</t>
  </si>
  <si>
    <t>environmental awareness,forestry,forest management,carbon sequestration,greenhouse gas accounting</t>
  </si>
  <si>
    <t>MAinSTreaming Experiences at Regional and local level for adaptation to climate change</t>
  </si>
  <si>
    <t>LIFE15 CCA/IT/000061</t>
  </si>
  <si>
    <t>LIFE MASTER ADAPT</t>
  </si>
  <si>
    <t>http://www.regione.sardegna.it</t>
  </si>
  <si>
    <t>Regione Autonoma della SardegnaAssessorato della Difesa dell&amp;#x27;Ambiente,Regione Lombardia, Italy,Coordinamento Agende 21 Locali Italiane, Italy,University of Sassari - Department of Science for Nature and Environmental Resources, Italy,Ambiente Italia s.r.l., Italy,Fondazione Lombardia per l&amp;rsquo;Ambiente, Italy,Universit&amp;agrave; Iuav di Venezia, Italy,ISPRA &amp;#x28;Institute for Environmental Protection and Research&amp;#x2f;Istituto Superiore per la Protezione e la Ricerca Ambientale&amp;#x29;, Italy</t>
  </si>
  <si>
    <t>30/06/2020</t>
  </si>
  <si>
    <t>Mayors Adapt</t>
  </si>
  <si>
    <t>Directive 2007/60 - Assessment and management of flood risks (23.10.2007),COM(2013)216 - EU Strategy on adaptation to climate change (16.04.2013),COM(2013) 249 final “Communication from the Commission on Green Infrastructure (GI) - Enhancing Europe’s Natural Capital” (06.05.2013)</t>
  </si>
  <si>
    <t>Adaptation of FORest management to CLIMATE variability: an ecological approach - AForClimate</t>
  </si>
  <si>
    <t>LIFE15 CCA/IT/000089</t>
  </si>
  <si>
    <t>LIFE AFORCLIMATE</t>
  </si>
  <si>
    <t>http://sito.entecra.it/portale/cra_dati_istituto.php?id=215</t>
  </si>
  <si>
    <t>Consiglio per la ricerca in agricoltura e l&amp;#x27;analisi dell&amp;#x27;economia agraria,REGIONE SICILIANA - Assessorato Regionale dell&amp;rsquo;Agricoltura dello Sviluppo rurale e della Pesca Mediterranea, Italy,Unione Montana dei Comuni del Mugello, Italy,D.R.E.AM. Italia societ&amp;agrave; cooperativa agricolo forestale, Italy,Regione Molise, Italy,Universit&amp;agrave; degli Studi del Molise, Italy,Compagnia delle Foreste s.r.l., Italy</t>
  </si>
  <si>
    <t>Natural resources and ecosystems</t>
  </si>
  <si>
    <t>decision making support,forest management</t>
  </si>
  <si>
    <t>COM(2013)216 - EU Strategy on adaptation to climate change (16.04.2013),Directive 92/43 - Conservation of natural habitats and of wild fauna and flora- Habitats Directive (21.05.1992)</t>
  </si>
  <si>
    <t>Nature Code - Centre of Development &amp; Environment (Zentrum fur Entwicklung &amp; Umwelt Verein)</t>
  </si>
  <si>
    <t>LIFE16 NGO/AT/200017</t>
  </si>
  <si>
    <t>Nature Code</t>
  </si>
  <si>
    <t>Österreich</t>
  </si>
  <si>
    <t>Nature Code - Centre of Development &amp;amp; Environment</t>
  </si>
  <si>
    <t>emission reduction,climate protection,sustainable development,land use</t>
  </si>
  <si>
    <t>Preventing flooding RIsks by Making resilient communitiES</t>
  </si>
  <si>
    <t>LIFE14 CCA/IT/001280</t>
  </si>
  <si>
    <t>LIFE PRIMES</t>
  </si>
  <si>
    <t>http://www.protezionecivile.emilia-romagna.it/</t>
  </si>
  <si>
    <t>Agenzia regionale per la sicurezza territoriale e la protezione civile - Regione Emilia-Romagna,ERregione&amp;#x28;Regione Emilia Romagna - Direzione Generale Ambiente e Difesa del Suolo e della Costa&amp;#x29;, Italy,RA&amp;#x28;Regione Abruzzo&amp;#x29;, Italy,RM&amp;#x28;Regione Marche&amp;#x29;, Italy,ARPA.EMR&amp;#x28;ARPA Emilia Romagna&amp;#x29;, Italy,UNIVPM&amp;#x28;Universit&amp;agrave; Politecnica delle Marche&amp;#x29;, Italy</t>
  </si>
  <si>
    <t>social participation,risk management,flood protection</t>
  </si>
  <si>
    <t>Integrating VEGA, toxRead, MERLIN-Expo, and ERICA in a platform for risk assessment and substitution of risky substance</t>
  </si>
  <si>
    <t>LIFE16 ENV/IT/000167</t>
  </si>
  <si>
    <t>LIFE VERMEER</t>
  </si>
  <si>
    <t>http://www.marionegri.it/</t>
  </si>
  <si>
    <t>IRCCS-Istituto di Ricerche Farmacologiche Mario Negri,Institut Scientifique de Sant&amp;eacute; Publique, Belgium,Institut National de l&amp;#x27;Environnement industriel et des Risques, France,Electricit&amp;eacute; de France SA, France,Facilia AB, Sweden,SC Sviluppo chimica S.p.A., Italy,Kode s.r.l., Italy,ANGEL CONSULTING SAS DI MATTEO ZANOTTI RUSSO &amp;amp; C, Italy,Federal Institute for Risk Assessment, Germany</t>
  </si>
  <si>
    <t>Human health protection,Chemicals</t>
  </si>
  <si>
    <t>modelling,chemical industry,risk assessment</t>
  </si>
  <si>
    <t>A innovative industrial process for production of low-GWP refrigerants for industrial refrigeration and air conditioning</t>
  </si>
  <si>
    <t>LIFE16 CCM/IT/000027</t>
  </si>
  <si>
    <t>LIFE-IREPRO</t>
  </si>
  <si>
    <t>http://www.tazzetti.it</t>
  </si>
  <si>
    <t>Tazzetti S.P.A.,RISE  Research Institutes of Sweden &amp;#x5b;formerly known as SP Sveriges tekniska froskringsinstitut AB&amp;#x5d;, Sweden</t>
  </si>
  <si>
    <t>Central VENETO Cities netWorking for ADAPTation to Climate Change in a multi-level regional perspective</t>
  </si>
  <si>
    <t>LIFE16 CCA/IT/000090</t>
  </si>
  <si>
    <t>LIFE Veneto ADAPT</t>
  </si>
  <si>
    <t>http://www.padovanet.it/</t>
  </si>
  <si>
    <t>Comune di Padova,Associazione Coordinamento Agende 21 Locali Italiane, Italy,Comune di Treviso, Italy,Citt&amp;agrave; Metropolitana di Venezia, Italy,Unione dei Comuni del Medio Brenta, Italy,Universit&amp;agrave; Iuav di Venezia, Italy,SOGESCA srl, Italy,Municipality of Vicenza, Italy</t>
  </si>
  <si>
    <t>flood,urban area,preventive measure,Covenant of Mayors</t>
  </si>
  <si>
    <t>Improving human coexistence with large carnivores in Europe through communication and transboundary cooperation</t>
  </si>
  <si>
    <t>LIFE16 GIE/DE/000661</t>
  </si>
  <si>
    <t>LIFE EUROLARGECARNIVORES</t>
  </si>
  <si>
    <t>http://www.wwf.de</t>
  </si>
  <si>
    <t>World Wide Fund For Nature Germany,World Wide Fund for Nature Austria, Austria,World Wide Fund for Nature Switzerland, Switzerland,World Wide Fund for Nature Finland, Finland,FONDS MONDIAL POUR LA NATURE FRANCE, France,eimc2 GmbH elmauer institute managing consensus 2, Germany,Forstliche Versuchs- und Forschungsanstalt Baden-W&amp;uuml;rttemberg, Germany,WWF Vil&amp;aacute;g Term&amp;eacute;szeti Alap Magyarorsz&amp;aacute;g Alap&amp;iacute;tv&amp;aacute;ny, Hungary,WWF Mediterranean Foundation, Italy,Societ&amp;agrave; Cooperativa Sociale Eliante Onlus, Italy,World Wide Fund for Nature Poland - Fundacja WWF Polska, Poland,WWF Programul Dunare Carpati Romania, Romania,ASOCIACION PARA LA DEFENSA DE LA NATURALEZA, Spain,World Wide Fund for Nature Adria, Croatia,STIFTELSE WWF VERDENS NATURFOND, Norway,Umweltorganisation WWF International Danube-Carpathian Programme, Austria</t>
  </si>
  <si>
    <t>Coordinator,Participant,Participant,Participant,Participant,Participant,Participant,Participant,Participant,Participant,Participant,Participant,Participant,Participant,Participant,Participant</t>
  </si>
  <si>
    <t>28/02/2022</t>
  </si>
  <si>
    <t>Public and Stakeholders participation,Mammals</t>
  </si>
  <si>
    <t>animal corridor,animal damage,hunting,monitoring,nature conservation,endangered species</t>
  </si>
  <si>
    <t>Conservation of the Red-breasted Goose along the Global Flyway</t>
  </si>
  <si>
    <t>LIFE16 NAT/BG/000847</t>
  </si>
  <si>
    <t>LIFE FOR SAFE FLIGHT</t>
  </si>
  <si>
    <t>Bulgaria Balgarija</t>
  </si>
  <si>
    <t>http://www.bspb.org</t>
  </si>
  <si>
    <t>Bulgarian Society for the Protection of Birds,SOR&amp;#x28;Romanian Ornithological Society&amp;#x2f;BirdLife Romania&amp;#x29;, Romania,ROMSILVA National Forestry Agency &amp;ndash; Small Wetland of Br&amp;#x103;ila Natural Park, Romania,MMAP&amp;#x28;Ministry of Environment, Waters and Forests of Romania&amp;#x29;, Romania,AGVPS&amp;#x28;General Association of Roumanian Hunters &amp;amp; Anglers&amp;#x29;, Romania,YHC&amp;#x28;&amp;ldquo;ABS Zharkol&amp;rdquo; Ltd&amp;#x29;, Kazakhstan,ACBK&amp;#x28;Association for the Conservation Biodiversity of Kazakhstan&amp;#x2f;BirdLife Kazakhstan&amp;#x29;, Kazakhstan,NR RU&amp;#x28;State Reserve &amp;ldquo;Chernjie Zemli&amp;rdquo; Management Authority&amp;#x29;, Russia,RGG&amp;#x28;Geese and Swans Study Group of North Eurasia&amp;#x29;, Russia,REO UA&amp;#x28;Regional Ecological Organisation &amp;ldquo;Renaissance&amp;rdquo;&amp;#x29;, Ukraine,NNP UA&amp;#x28;National natural Park &amp;quot;Tuzlovsky Limani&amp;quot;&amp;#x29;, Ukraine,Ministry of Environment, Waters and Forests of Romania, Romania,General Association of Romanian Hunters &amp;amp; Anglers, Romania,&amp;ldquo;ABS Zharkol&amp;rdquo; Ltd, Kazakhstan,Association for the Conservation Biodiversity of Kazakhstan&amp;#x2f;BirdLife Kazakhstan, Kazakhstan,State Reserve &amp;ldquo;Chernjie Zemli&amp;rdquo; Management Authority, Russia,Geese and Swans Study Group of North Eurasia, Russia,Regional Ecological Organisation &amp;ldquo;Renaissance&amp;rdquo;, Ukraine,National natural Park &amp;quot;Tuzlovsky Limani&amp;quot;, Ukraine,Romanian Ornithological Society&amp;#x2f;BirdLife Romania, Romania,BMB&amp;#x28;ROMSILVA National Forestry Agency &amp;ndash; Small Wetland of Br&amp;#x103;ila Natural Park&amp;#x29;, Romania</t>
  </si>
  <si>
    <t>Coordinator,Participant,Participant,Participant,Participant,Participant,Participant,Participant,Participant,Participant,Participant,Participant,Participant,Participant,Participant,Participant,Participant,Participant,Participant,Participant,Participant</t>
  </si>
  <si>
    <t>31/05/2023</t>
  </si>
  <si>
    <t>grassland ecosystem,hunting,migratory species</t>
  </si>
  <si>
    <t>Directive 79/409 - Conservation of wild birds (02.04.1979),COM(2011) 244 final “Our life insurance, our natural capital: an EU biodiversity strategy to 2020” (03.05.2011),Directive 2009/147 - Conservation of wild birds - Birds Directive (codified version of Directive 79/409/EEC as amended) (30.11.2009),Bonn Convention on the Conservation of Migratory Species of Wild Animals - CMS (01/11/1983)</t>
  </si>
  <si>
    <t>Branta ruficollis</t>
  </si>
  <si>
    <t xml:space="preserve">Ezero Durankulak(BG0000154, SCI) ,Atanasovsko ezero(BG0000270, SPA/SCI) ,Mandra - Poda(BG0000271, SPA/SCI) ,Burgasko ezero(BG0000273, SPA/SCI) ,Persina(BG0000396, SCI) ,Shablenski ezeren kompleks(BG0000156, SPA) ,Kompleks Belenski ostrovi(BG0002017, SPA) ,Durankulashko ezero(BG0002050, SPA) ,Svishtovsko-Belenska nizina(BG0002083, SPA) ,Lacul Strachina(ROSPA0059, SPA) ,Balta Albă - Amara - Jirlău - Lacul Sărat Câineni(ROSCI0005, SCI) ,Balta Albă - Amara - Jirlău(ROSPA0004, SPA) ,Balta Mică a Brăilei(ROSPA0005, SPA) ,Delta Dunării și Complexul Razim - Sinoie(ROSPA0031, SPA) ,Iezerul Călărași(ROSPA0051, SPA) ,Sărăturile de la Gura Ialomiței - Mihai Bravu(ROSCI0389, SCI) ,Berteștii de Sus - Gura Ialomiței(ROSPA0111, SPA) </t>
  </si>
  <si>
    <t>Hessische Rhn  Mountain grasslands, rough grazing and their birds</t>
  </si>
  <si>
    <t>LIFE15 NAT/DE/000290</t>
  </si>
  <si>
    <t>LIFE Rhon grassland birds</t>
  </si>
  <si>
    <t>http://biosphaerenreservat-rhoen.de</t>
  </si>
  <si>
    <t>Landkreis FuldaFachdienst Biosphrenreservat Rhn,Hessisches Ministerium f&amp;uuml;r Umwelt, Klimaschutz, Landwirtschaft und Verbraucherschutz, Germany</t>
  </si>
  <si>
    <t>30/09/2024</t>
  </si>
  <si>
    <t>Grasslands,Invertebrates,Birds</t>
  </si>
  <si>
    <t>environmental impact of agriculture,grassland ecosystem,grazing,restoration measure</t>
  </si>
  <si>
    <t>6210 - Semi-natural dry grasslands and scrubland facies on calcareous substrates (Festuco-Brometalia) (* important orchid sites),6230 - "Species-rich Nardus grasslands, on silicious substrates in mountain areas (and submountain areas in Continental Europe)",6510 - "Lowland hay meadows (Alopecurus pratensis, Sanguisorba officinalis)",6520 - Mountain hay meadows,7230 - Alkaline fens</t>
  </si>
  <si>
    <t>Milvus milvus,Lanius collurio,Crex crex,Ciconia nigra,Euphydryas aurinia</t>
  </si>
  <si>
    <t>NYMPHALIDAE Euphydryas aurinia</t>
  </si>
  <si>
    <t xml:space="preserve">Hessische Rhön(DE5425401, SPA) ,Vorderrhön(DE5325305, SCI) ,Ulsteraue(DE5325350, SCI) ,Nüst ab Mahlerts(DE5325308, SCI) ,Hochrhön(DE5525351, SCI) </t>
  </si>
  <si>
    <t>Bird conservation in Lesser Prespa Lake: benefiting local communities and building a climate change resilient ecosystem</t>
  </si>
  <si>
    <t>LIFE15 NAT/GR/000936</t>
  </si>
  <si>
    <t>LIFE Prespa Waterbirds</t>
  </si>
  <si>
    <t>http://www.spp.gr</t>
  </si>
  <si>
    <t>Society for the Protection of Prespa,National Observatory of Athens, Greece,Fondation Tour du Valat, France</t>
  </si>
  <si>
    <t>Grasslands,Birds</t>
  </si>
  <si>
    <t>environmental awareness,wetland,restoration measure,population dynamics</t>
  </si>
  <si>
    <t>Directive 2000/60 - Framework for Community action in the field of water policy (23.10.2000),COM(2013)216 - EU Strategy on adaptation to climate change (16.04.2013),COM(95) 189 - "Communication on the judicious use and conservation of wetlands" (12.12.1995),Directive 92/43 - Conservation of natural habitats and of wild fauna and flora- Habitats Directive (21.05.1992),Directive 2009/147 - Conservation of wild birds - Birds Directive (codified version of Directive 79/409/EEC as amended) (30.11.2009)</t>
  </si>
  <si>
    <t>6420 - Mediterranean tall humid grasslands of the Molinio-Holoschoenion</t>
  </si>
  <si>
    <t>Ardeola ralloides,Nycticorax nycticorax,Egretta garzetta,Ardea purpurea,Egretta alba,Plegadis falcinellus,Aythya nyroca,Phalacrocorax pygmeus,Pelecanus onocrotalus,Pelecanus crispus</t>
  </si>
  <si>
    <t xml:space="preserve">ETHNIKOS DRYMOS PRESPON(GR1340001, SPA/SCI) </t>
  </si>
  <si>
    <t>Conservation of the European Mink and associated community interest species and habitats of the Charente River Basin</t>
  </si>
  <si>
    <t>LIFE16 NAT/FR/000872</t>
  </si>
  <si>
    <t>LIFE VISON</t>
  </si>
  <si>
    <t>http://lpo.fr</t>
  </si>
  <si>
    <t>LPO &amp;#x28;Ligue pour la Protection des Oiseaux&amp;#x29;,Conseil d&amp;eacute;partemental de Charente-Maritime, France,Groupe de Recherche et d&amp;#x27;Etude pour la Gestion de l&amp;#x27;Environnement, France</t>
  </si>
  <si>
    <t>30/11/2023</t>
  </si>
  <si>
    <t>Ecological coherence,Invasive species,Mammals</t>
  </si>
  <si>
    <t>endemic species,freshwater ecosystem,introduction of animal species,protected area,river,restoration measure,preventive measure,early warning system</t>
  </si>
  <si>
    <t>Directive 92/43 - Conservation of natural habitats and of wild fauna and flora- Habitats Directive (21.05.1992),COM(2011) 244 final “Our life insurance, our natural capital: an EU biodiversity strategy to 2020” (03.05.2011),Regulation 1143/2014 - Prevention and management of the introduction and spread of invasive alien species (22.10.2014)</t>
  </si>
  <si>
    <t>Mustela lutreola</t>
  </si>
  <si>
    <t xml:space="preserve">Anse de Fouras, baie d'Yves, marais de Rochefort(FR5410013, SPA) ,Vallée de la Charente en amont d'Angoulême(FR5412006, SPA) ,Marais de Rochefort(FR5400429, SCI) ,Vallée de la Charente (basse vallée)(FR5400430, SCI) ,Moyenne vallée de la Charente et Seugnes et Coran(FR5400472, SCI) ,Vallée de l'Antenne(FR5400473, SCI) ,Estuaire et basse vallée de la Charente(FR5412025, SPA) ,Vallée du Né et ses principaux affluents(FR5400417, SCI) ,Vallée de la Charente entre Angoulème et Cognac et ses principaux affluents (SOLOIRE, BOEME, ECHELLE)(FR5402009, SCI) </t>
  </si>
  <si>
    <t>Demonstration of smart actuators to reduce water losses and energy consumption in water supply infrastructures in Europe</t>
  </si>
  <si>
    <t>LIFE16 ENV/DE/000550</t>
  </si>
  <si>
    <t>LIFE SmartWater</t>
  </si>
  <si>
    <t>http://www.3s-antriebe.de</t>
  </si>
  <si>
    <t>3S Antriebe GmbH,None</t>
  </si>
  <si>
    <t>Water management and supply,Water scarcity and drought</t>
  </si>
  <si>
    <t>monitoring,water supply,water resources management</t>
  </si>
  <si>
    <t>Directive 2000/60 - Framework for Community action in the field of water policy (23.10.2000),COM(2012)673 -"A Blueprint to Safeguard Europe's Water Resources"</t>
  </si>
  <si>
    <t>Development of a pilot unit for the valorization of PRS (Petroleum Refinery Sludges) to new added-value raw materials</t>
  </si>
  <si>
    <t>LIFE16 ENV/GR/000461</t>
  </si>
  <si>
    <t>LIFE DIANA</t>
  </si>
  <si>
    <t>http://www.moh.gr</t>
  </si>
  <si>
    <t>MOTOR OIL HELLAS CORINTH REFINERIES S.A.,National Technical University of Athens, Greece,Power Media Productions S.A., Greece,Municipality of Rafina-Pikermi, Greece</t>
  </si>
  <si>
    <t>Circular economy and Value chains,Soil and landscape protection,Waste recycling</t>
  </si>
  <si>
    <t>waste recycling,sludge treatment,decontamination,oil refinery,landfill,resource conservation</t>
  </si>
  <si>
    <t xml:space="preserve">Directive 2008/98 - Waste and repealing certain Directives (Waste Framework Directive) (19.11.2008),COM(2015)614 - "Closing the loop - An EU action plan for the Circular Economy" (02.12.2015),COM(2006)231 - “Thematic Strategy for Soil Protection” (22.09.2006) </t>
  </si>
  <si>
    <t>Increase in the REduction and REcovery of EXpired FOod</t>
  </si>
  <si>
    <t>LIFE16 ENV/IT/000547</t>
  </si>
  <si>
    <t>i-REXFO LIFE</t>
  </si>
  <si>
    <t>http://www.unipg.it</t>
  </si>
  <si>
    <t>Universit degli Studi di Perugia,Primetime Kommunikation A&amp;#x2f;S, Denmark,Biog&amp;aacute;z Uni&amp;oacute; ZRT., Hungary,Hungarian Food Bank Association, Hungary,Noesis snc, Italy,Servizio Idrico Integrato, Italy,A &amp;#x2b; Srl. Ousourced marketing, Italy,Associazione di Volontariato SAN MARTINO, Italy,Solidariet&amp;agrave; Caritas Onlus ramo onlus della Confraternit&amp;agrave; del SS Sacramento e delle Cinque Piaghe, Italy,Regione Umbria, Italy,SPLENDORINI MOLINI ECOPARTNER srl, Italy</t>
  </si>
  <si>
    <t>Renewable energies,Municipal waste (including household and commercial)</t>
  </si>
  <si>
    <t>waste management,waste reduction,food production,energy supply,landfill</t>
  </si>
  <si>
    <t>Directive 1999/31 - Landfill of waste (26.04.1999),Directive 2008/98 - Waste and repealing certain Directives (Waste Framework Directive) (19.11.2008),Directive 2009/28 - Promotion of the use of energy from renewable sources (23.04.2009)</t>
  </si>
  <si>
    <t>Integrated management in Mediterranean on remarkable coastal habitats suburban of Calanques related to southern Europe</t>
  </si>
  <si>
    <t>LIFE16 NAT/FR/000593</t>
  </si>
  <si>
    <t>LIFE HABITATS CALANQUES</t>
  </si>
  <si>
    <t>http://arpe-paca.org</t>
  </si>
  <si>
    <t>AGENCE RGIONALE POUR L&amp;#x27;ENVIRONNEMENT ET L&amp;#x27;CO-DVELOPPEMENT,Conservatoire du Littoral, France,Universit&amp;eacute; d&amp;#x27;Aix Marseille, France,Conseil D&amp;eacute;partemental des Bouches du Rh&amp;ocirc;ne, France,Parc National des Calanques, France,Ville de Marseille, France,Le Naturoscope, Centre d&amp;rsquo;&amp;eacute;tudes et d&amp;rsquo;initiation &amp;agrave; l&amp;rsquo;environnement, France,Conservatoire Botanique National M&amp;eacute;diterran&amp;eacute;en, France</t>
  </si>
  <si>
    <t>Invasive species,Coastal,Sensitive and protected areas management</t>
  </si>
  <si>
    <t>botanical conservatory,introduction of plant species,protected area,urban planning,restoration measure,coast protection</t>
  </si>
  <si>
    <t>COM(2013)133 - “Proposal for a Directive establishing a framework for maritime spatial planning and integrated coastal management” (12.03.2013),"Protocol on Integrated Coastal Zone Management in the Mediterranean, ratified by the Council Decision 2010/631/EU (13.09.2010)",Directive 92/43 - Conservation of natural habitats and of wild fauna and flora- Habitats Directive (21.05.1992),COM(2011) 244 final “Our life insurance, our natural capital: an EU biodiversity strategy to 2020” (03.05.2011),Regulation 1143/2014 - Prevention and management of the introduction and spread of invasive alien species (22.10.2014)</t>
  </si>
  <si>
    <t xml:space="preserve">Calanques et îles marseillaises - Cap Canaille et massif du Grand Caunet(FR9301602, SCI) </t>
  </si>
  <si>
    <t>Restoration of dune habitats in Natura 2000 sites of the Veneto coast</t>
  </si>
  <si>
    <t>LIFE16 NAT/IT/000589</t>
  </si>
  <si>
    <t>LIFE REDUNE</t>
  </si>
  <si>
    <t>http://www.unive.it</t>
  </si>
  <si>
    <t>Universit Ca Foscari Venezia,Agenzia veneta per l&amp;rsquo;innovazione nel settore primario, Italy,Regione del Veneto - Struttura di Progetto Strategia Regionale della Biodiversit&amp;agrave; e dei Parchi, Italy,EPC - European Project Consulting s.r.l. unipersonale, Italy,SELC Societ&amp;agrave; Cooperativa, Italy</t>
  </si>
  <si>
    <t>endemic species,coastal area,endangered species,coast protection</t>
  </si>
  <si>
    <t>2110 - Embryonic shifting dunes,2120 - Shifting dunes along the shoreline with Ammophila arenaria ("white dunes"),2130 - Fixed coastal dunes with herbaceous vegetation ("grey dunes"),2250 - Coastal dunes with Juniperus spp.,2270 - Wooded dunes with Pinus pinea and/or Pinus pinaster</t>
  </si>
  <si>
    <t>Stipa veneta</t>
  </si>
  <si>
    <t xml:space="preserve">Penisola del Cavallino: biotopi litoranei(IT3250003, SPA/SCI) ,Laguna del Mort e Pinete di Eraclea(IT3250013, SCI) ,Laguna di Caorle - Foce del Tagliamento(IT3250033, SCI) ,Bosco Nordio(IT3250032, SPA/SCI) </t>
  </si>
  <si>
    <t>Restoring EU priority grasslands and promoting their multiple use</t>
  </si>
  <si>
    <t>LIFE16 NAT/LV/000262</t>
  </si>
  <si>
    <t>GrassLIFE</t>
  </si>
  <si>
    <t>http://www.ldf.lv</t>
  </si>
  <si>
    <t>Latvian Fund for Nature,Zemnieku saimniec&amp;#x12b;ba &amp;quot;Drubazas&amp;quot;, Latvia,University of Latvia, Latvia,SIA &amp;quot; 1NET&amp;quot;, Latvia,Vides Risin&amp;#x101;jumu Instit&amp;#x16b;ts &amp;#x28;Institute for Environmental Solutions&amp;#x29;, Latvia,SIA &amp;quot;Sita Nature park&amp;quot;, Latvia,Zemnieku saimniec&amp;#x12b;ba &amp;quot;Celmi&amp;#x146;i&amp;quot;, Latvia,Zemnieku saimniec&amp;#x12b;ba &amp;quot;Krastini&amp;quot;, Latvia,Zemnieku saimniec&amp;#x12b;ba &amp;quot;Kalna Rube&amp;#x146;i&amp;quot;, Latvia,SIA EETAC &amp;#x28;Eiropas Ekolo&amp;#x123;isk&amp;#x101; t&amp;#x16b;risma att&amp;#x12b;st&amp;#x12b;bas centrs&amp;#x29;&amp;#x29;, Latvia,Zemnieku saimniec&amp;#x12b;ba &amp;quot;Jaunkrauk&amp;#x13c;i&amp;quot;, Latvia,SIA &amp;quot;Andruks&amp;quot;, Latvia,Zemnieku saimniec&amp;#x12b;ba &amp;quot;Stirnas&amp;quot;, Latvia,Zemnieku saimniec&amp;#x12b;ba &amp;quot;Vek&amp;scaron;i&amp;quot;, Latvia,Zemnieku saimniec&amp;#x12b;ba &amp;quot;V&amp;#x113;tras&amp;quot;, Latvia</t>
  </si>
  <si>
    <t>Grasslands</t>
  </si>
  <si>
    <t>agricultural method,environmental impact of agriculture,grassland ecosystem,grazing,management plan,restoration measure,ecosystem-based approach</t>
  </si>
  <si>
    <t>COM(2013)216 - EU Strategy on adaptation to climate change (16.04.2013),COM(2001)162 - “Communication on a Biodiversity Action plan for Agriculture” (27.03.2001),Directive 92/43 - Conservation of natural habitats and of wild fauna and flora- Habitats Directive (21.05.1992)</t>
  </si>
  <si>
    <t>6120 - Xeric sand calcareous grasslands,6210 - Semi-natural dry grasslands and scrubland facies on calcareous substrates (Festuco-Brometalia) (* important orchid sites),6230 - "Species-rich Nardus grasslands, on silicious substrates in mountain areas (and submountain areas in Continental Europe)",6270 - Fennoscandian lowland species-rich dry to mesic grasslands,6530 - Fennoscandian wooded meadows</t>
  </si>
  <si>
    <t xml:space="preserve">Gaujas nacionalais parks(LV0200100, SPA/SCI) ,Istras pauguraine(LV0301300, SPA/SCI) ,Abavas senleja(LV0302100, SPA/SCI) ,Raznas nacionalais parks(LV0303400, SPA/SCI) ,Kuja(LV0304200, SPA/SCI) ,Abeli(LV0520000, SPA/SCI) ,Lielupes palienes plavas(LV0523100, SPA/SCI) ,Mugurves  plavas(LV0528800, SPA/SCI) ,Sitas un Pededzes paliene(LV0532000, SPA/SCI) ,Augsdaugava(LV0600400, SPA/SCI) ,Ziemelgauja(LV0600700, SPA/SCI) ,Daugavas ieleja(LV0300100, SCI) ,Ogres ieleja(LV0304500, SCI) ,Lubana mitrajs(LV0536600, SPA/SCI) </t>
  </si>
  <si>
    <t>ELV DEPOLLUTION BAY -equipped island for the management of materials and components for end of life vehicles</t>
  </si>
  <si>
    <t>LIFE16 ENV/IT/000220</t>
  </si>
  <si>
    <t>LIFE De-BAY</t>
  </si>
  <si>
    <t>http://www.flexbimec.com</t>
  </si>
  <si>
    <t>Flexbimec International srl,Officine Meccaniche SMA srl, Italy</t>
  </si>
  <si>
    <t>Circular economy and Value chains,End-of-Life Vehicles (ELV's) and tyres</t>
  </si>
  <si>
    <t>waste recycling,waste reduction,vehicle,plastic,resource conservation</t>
  </si>
  <si>
    <t>Directive 2000/53 - End-of life vehicles (18.09.2000),Directive 2008/98 - Waste and repealing certain Directives (Waste Framework Directive) (19.11.2008),COM(2015)614 - "Closing the loop - An EU action plan for the Circular Economy" (02.12.2015)</t>
  </si>
  <si>
    <t>Demonstration of a new agro-silvo-pastoral land use to improve farm profitability in mountain areas</t>
  </si>
  <si>
    <t>LIFE15 ENV/ES/000506</t>
  </si>
  <si>
    <t>LIFE+ POLYFARMING</t>
  </si>
  <si>
    <t>http://www.creaf.cat</t>
  </si>
  <si>
    <t>Centro de Investigacin Ecolgica y Aplicaciones Forestales,Faustina de Sol&amp;agrave;-Morales Capdevila SL, Spain</t>
  </si>
  <si>
    <t>Agriculture - Forestry,Soil and landscape protection</t>
  </si>
  <si>
    <t>agricultural method,Agriculture,forestry,agroforestry</t>
  </si>
  <si>
    <t xml:space="preserve">COM(2006)231 - “Thematic Strategy for Soil Protection” (22.09.2006) </t>
  </si>
  <si>
    <t>Industrial pilot plant for semisolid process route with eco-compatible feedstock materials</t>
  </si>
  <si>
    <t>LIFE15 ENV/IT/000303</t>
  </si>
  <si>
    <t>LIFE CRAL</t>
  </si>
  <si>
    <t>http://www.brembo.com</t>
  </si>
  <si>
    <t>FRENI BREMBO SPA,CANNON ERGOS S.P.A., Italy</t>
  </si>
  <si>
    <t>Chemicals,Waste recycling</t>
  </si>
  <si>
    <t>waste recycling,chemical industry,greenhouse gas,alternative material,resource conservation</t>
  </si>
  <si>
    <t>Re-establishment of the Ribbed Limpet  (Patella ferruginea) in Ligurian MPAs by Restocking and Controlled Reproduction</t>
  </si>
  <si>
    <t>LIFE15 NAT/IT/000771</t>
  </si>
  <si>
    <t>RE.LIFE</t>
  </si>
  <si>
    <t>http://www.portofinoamp.it</t>
  </si>
  <si>
    <t>Consorzio di gestione dell&amp;#x27;Area Marina Protetta di Portofino,Parco Nazionale delle Cinque Terre, Italy,Costa Edutainment S.P.A., Italy,Comune di Bergeggi, Italy,Universit&amp;agrave; degli Studi di Genova, Italy,Softeco Sismat srl, Italy,Consorzio di Gestione dell&amp;rsquo;Area Marina Protetta di Tavolara &amp;ndash; Punta Coda Cavallo, Italy</t>
  </si>
  <si>
    <t>Invertebrates</t>
  </si>
  <si>
    <t>coastal area,population dynamics</t>
  </si>
  <si>
    <t>Directive 2008/56 - Framework for community action in the field of marine environmental policy (Marine Strategy Framework Directive) (17.06.2008),Directive 92/43 - Conservation of natural habitats and of wild fauna and flora- Habitats Directive (21.05.1992),COM(2011) 244 final “Our life insurance, our natural capital: an EU biodiversity strategy to 2020” (03.05.2011),Bern Convention on the Conservation of European Wildlife and Natural Habitats (01.06.1982)</t>
  </si>
  <si>
    <t>Patella ferruginea</t>
  </si>
  <si>
    <t xml:space="preserve">Fondali Noli - Bergeggi(IT1323271, SCI) ,Fondali Monte Portofino(IT1332674, SCI) ,Fondali Punta Mesco - Rio Maggiore(IT1344270, SCI) </t>
  </si>
  <si>
    <t>Safeguard and valorization of the plant species of EU interest in the Natural Parks of the Abruzzo Apennine</t>
  </si>
  <si>
    <t>LIFE15 NAT/IT/000946</t>
  </si>
  <si>
    <t>FLORANET LIFE</t>
  </si>
  <si>
    <t>http://www.parcomajella.it</t>
  </si>
  <si>
    <t>Ente Parco Nazionale della Majella,Universit&amp;agrave; di Camerino, Italy,Ente Parco Naturale Regionale Sirente Velino, Italy,Legambiente onlus, Italy,Ente Parco Nazionale d&amp;rsquo;Abruzzo, Lazio e Molise, Italy</t>
  </si>
  <si>
    <t>18/07/2016</t>
  </si>
  <si>
    <t>15/12/2021</t>
  </si>
  <si>
    <t>conservation of genetic resources,environmental impact of agriculture,environmental impact of tourism,introduction of plant species,natural park,environmental awareness,restoration measure</t>
  </si>
  <si>
    <t>Iris marsica,Jacobaea vulgaris ssp. gotlandica,Adonis distorta,Klasea lycopifolia,Astragalus aquilanus,Androsace mathildae,Cypripedium calceolus</t>
  </si>
  <si>
    <t xml:space="preserve">Sirente Velino(IT7110130, SPA) ,Parco Nazionale d'Abruzzo, Lazio e Molise ed aree limitrofe(IT7120132, SPA) ,Maiella Sud Ovest(IT7110204, SCI) ,Maiella(IT7140203, SCI) </t>
  </si>
  <si>
    <t>AGUEDA - CONSERVATION AND MANAGEMENT ACTIONS FOR MIGRATORY FISH IN THE VOUGA RIVER BASIN</t>
  </si>
  <si>
    <t>LIFE16 ENV/PT/000411</t>
  </si>
  <si>
    <t>LIFE AGUEDA</t>
  </si>
  <si>
    <t>http://www.uevora.pt</t>
  </si>
  <si>
    <t>Universidade de vora,Munic&amp;iacute;pio de Mora, Portugal,AQUALOGUS &amp;ndash; Engenharia e Ambiente, Lda., Portugal,Munic&amp;iacute;pio de &amp;Aacute;gueda, Portugal,DOCAPESCA &amp;ndash; PORTOS E LOTAS, S.A., Portugal</t>
  </si>
  <si>
    <t>31/07/2024</t>
  </si>
  <si>
    <t>Fish,River basin management,Freshwater,Natural risks (Flood - Forest fire - Landslide),Water resources protection</t>
  </si>
  <si>
    <t>flood,biodiversity,hydrographic basin,water quality,water resources management,river management</t>
  </si>
  <si>
    <t>Directive 2000/60 - Framework for Community action in the field of water policy (23.10.2000),Directive 2007/60 - Assessment and management of flood risks (23.10.2007),Directive 92/43 - Conservation of natural habitats and of wild fauna and flora- Habitats Directive (21.05.1992),COM(2011) 244 final “Our life insurance, our natural capital: an EU biodiversity strategy to 2020” (03.05.2011)</t>
  </si>
  <si>
    <t>Upcycling post-consumer film from dirty Mechanical Recycling Facilities (MRFs)</t>
  </si>
  <si>
    <t>LIFE15 ENV/NL/000429</t>
  </si>
  <si>
    <t>LIFE AGANFOILS</t>
  </si>
  <si>
    <t>http://www.attero.nl/</t>
  </si>
  <si>
    <t>Attero B.V.,None</t>
  </si>
  <si>
    <t>30/09/2020</t>
  </si>
  <si>
    <t>Waste recycling,Municipal waste (including household and commercial),Plastic - Rubber -Tyre</t>
  </si>
  <si>
    <t>clean technology,waste use,waste recycling,plastic,municipal waste,resource conservation</t>
  </si>
  <si>
    <t>Directive 1999/31 - Landfill of waste (26.04.1999),Directive 2008/98 - Waste and repealing certain Directives (Waste Framework Directive) (19.11.2008),COM(2015)614 - "Closing the loop - An EU action plan for the Circular Economy" (02.12.2015)</t>
  </si>
  <si>
    <t>CLean INland SHipping</t>
  </si>
  <si>
    <t>LIFE15 ENV/NL/000217</t>
  </si>
  <si>
    <t>LIFE CLINSH</t>
  </si>
  <si>
    <t>http://www.pzh.nl</t>
  </si>
  <si>
    <t>Provincie Zuid-Holland,Gemeentelijk Havenbedrijf Antwerpen, Belgium,University of Newcastle Upon Tyne, United Kingdom,Havenbedrijf Gent nv van publiek recht, Belgium,EnergieAgentur - NRW GmbH, Germany,NRW Lanuv, Germany,Universitaet Bremen, Germany,Helmholtz-Zentrum Geesthacht Zentrum f&amp;uuml;r Material- und K&amp;uuml;stenforschung GmbH, Germany,Gemeente Nijmegen, The Netherlands,Stichting Energieonderzoek Centrum Nederland, The Netherlands,Stichting Energy Valley, The Netherlands,DCMR Environmental Protection Agency, The Netherlands,SHELL GLOBAL SOLUTIONS INTERNATIONAL B.V., The Netherlands,CE-Onderzoek, Advies en Consultancy voor Duurzaamheid B.V., The Netherlands,Stichting Projecten Binnenvaart, The Netherlands,Marine South East Limited, United Kingdom,Vlaamse Overheid - Departement Mobiliteit en Openbare Werken, Belgium</t>
  </si>
  <si>
    <t>Coordinator,Participant,Participant,Participant,Participant,Participant,Participant,Participant,Participant,Participant,Participant,Participant,Participant,Participant,Participant,Participant,Participant</t>
  </si>
  <si>
    <t>Air pollutants</t>
  </si>
  <si>
    <t>monitoring,emission reduction,air quality management,air quality monitoring,traffic emission,Inventory</t>
  </si>
  <si>
    <t>Directive 2008/50/EC - Ambient air quality and cleaner air for Europe (21.05.2008) ,COM (2013/0918) - A Clean Air Programme for Europe (18.12.2013)</t>
  </si>
  <si>
    <t>Stepping stones towards ensuring long-term favourable conservation status of Aquatic warbler in Lithuania</t>
  </si>
  <si>
    <t>LIFE15 NAT/LT/001024</t>
  </si>
  <si>
    <t>LIFEMagniDucatusAcrola</t>
  </si>
  <si>
    <t>Lithuania Lietuva</t>
  </si>
  <si>
    <t>http://www.bef.lt</t>
  </si>
  <si>
    <t>Viesoji istaiga &amp;quot;Baltijos aplinkos forumas&amp;quot;,Kretinga State Forest Enterprise, Lithuania,Zuvintas Biosphere Reserve Directorate, Lithuania,The State Scientific and Production Amalgamation &amp;laquo;Scientific and Practical Center of The National Academy of Sciences of Belarus for Biological resources&amp;raquo;, Belarus</t>
  </si>
  <si>
    <t>07/07/2016</t>
  </si>
  <si>
    <t>agricultural method,migratory species,monitoring,wetland,biomass energy,population dynamics</t>
  </si>
  <si>
    <t>6450 - Northern boreal alluvial meadows,6510 - "Lowland hay meadows (Alopecurus pratensis, Sanguisorba officinalis)",7140 - Transition mires and quaking bogs,7230 - Alkaline fens</t>
  </si>
  <si>
    <t>Asio flammeus,Aquila clanga,Luscinia svecica,Circus pygargus,Circus aeruginosus,Botaurus stellaris,Porzana porzana,Gallinago media,Crex crex,Acrocephalus paludicola,Liparis loeselii,Dytiscus latissimus</t>
  </si>
  <si>
    <t xml:space="preserve">Žuvinto, Žaltyčio ir Amalvo pelkės(LTALYB003, SPA) ,Tyrų pelkė(LTKLAB002, SPA) ,Žuvinto ežeras ir Buktos miškas(LTALY0005, SCI) ,Pušnies pelkė(LTIGN0001, SCI) ,Lužijos ir Tyrų pelkės(LTKLA0005, SCI) ,Pušnies, Rūžo ir Apvardų šlapžemių kompleksas(LTIGNB005, SPA) </t>
  </si>
  <si>
    <t>Mitigation of environmental impact caused by Flame Retardant textile finishing chemicals</t>
  </si>
  <si>
    <t>LIFE16 ENV/ES/000374</t>
  </si>
  <si>
    <t>LIFE-FLAREX</t>
  </si>
  <si>
    <t>http://textils.cat</t>
  </si>
  <si>
    <t>ASSOCIACI AGRUPACI DEMPRESES INNOVADORES TXTILS,CENTEXBEL&amp;#x3a; CENTRE SCIENTIFIQUE &amp;amp; TECHNIQUE DE  L&amp;#x27;INDUSTRIE TEXTILE BELGE, Belgium,CLUTEX &amp;ndash; klastr technick&amp;eacute; textilie, Czech Republic,ASOCIACION DE EMPRESARIOS TEXTILES DE LA COMUNIDAD VALENCIANA, Spain,AGENCIA ESTATAL CONSEJO SUPERIOR DE INVESTIGACIONES CIENTIFICAS, Spain,Acondicionamiento Tarrasense, Spain,Citt&amp;agrave; Studi S.p.A., Italy</t>
  </si>
  <si>
    <t>Chemicals,Textiles - Clothing,Cleaner technologies,Industrial risks - Hazardous substances</t>
  </si>
  <si>
    <t>chemical industry,textile industry,hazardous substance</t>
  </si>
  <si>
    <t>Directive 2008/98 - Waste and repealing certain Directives (Waste Framework Directive) (19.11.2008),Directive 2000/60 - Framework for Community action in the field of water policy (23.10.2000),"Regulation 1907/2006 - Registration, Evaluation, Authorisation and Restriction of Chemicals (REACH) (18.12.2006) ",Directive 2010/75 - Industrial emissions (integrated pollution prevention and control) (24.11.2010)</t>
  </si>
  <si>
    <t>HALOSEP - Innovative method for recycling and reuse of waste streams from incineration plants in the EU</t>
  </si>
  <si>
    <t>LIFE15 ENV/SE/000265</t>
  </si>
  <si>
    <t>LIFE HALOSEP</t>
  </si>
  <si>
    <t>http://www.Stenametall.com</t>
  </si>
  <si>
    <t>Stena Recycling International AB,HaloSep AB  Sweden,I&amp;#x2f;S Vestforbr&amp;aelig;nding, Denmark,Stena Recycling A&amp;#x2f;S, Denmark,Stena Recycling Holding AB  Sweden</t>
  </si>
  <si>
    <t>Waste recycling,Municipal waste (including household and commercial)</t>
  </si>
  <si>
    <t>waste recycling,municipal waste,landfill,incineration of waste</t>
  </si>
  <si>
    <t>Directive 2000/76 - Incineration of waste (04.12.2000),Directive 1999/31 - Landfill of waste (26.04.1999),Directive 2008/98 - Waste and repealing certain Directives (Waste Framework Directive) (19.11.2008)</t>
  </si>
  <si>
    <t>Wetland habitat restoration and bird protection of Poiplie, Horna Orava and Senianske rybniky SPAs in Slovakia</t>
  </si>
  <si>
    <t>LIFE15 NAT/SK/000861</t>
  </si>
  <si>
    <t>LIFE IPORSEN</t>
  </si>
  <si>
    <t>Slovakia Slovensko</t>
  </si>
  <si>
    <t>http://www.vtaky.sk</t>
  </si>
  <si>
    <t>Slovenska ornitologicka spolocnost&amp;#x2f;BirdLife Slovensko,None</t>
  </si>
  <si>
    <t>01/05/2017</t>
  </si>
  <si>
    <t>Birds,Freshwater</t>
  </si>
  <si>
    <t>agricultural method,environmental impact of agriculture,wetlands ecosystem,wetland,restoration measure,land use</t>
  </si>
  <si>
    <t>COM(95) 189 - "Communication on the judicious use and conservation of wetlands" (12.12.1995),Directive 2009/147 - Conservation of wild birds - Birds Directive (codified version of Directive 79/409/EEC as amended) (30.11.2009)</t>
  </si>
  <si>
    <t>Alcedo atthis,Chlidonias hybridus,Sterna hirundo,Tringa totanus,Porzana porzana,Circus aeruginosus,Ixobrychus minutus,Nycticorax nycticorax,Egretta garzetta,Egretta alba,Ardea purpurea,Ciconia ciconia,Ciconia nigra</t>
  </si>
  <si>
    <t xml:space="preserve">Horna Orava(SKCHVU008, SPA) ,Poiplie(SKCHVU021, SPA) ,Senianske rybniky(SKCHVU024, SPA) </t>
  </si>
  <si>
    <t>Revitalizing multifunctional Mediterranean agrosilvopastoral systems using dynamic and profitable operational practices</t>
  </si>
  <si>
    <t>LIFE16 ENV/ES/000276</t>
  </si>
  <si>
    <t>LIFE Regenerate</t>
  </si>
  <si>
    <t>http://www.unex.es</t>
  </si>
  <si>
    <t>UNIVERSIDAD DE EXTREMADURA,Universit&amp;agrave; degli studi di Sassari, Italy,Volterra Ecosystems SL, Spain,Fundaci&amp;oacute;n Naturaleza y Hombre, Spain,AGENCIA ESTATAL CONSEJO SUPERIOR DE INVESTIGACIONES CIENTIFICAS, Spain,IDForest-Biotecnolog&amp;iacute;a Forestal Aplicada S.L., Spain</t>
  </si>
  <si>
    <t>Soil and landscape protection,Circular economy and Value chains,Agriculture - Forestry</t>
  </si>
  <si>
    <t>Agriculture,rural area,sustainable development,rural development</t>
  </si>
  <si>
    <t>Directive 2008/98 - Waste and repealing certain Directives (Waste Framework Directive) (19.11.2008),COM(2015)614 - "Closing the loop - An EU action plan for the Circular Economy" (02.12.2015),Directive 2000/60 - Framework for Community action in the field of water policy (23.10.2000),COM(2014)15 - Policy framework for climate and energy in the period from 2020 to 2030 (22.01.2014),COM(2006)231 - “Thematic Strategy for Soil Protection” (22.09.2006) ,COM(2010)672 - The CAP towards 2020: Meeting the food, natural resources and territorial challenges of the future (18.11.2010)</t>
  </si>
  <si>
    <t>Laser systems for the prevention of food chain poisoning and minimization of chemical exposure to the environment</t>
  </si>
  <si>
    <t>LIFE15 ENV/UK/000386</t>
  </si>
  <si>
    <t>LIFE Laser Fence</t>
  </si>
  <si>
    <t>http://www.ljmu.ac.uk</t>
  </si>
  <si>
    <t>Liverpool John Moores University,Bird Control Solutions BV, The Netherlands,Volterra Ecosystems S.L., Spain,Eoloaroz S.L., Spain,Game &amp;amp; Wildlife Scottish Demonstration Farm, United Kingdom,Cuarterola SL, Spain,IRIS UAV services S.L., Spain,CUCANOCHE S.L., Spain</t>
  </si>
  <si>
    <t>Industrial risks - Hazardous substances,Human health protection,Chemicals</t>
  </si>
  <si>
    <t>animal damage,poison,chemical industry,toxicological assessment,pest control</t>
  </si>
  <si>
    <t>Regulation 528/2012 - Making available on the market and use of biocidal products (Biocidal Products Regulation) (22.05.2012),"Regulation 1272/2008 - Classification, labelling and packaging of substances and mixtures (amends REACH regulation) (16.12.2008)"</t>
  </si>
  <si>
    <t>Marches Mosses Raised Bog Restoration Project</t>
  </si>
  <si>
    <t>LIFE15 NAT/UK/000786</t>
  </si>
  <si>
    <t>Marches Mosses BogLIFE</t>
  </si>
  <si>
    <t>http://www.gov.uk</t>
  </si>
  <si>
    <t>Natural England,Natural Resources Body for Wales, United Kingdom,Shropshire Wildlife Trust, United Kingdom</t>
  </si>
  <si>
    <t>environmental education,monitoring,nature reserve,voluntary work,restoration measure</t>
  </si>
  <si>
    <t>7110 - Active raised bogs,7120 - Degraded raised bogs still capable of natural regeneration</t>
  </si>
  <si>
    <t xml:space="preserve">Fenn`s, Whixall, Bettisfield, Wem and Cadney Mosses(UK0012912, SCI) </t>
  </si>
  <si>
    <t>LIFE - Shad Severn: Conservation and restoration of twaite shad in the Severn Estuary Special Area of Conservation</t>
  </si>
  <si>
    <t>LIFE15 NAT/UK/000219</t>
  </si>
  <si>
    <t>Unlocking the Severn for LIFE</t>
  </si>
  <si>
    <t>http://severnriverstrust.com</t>
  </si>
  <si>
    <t>Canal&amp;amp; River Trust &amp;#x28;CRT&amp;#x29; ,Environment Agency, United Kingdom</t>
  </si>
  <si>
    <t>11/07/2016</t>
  </si>
  <si>
    <t>Fish</t>
  </si>
  <si>
    <t>migratory species,monitoring,renaturation,river,population dynamics,river management</t>
  </si>
  <si>
    <t>Alosa fallax</t>
  </si>
  <si>
    <t xml:space="preserve">Severn Estuary(UK9015022, SPA) ,Severn Estuary/ Môr Hafren(UK0013030, SCI) </t>
  </si>
  <si>
    <t>Umweltorganisation WWF International Danube-Carpathian Programme</t>
  </si>
  <si>
    <t>LIFE16 NGO/AT/200059</t>
  </si>
  <si>
    <t>WWF-DCPO</t>
  </si>
  <si>
    <t>forest ecosystem,freshwater ecosystem,river,wetland,nature conservation,mountainous area</t>
  </si>
  <si>
    <t>Transport &amp; Environment (T&amp;E)</t>
  </si>
  <si>
    <t>LIFE16 NGO/BE/200008</t>
  </si>
  <si>
    <t>T&amp;E</t>
  </si>
  <si>
    <t>European Federation for Transport and Environment</t>
  </si>
  <si>
    <t>emission reduction,climate protection,sustainable development,electric vehicle,environmental impact of transport,renewable energy,mobility</t>
  </si>
  <si>
    <t>RESPIRE - Radon rEal time monitoring System and 
Proactive Indoor Remediation</t>
  </si>
  <si>
    <t>LIFE16 ENV/IT/000553</t>
  </si>
  <si>
    <t>LIFE RESPIRE</t>
  </si>
  <si>
    <t>http://www.dst.uniroma1.it/</t>
  </si>
  <si>
    <t>Centro di Ricerca, Previsione, Prevenzione e Controllo dei Rischi Geologici,Federal Agency for Nuclear Control, Belgium,Elica S.p.A., Italy,Consiglio Nazionale delle Ricerche, Istituto di Geologia Ambientale e Geoingegneria, Italy,Istituto Nazionale di Geofisica e Vulcanologia, Italy</t>
  </si>
  <si>
    <t>31/05/2022</t>
  </si>
  <si>
    <t>Risk assessment and monitoring,Human health protection,Chemicals</t>
  </si>
  <si>
    <t>monitoring,chemical industry,decontamination,human exposure to pollutants</t>
  </si>
  <si>
    <t>Conservation and restoration of mediterranean Taxus baccata woods (9580*) in the Cantabrian Mountains</t>
  </si>
  <si>
    <t>LIFE15 NAT/ES/000790</t>
  </si>
  <si>
    <t>LIFE BACCATA</t>
  </si>
  <si>
    <t>http://www.ibader.org</t>
  </si>
  <si>
    <t>Universidad de Santiago de Compostela,Empresa de Transformaci&amp;oacute;n Agraria S. A. &amp;#x28;TRAGSA&amp;#x29;, Spain,JUNTA DE CASTILLA Y LE&amp;Oacute;N, Spain,Fundaci&amp;oacute;n HAZI Fundazioa, Spain,Fundaci&amp;oacute;n Centro de Servicios y Promoci&amp;oacute;n Forestal y de su Industria de Castilla y Le&amp;oacute;n, Spain</t>
  </si>
  <si>
    <t>conservation of genetic resources,forest ecosystem,environmental awareness,management plan,preventive measure</t>
  </si>
  <si>
    <t>9580 - Mediterranean Taxus baccata woods</t>
  </si>
  <si>
    <t xml:space="preserve">Picos de Europa(ES0000003, SPA/SCI) ,Alto Sil(ES0000210, SPA/SCI) ,Ancares - Courel(ES1120001, SCI) ,Pagoeta(ES2120006, SCI) ,Montes Obarenes(ES4120030, SPA/SCI) ,Bosques del Valle de Mena(ES4120049, SCI) ,Picos de Europa en Castilla y León(ES4130003, SPA/SCI) ,Sierra de los Ancares(ES4130010, SPA/SCI) ,Valle de San Emiliano(ES4130035, SPA/SCI) ,Hoces de Vegacervera(ES4130037, SCI) ,Montaña Central de León(ES4130050, SCI) ,Fuentes Carrionas y Fuente Cobre-Montaña Palentina(ES4140011, SPA/SCI) ,Omaña - ZEPA(ES0000364, SPA) ,Aralar(ES2120011, SCI) ,Embalse del Ebro - Monte Hijedo(ES4120090, SCI) ,Omaña(ES4130149, SCI) </t>
  </si>
  <si>
    <t>Conservation and management of Basque mountain grasslands</t>
  </si>
  <si>
    <t>LIFE15 NAT/ES/000805</t>
  </si>
  <si>
    <t>LIFE OREKA Mendian</t>
  </si>
  <si>
    <t>http://www.hazi.eus</t>
  </si>
  <si>
    <t>Fundacin HAZI Fundazioa,Euskal Herriko Laborantza Ganbara, France,CONSERVATOIRE D&amp;rsquo;ESPACES NATURELS D&amp;rsquo;AQUITAINE, France,Euromontana, France,NEIKER-Tecnalia - Instituto Vasco de Investigaci&amp;oacute;n y Desarrollo Agrario, Spain,Bizkaiko Foru Aldundia - Diputaci&amp;oacute;n Foral de Bizkaia, Spain,Arabako Foru Aldundia - Diputaci&amp;oacute;n foral de &amp;Aacute;lava, Spain,Gipuzkoako Foru Aldundia - Diputaci&amp;oacute;n Foral de Gizpuzkoa, Spain</t>
  </si>
  <si>
    <t>Bogs and Mires,Heath and Scrublands,Plants,Grasslands</t>
  </si>
  <si>
    <t>agricultural method,environmental impact of agriculture,grassland ecosystem,grazing,environmental awareness,forestry,soil erosion,management plan,restoration measure</t>
  </si>
  <si>
    <t>Narcissus pseudonarcissus ssp. nobilis,Narcissus asturiensis</t>
  </si>
  <si>
    <t xml:space="preserve">Aiako harria(ES2120016, SCI) ,Jaizkibel(ES2120017, SCI) ,Urkiola(ES2130009, SCI) ,Gorobel mendilerroa / Sierra Sálvada(ES0000244, SPA) ,Arabako Hegoaldeko Mendilerroak / Sierras Meridionales de Álava(ES0000246, SPA) ,Gorbeia(ES2110009, SCI) ,Arabako hegoaldeko mendilerroak / Sierras meridionales de Álava(ES2110018, SCI) ,Entzia(ES2110022, SCI) ,Aizkorri-Aratz(ES2120002, SCI) ,Izarraitz(ES2120003, SCI) ,Aralar(ES2120011, SCI) ,Armañón(ES2130001, SCI) ,Ordunte(ES2130002, SCI) ,Izki(ES2110019, SPA/SCI) ,Arkamu-Gibillo-Arrastaria(ES2110004, SCI) ,Pagoeta(ES2120006, SCI) ,Hernio-Gazume(ES2120008, SCI) </t>
  </si>
  <si>
    <t>REmediation of Marine Environment and Development of Innovative Aquaculture: exploitation of edible/not edible biomass</t>
  </si>
  <si>
    <t>LIFE16 ENV/IT/000343</t>
  </si>
  <si>
    <t>REMEDIA Life</t>
  </si>
  <si>
    <t>http://www.scienzemfn.unisalento.it/home_page</t>
  </si>
  <si>
    <t>Universita del Salento - Dipartimento di Scienze e Tecnologie Biologiche e Ambientali,Universit&amp;agrave; degli Studi di Bari Aldo Moro, Italy,Istituto per l&amp;rsquo;Ambiente Marino Costiero CNR U.O.S. Taranto, Italy,Maricoltura Mar Grande S.r.l., Italy</t>
  </si>
  <si>
    <t>aquatic ecosystem,marine pollution,water quality,water pollution,fishing industry</t>
  </si>
  <si>
    <t>Directive 2008/56 - Framework for community action in the field of marine environmental policy (Marine Strategy Framework Directive) (17.06.2008)</t>
  </si>
  <si>
    <t>Natura 2000 - the european nature network - seeing - understanding - experiencing - shaping it</t>
  </si>
  <si>
    <t>LIFE16 GIE/DE/000012</t>
  </si>
  <si>
    <t>LIFE living Natura 2000</t>
  </si>
  <si>
    <t>http://www.anl.bayern.de</t>
  </si>
  <si>
    <t>Bayerische Akademie fr Naturschutz und Landschaftspflege,Bayerisches Staatsministerium f&amp;uuml;r Umwelt und Verbraucherschutz, Germany</t>
  </si>
  <si>
    <t>31/03/2024</t>
  </si>
  <si>
    <t>In bici attraverso la Rete Natura 2000 italiana</t>
  </si>
  <si>
    <t>LIFE16 GIE/IT/000700</t>
  </si>
  <si>
    <t>LIFE Sic2Sic</t>
  </si>
  <si>
    <t>Istituto Superiore per la Protezione e la Ricerca Ambientale,FIAB - FEDERAZIONE ITALIANA AMICI DELLA BICICLETTA ONLUS, Italy,Enne3 scrl, Italy,Ares 2.0 S.R.L, Italy</t>
  </si>
  <si>
    <t>Legal Actions on Clean Air</t>
  </si>
  <si>
    <t>LIFE15 GIE/DE/000795</t>
  </si>
  <si>
    <t>LIFE Legal Actions</t>
  </si>
  <si>
    <t>http://www.duh.de</t>
  </si>
  <si>
    <t>Environmental Action Germany &amp;#x28;Deutsche Umwelthilfe e.V.&amp;#x29;,Frank Bold Society, Czech Republic</t>
  </si>
  <si>
    <t>01/08/2016</t>
  </si>
  <si>
    <t>Air pollutants,Awareness raising - Information</t>
  </si>
  <si>
    <t>public awareness campaign,urban area,environmental training,air quality management,public health,human exposure to pollutants</t>
  </si>
  <si>
    <t>Directive 2001/81- National emissions ceilings for certain atmospheric pollutants (23.10.2001),Directive 2008/50/EC - Ambient air quality and cleaner air for Europe (21.05.2008) ,COM (2013/0918) - A Clean Air Programme for Europe (18.12.2013),COM(2008)400 - “Public procurement for a better environment" (16.07.2008),Directive 2014/24 on public procurement and repealing Directive 2004/18/EC (26.02.2014)</t>
  </si>
  <si>
    <t>NGO Shipbreaking Platform</t>
  </si>
  <si>
    <t>LIFE16 NGO/BE/200001</t>
  </si>
  <si>
    <t>recycling,hazardous waste,shipbuilding</t>
  </si>
  <si>
    <t>WWF European Policy Programme AISBL</t>
  </si>
  <si>
    <t>LIFE16 NGO/BE/200004</t>
  </si>
  <si>
    <t>WWF EPO</t>
  </si>
  <si>
    <t xml:space="preserve">gpons@wwf.eu </t>
  </si>
  <si>
    <t>forest ecosystem,freshwater ecosystem,marine ecosystem,biodiversity,emission reduction,climate protection,sustainable development,nature conservation,environmental impact of energy,low carbon technology</t>
  </si>
  <si>
    <t>Reuse of waste acid whey for extraction of high added value bioactive proteins</t>
  </si>
  <si>
    <t>LIFE16 ENV/SI/000335</t>
  </si>
  <si>
    <t>LIFE for Acid Whey</t>
  </si>
  <si>
    <t>http://www.arhel.si</t>
  </si>
  <si>
    <t>Arhel projektiranje in ineniring d.o.o.,University of Ljubljana  &amp;#x28;Biotechnical Faculty&amp;#x29;, Slovenia</t>
  </si>
  <si>
    <t>03/07/2017</t>
  </si>
  <si>
    <t>Food and Beverages,Waste recycling</t>
  </si>
  <si>
    <t>waste recycling,food production,waste water reduction,resource conservation</t>
  </si>
  <si>
    <t>Directive 2008/98 - Waste and repealing certain Directives (Waste Framework Directive) (19.11.2008),COM(2015)614 - "Closing the loop - An EU action plan for the Circular Economy" (02.12.2015),Directive 2010/75 - Industrial emissions (integrated pollution prevention and control) (24.11.2010)</t>
  </si>
  <si>
    <t>Collaborative management for conservation of forest and grassland habitats negatively affected by IAS in Bulgaria</t>
  </si>
  <si>
    <t>LIFE16 NAT/BG/000856</t>
  </si>
  <si>
    <t>LIFE IAS Free Habitats</t>
  </si>
  <si>
    <t>http://www.ecologybg.com</t>
  </si>
  <si>
    <t>Information and Nature Conservation Foundation,Eco Forum - for the Nature, Bulgaria,Foundation for organic agriculture &amp;ldquo;Bioselena&amp;rdquo;, Bulgaria</t>
  </si>
  <si>
    <t>02/10/2017</t>
  </si>
  <si>
    <t>03/10/2022</t>
  </si>
  <si>
    <t>Forests,Invasive species,Grasslands</t>
  </si>
  <si>
    <t>forest ecosystem,grassland ecosystem,geographic information system,nature conservation,management plan</t>
  </si>
  <si>
    <t>6510 - "Lowland hay meadows (Alopecurus pratensis, Sanguisorba officinalis)",9180 - "Tilio-Acerion forests of slopes, screes and ravines",9560 - Endemic forests with Juniperus spp.</t>
  </si>
  <si>
    <t xml:space="preserve">Tsentralen Balkan(BG0000494, SPA/SCI) ,Rodopi - Zapadni(BG0001030, SCI) ,Tsentralen Balkan - bufer(BG0001493, SCI) ,Zapadni Rodopi(BG0002063, SPA) ,Tsentralen Balkan bufer(BG0002128, SPA) </t>
  </si>
  <si>
    <t>Improvement of Natura 2000 statuses with renaturation of Stržen's riverbed on intermittent Cerknica Lake</t>
  </si>
  <si>
    <t>LIFE16 NAT/SI/000708</t>
  </si>
  <si>
    <t>LIFE STRŽEN</t>
  </si>
  <si>
    <t>https://www.notranjski-park.si/</t>
  </si>
  <si>
    <t>Notranjski regijski park,Dru&amp;scaron;tvo za opazovanje in prou&amp;#x10d;evanje ptic Slovenije, Slovenia,Zavod za ribi&amp;scaron;tvo Slovenije, Slovenia,Zavod RS za varstvo narave, Slovenia,HIDROTEHNIK Vodnogospodarsko podjetje d.d., Slovenia</t>
  </si>
  <si>
    <t>Freshwater,Birds</t>
  </si>
  <si>
    <t>environmental impact of tourism,river,restoration measure</t>
  </si>
  <si>
    <t>Directive 2000/60 - Framework for Community action in the field of water policy (23.10.2000),Directive 92/43 - Conservation of natural habitats and of wild fauna and flora- Habitats Directive (21.05.1992),COM(2011) 244 final “Our life insurance, our natural capital: an EU biodiversity strategy to 2020” (03.05.2011),Directive 2009/147 - Conservation of wild birds - Birds Directive (codified version of Directive 79/409/EEC as amended) (30.11.2009)</t>
  </si>
  <si>
    <t>3180 - Turloughs</t>
  </si>
  <si>
    <t>Botaurus stellaris</t>
  </si>
  <si>
    <t xml:space="preserve">Cerkniško jezero(SI5000015, SPA) ,Notranjski trikotnik(SI3000232, SCI) </t>
  </si>
  <si>
    <t>Improving the Pond Bat (Myotis dasycneme) habitats in Estonia</t>
  </si>
  <si>
    <t>LIFE16 NAT/EE/000710</t>
  </si>
  <si>
    <t>EstBatLIFE</t>
  </si>
  <si>
    <t>http://www.elfond.ee</t>
  </si>
  <si>
    <t>SA Eestimaa Looduse Fond,Estonian Museum of Natural History, Estonia</t>
  </si>
  <si>
    <t>Rocky and Caves,Mammals</t>
  </si>
  <si>
    <t>environmental impact of tourism,protected area,public awareness campaign,voluntary work,mine</t>
  </si>
  <si>
    <t>Myotis dasycneme</t>
  </si>
  <si>
    <t xml:space="preserve">Ülgase(EE0010116, SCI) ,Vääna(EE0010125, SCI) ,Vääna-Posti(EE0010175, SCI) ,Piusa-Võmmorski(EE0080621, SCI) </t>
  </si>
  <si>
    <t>Restoration, conservation and governance of the Alnus aluvial forests in the Mediterranean Region</t>
  </si>
  <si>
    <t>LIFE16 NAT/ES/000768</t>
  </si>
  <si>
    <t>LIFE ALNUS</t>
  </si>
  <si>
    <t>http://www.ctfc.cat</t>
  </si>
  <si>
    <t>Centre Tecnolgic Forestal de Catalunya,Fundaci&amp;oacute; Universit&amp;agrave;ria Balmes - CERM - UVic - UCC, Spain,Fundaci&amp;oacute; Catalunya-La Pedrera, Spain,Ag&amp;egrave;ncia Catalana de l&amp;#x27;Aigua, Spain,Ajuntament de Granollers, Spain,MN Consultors en Ci&amp;egrave;ncies de la Conservaci&amp;oacute; SL, Spain</t>
  </si>
  <si>
    <t>Green infrastructure,Freshwater</t>
  </si>
  <si>
    <t>flood,forest ecosystem,freshwater ecosystem,river,wetland,restoration measure</t>
  </si>
  <si>
    <t>Directive 2000/60 - Framework for Community action in the field of water policy (23.10.2000),Directive 92/43 - Conservation of natural habitats and of wild fauna and flora- Habitats Directive (21.05.1992),COM(2011) 244 final “Our life insurance, our natural capital: an EU biodiversity strategy to 2020” (03.05.2011)</t>
  </si>
  <si>
    <t>91E0 - "Alluvial forests with Alnus glutinosa and Fraxinus excelsior (Alno-Padion, Alnion incanae, Salicion albae)"</t>
  </si>
  <si>
    <t>Myotis bechsteinii,Barbastella barbastellus,Galemys pyrenaicus,Lutra lutra</t>
  </si>
  <si>
    <t xml:space="preserve">Prepirineu Central català(ES0000018, SPA/SCI) ,Riu de la Llosa(ES5130011, SCI) ,Riera de Sorreigs(ES5110016, SCI) ,Serra de Prada-Castellàs(ES5130026, SPA/SCI) </t>
  </si>
  <si>
    <t>Space for Adaptating the River Scheldt to Climate Change</t>
  </si>
  <si>
    <t>LIFE16 CCA/BE/000107</t>
  </si>
  <si>
    <t>LIFE SPARC</t>
  </si>
  <si>
    <t>http://www.natuurenbos.be</t>
  </si>
  <si>
    <t>Agentschap voor Natuur en Bos,Eigen Vermogen Flanders Hydraulics, Belgium,Regionaal Landschap Schelde-Durme, Belgium,Waterwegen en Zeekanaal NV, Belgium</t>
  </si>
  <si>
    <t>31/08/2025</t>
  </si>
  <si>
    <t>Natural resources and ecosystems,Resilient communities</t>
  </si>
  <si>
    <t>flood protection</t>
  </si>
  <si>
    <t>Management of Urban SPAs in Extremadura for the conservation of Lesser kestrel (Falco naumanni)</t>
  </si>
  <si>
    <t>LIFE15 NAT/ES/001016</t>
  </si>
  <si>
    <t>LIFE- ZEPAURBAN</t>
  </si>
  <si>
    <t>http://extremambiente.gobex.es/</t>
  </si>
  <si>
    <t>Direccin General de Medio Ambiente. Junta de Extremadura,Laruinagrafica SL, Spain,Defensa y Estudio del Medio Ambiente &amp;#x28;DEMA&amp;#x29;, Spain,Direcci&amp;oacute;n General de Turismo - Consejer&amp;iacute;a de Econom&amp;iacute;a e Infraestructuras - Gobierno de Extremadura, Spain,Instituto Tecnol&amp;oacute;gico de Rocas Ornamentales y Materiales de Construcci&amp;oacute;n, Spain,Direcci&amp;oacute;n General de Bibliotecas, Museos y Patrimonio Cultural de la Secretar&amp;iacute;a General de Cultura - Consejer&amp;iacute;a de Presidencia -  Junta de Extremadura, Spain,Asociaci&amp;oacute;n TERRA NATURALIS - Naturaleza, Cultura y Desarrollo, Spain,Prefabricados Extremadura 2002 S.L., Spain</t>
  </si>
  <si>
    <t>31/08/2021</t>
  </si>
  <si>
    <t>environmental impact of agriculture,environmental awareness,urban area,survey,management plan,information system,preventive measure</t>
  </si>
  <si>
    <t>Falco naumanni</t>
  </si>
  <si>
    <t xml:space="preserve">Embalse de Orellana y Sierra de Pela(ES0000068, SPA/SCI) ,Colonias de Cernícalo Primilla de Almendralejo(ES0000331, SPA) ,Colonias de Cernícalo Primilla de Saucedilla(ES0000394, SPA) ,Colonias de Cernícalo Primilla de Acedera(ES0000401, SPA) ,Colonias de Cernícalo Primilla de Trujillo(ES0000402, SPA) ,Colonias de Cernícalo Primilla de Fuente de Cantos(ES0000403, SPA) ,Colonias de Cernícalo Primilla de Guareña(ES0000404, SPA) ,Colonias de Cernícalo Primilla de LLerena(ES0000405, SPA) ,Colonias de Cernícalo Primilla de Zafra(ES0000406, SPA) ,Colonias de Cernícalo Primilla de la Ciudad Monumental de Cáceres(ES0000422, SPA) ,Colonias de Cernícalo Primilla de Garrovillas(ES0000423, SPA) ,Colonias de Cernícalo Primilla de San Vicente de Alcántara(ES0000424, SPA) ,Colonias de Cernícalo Primilla de Casa de la Enjarada(ES0000428, SPA) ,Colonias de Cernícalo Primilla de Brozas(ES0000429, SPA) ,Colonias de Cernícalo Primilla de Alburquerque(ES0000430, SPA) ,Colonias de Cernícalo Primilla de Jaraiz de la Vera(ES0000431, SPA) ,Colonias de Cernícalo Primilla de Rivera del Fresno(ES0000432, SPA) ,Colonias de Cernícalo Primilla de Belvis de Monroy(ES0000433, SPA) ,Colonias de Cernícalo Primilla de Jerez de los Caballeros(ES0000533, SPA) ,Colonias de Cernícalo Primilla y El Cachón de Plasencia(ES0000534, SPA) </t>
  </si>
  <si>
    <t>Conservation of priority species and habitats of Andros Island protected area integrating socioeconomic considerations</t>
  </si>
  <si>
    <t>LIFE16 NAT/GR/000606</t>
  </si>
  <si>
    <t>LIFE Andros Park</t>
  </si>
  <si>
    <t>http://www.aua.gr</t>
  </si>
  <si>
    <t>AGRICULTURAL UNIVERSITY OF ATHENS,Kaireios Library, Greece,MOm&amp;#x2f; Hellenic Society for the Study and Protection of the Monk Seal, Greece,Fundaci&amp;oacute;n CBD para la Conservaci&amp;oacute;n de la Biodiversidad y su Habitat, Spain,Municipality of Andros, Greece,Nature Conservation Consultants Ltd, Greece,Hellenic Agricultural Organization - Demeter, Greece</t>
  </si>
  <si>
    <t>Birds,Mammals,Forests</t>
  </si>
  <si>
    <t>grazing,tourism,coastal area,nature conservation,marine environment,management plan,restoration measure,flood protection,fire protection,erosion control</t>
  </si>
  <si>
    <t>Directive 2007/60 - Assessment and management of flood risks (23.10.2007),COM(2006)231 - “Thematic Strategy for Soil Protection” (22.09.2006) ,Directive 92/43 - Conservation of natural habitats and of wild fauna and flora- Habitats Directive (21.05.1992),Directive 2009/147 - Conservation of wild birds - Birds Directive (codified version of Directive 79/409/EEC as amended) (30.11.2009),Regulation 1143/2014 - Prevention and management of the introduction and spread of invasive alien species (22.10.2014)</t>
  </si>
  <si>
    <t>Larus audouinii,Phalacrocorax aristotelis desmarestii,Monachus monachus</t>
  </si>
  <si>
    <t xml:space="preserve">ANDROS: ORMOS VITALI KAI KENTRIKOS OREINOS OGKOS(GR4220001, SCI) ,ANDROS: KENTRIKO KAI NOTIO TMIMA, GYRO NISIDES KAI PARAKTIA THALASSIA ZONI(GR4220028, SPA) </t>
  </si>
  <si>
    <t>Coastal lagoon habitat (1150*) and species recovery by restoring the salt gradient increasing fresh water input</t>
  </si>
  <si>
    <t>LIFE16 NAT/IT/000663</t>
  </si>
  <si>
    <t>LIFE LAGOON REFRESH</t>
  </si>
  <si>
    <t>http://www.isprambiente.gov.it</t>
  </si>
  <si>
    <t>Istituto Superiore per la Protezione e la Ricerca Ambientale,Provveditorato Interregionale per le Opere Pubbliche &amp;#x28;OO.PP&amp;#x29; del Veneto, Trentino&amp;#xd;&amp;#xa;Alto Adige, Friuli Venezia Giulia&amp;#x29;, Italy,Ipros Ingegneria Ambientale s.r.l., Italy,Universit&amp;agrave; Ca&amp;#x27; Foscari di Venezia, Italy,Regione Veneto - Direzione Ambiente, Italy</t>
  </si>
  <si>
    <t>31/08/2022</t>
  </si>
  <si>
    <t>wetland,restoration measure,coast protection,coastal management</t>
  </si>
  <si>
    <t>COM(2013)133 - “Proposal for a Directive establishing a framework for maritime spatial planning and integrated coastal management” (12.03.2013),"Protocol on Integrated Coastal Zone Management in the Mediterranean, ratified by the Council Decision 2010/631/EU (13.09.2010)",Directive 2008/56 - Framework for community action in the field of marine environmental policy (Marine Strategy Framework Directive) (17.06.2008),Directive 92/43 - Conservation of natural habitats and of wild fauna and flora- Habitats Directive (21.05.1992),Directive 79/409 - Conservation of wild birds (02.04.1979),COM(2011) 244 final “Our life insurance, our natural capital: an EU biodiversity strategy to 2020” (03.05.2011)</t>
  </si>
  <si>
    <t>1150 - Coastal lagoons</t>
  </si>
  <si>
    <t>Emberiza schoeniclus,Panurus biarmicus,Acrocephalus arundinaceus,Locustella luscinioides,Alcedo atthis,Circus cyaneus,Circus aeruginosus,Ixobrychus minutus,Ardea purpurea,Phalacrocorax pygmeus,Botaurus stellaris,Pomatoschistus canestrinii</t>
  </si>
  <si>
    <t xml:space="preserve">Laguna superiore di Venezia(IT3250031, SCI) ,Laguna di Venezia(IT3250046, SPA) </t>
  </si>
  <si>
    <t>Restoration of migration corridors and habitats for rheophilic fish species in Gilort River</t>
  </si>
  <si>
    <t>LIFE16 NAT/RO/000778</t>
  </si>
  <si>
    <t>Fish for LIFE</t>
  </si>
  <si>
    <t>http://apmgj.anpm.ro/</t>
  </si>
  <si>
    <t>Agenia pentru Protecia Mediului Gorj - Environmental Protection Agency Gorj,Universitatea din Bucuresti, Romania,Invisible Nature, Romania</t>
  </si>
  <si>
    <t>Ecological coherence,Fish</t>
  </si>
  <si>
    <t>migratory species,river,management plan,restoration measure</t>
  </si>
  <si>
    <t>Directive 2000/60 - Framework for Community action in the field of water policy (23.10.2000),Directive 92/43 - Conservation of natural habitats and of wild fauna and flora- Habitats Directive (21.05.1992)</t>
  </si>
  <si>
    <t>Sabanejewia aurata,Gobio albipinnatus,Eudontomyzon mariae,Barbus meridionalis</t>
  </si>
  <si>
    <t xml:space="preserve">Coridorul Jiului(ROSCI0045, SCI) ,Râul Gilort(ROSCI0362, SCI) </t>
  </si>
  <si>
    <t>Demonstration of an innovative energy conversion technology for waste heat recovery in the glass industry and other EIIs</t>
  </si>
  <si>
    <t>LIFE16 CCM/DE/000085</t>
  </si>
  <si>
    <t>LIFE GreenPower-</t>
  </si>
  <si>
    <t>http://www.glas-freital.com</t>
  </si>
  <si>
    <t>Glashtte Freital GmbH,TIS&amp;#x28;Thermolectric Industrial Solutions GmbH&amp;#x29;, Germany</t>
  </si>
  <si>
    <t>28/02/2021</t>
  </si>
  <si>
    <t>GHG reduction in EU ETS sectors,Efficiency</t>
  </si>
  <si>
    <t>use of waste as energy source,glass industry,emission reduction,greenhouse gas,energy efficiency</t>
  </si>
  <si>
    <t>Regulation 517/2014 - Fluorinated greenhouse gases (16.04.2014),Directive 2012/27 - Energy efficiency (25.10.2012),Directive 2009/125 - Framework for the setting of ecodesign requirements for energy-related products (21.10.2009)</t>
  </si>
  <si>
    <t>Low-cost, carbon positive bioethanol production with innovative Green Floating Filters in multiple water bodies</t>
  </si>
  <si>
    <t>LIFE16 CCM/GR/000044</t>
  </si>
  <si>
    <t>LIFE Biomass C+</t>
  </si>
  <si>
    <t>http://www.certh.gr</t>
  </si>
  <si>
    <t>CENTRE FOR RESEARCH &amp;amp; TECHNOLOGY HELLAS,Hellenic Petroleum S.A., Greece,Biostream B.V., The Netherlands,COMUNIDAD DE REGANTES DE EL ARENAL, Spain,VOLTERRA ECOSYSTEMS SL, Spain,Universidad Polit&amp;eacute;cnica de Madrid, Spain</t>
  </si>
  <si>
    <t>European Sustainable Clothing Action Plan</t>
  </si>
  <si>
    <t>LIFE14 ENV/UK/000257</t>
  </si>
  <si>
    <t>LIFE ECAP</t>
  </si>
  <si>
    <t>http://www.wrap.org.uk</t>
  </si>
  <si>
    <t>The Waste and Resources Action Programme,DAFI&amp;#x28;Den Erhvervsdrivende Fond Danish Fashion Institute&amp;#x29;, Denmark,ZWS&amp;#x28;Zero Waste Scotland&amp;#x29;, United Kingdom,MADE-BY&amp;#x28;STICHTING MADE-BY LABEL&amp;#x29;, Netherlands,RWS&amp;#x28;Ministerie van Infrastructuur en Milieu Rijkswaterstaat&amp;#x29;, Netherlands</t>
  </si>
  <si>
    <t>Textiles - Clothing,Waste reduction - Raw material saving</t>
  </si>
  <si>
    <t>waste reduction,textile industry,waste water reduction,incineration of waste</t>
  </si>
  <si>
    <t>Cleanest oxy-fuel combustion technology with radiation based waste heat recovery for glass melting furnaces</t>
  </si>
  <si>
    <t>LIFE16 CCM/BG/000059</t>
  </si>
  <si>
    <t>LIFE CleanOx</t>
  </si>
  <si>
    <t>http://www.pasabahce.com/en</t>
  </si>
  <si>
    <t>Pasabahce Bulgaria EAD,Air Liquide S.A., France</t>
  </si>
  <si>
    <t>GHG reduction in EU ETS sectors,Energy efficiency</t>
  </si>
  <si>
    <t>glass industry,emission reduction,greenhouse gas,energy efficiency</t>
  </si>
  <si>
    <t>COM(2014)15 - Policy framework for climate and energy in the period from 2020 to 2030 (22.01.2014),COM(2011)112 - "A Roadmap for moving to a competitive low carbon economy in 2050" (08.03.2011),Directive 2010/75 - Industrial emissions (integrated pollution prevention and control) (24.11.2010)</t>
  </si>
  <si>
    <t>Mitigating the Health Effects of Desert Dust Storms Using Exposure-Reduction Approaches</t>
  </si>
  <si>
    <t>LIFE16 CCA/CY/000041</t>
  </si>
  <si>
    <t>LIFE-MEDEA</t>
  </si>
  <si>
    <t>http://www.ucy.ac.cy/en/</t>
  </si>
  <si>
    <t>University of Cyprus,Department of Meteorology, Ministry of Agriculture, Rural Development and Environment, Cyprus,Cyprus University of Technology, Cyprus,Department of Labor Inspection, Ministry of Labor, Welfare and Social Insurance, Cyprus,Soroka University Medical Center &amp;#x28;SUMC&amp;#x29;- Clalit Health Services, Israel,E.n.A Consulting LP, Greece,University of Crete, Greece,Cyprus Broadcasting Corporation, Cyprus</t>
  </si>
  <si>
    <t>decision making support,public health,human exposure to pollutants,climate adaptation strategy</t>
  </si>
  <si>
    <t>EMPLOYING LAND STEWARDSHIP TO TRANSFORM TERRACED LANDSCAPES INTO GREEN INFRASTRUCTURES TO BETTER ADAPT TO CLIMATE CHANGE</t>
  </si>
  <si>
    <t>LIFE16 CCA/GR/000050</t>
  </si>
  <si>
    <t>LIFE TERRACESCAPE</t>
  </si>
  <si>
    <t>http://www.aegean.gr</t>
  </si>
  <si>
    <t>UNIVERSITY OF THE AEGEAN - RESEARCH UNIT,Hellenic Agricultural Organisation - DEMETER, Greece,National Observatory of Athens, Greece,Research Committee &amp;ndash; National and Kapodistrian University of Athens, Greece,Municipality of Andros, Greece,Green Fund, Greece</t>
  </si>
  <si>
    <t>31/10/2022</t>
  </si>
  <si>
    <t>Natural resources and ecosystems,Resilient communities,Sectoral adaptation (industry-services)</t>
  </si>
  <si>
    <t>Agriculture,island,climate action plan,ecosystem-based approach,land use</t>
  </si>
  <si>
    <t>Net pro Net: una rete di volontari per contribuire alla gestione attiva della Rete Natura 2000</t>
  </si>
  <si>
    <t>LIFE15 GIE/IT/000897</t>
  </si>
  <si>
    <t>Life Net pro Net</t>
  </si>
  <si>
    <t>http://www.lipu.it</t>
  </si>
  <si>
    <t>Lipu,None</t>
  </si>
  <si>
    <t>Public and Stakeholders participation,Birds</t>
  </si>
  <si>
    <t>monitoring,protected area,environmental awareness,voluntary work,data acquisition</t>
  </si>
  <si>
    <t>Directive 92/43 - Conservation of natural habitats and of wild fauna and flora- Habitats Directive (21.05.1992),Directive 79/409 - Conservation of wild birds (02.04.1979),COM(2011) 244 final “Our life insurance, our natural capital: an EU biodiversity strategy to 2020” (03.05.2011),Directive 2009/147 - Conservation of wild birds - Birds Directive (codified version of Directive 79/409/EEC as amended) (30.11.2009)</t>
  </si>
  <si>
    <t>Restoration and conservation of petrifying springs (*7220), calcareous fens (*7210) and alkaline fens (7230) in Denmark</t>
  </si>
  <si>
    <t>LIFE14 NAT/DK/000606</t>
  </si>
  <si>
    <t>RigKilde-LIFE</t>
  </si>
  <si>
    <t>http://www.thisted.dk</t>
  </si>
  <si>
    <t>Thisted Kommune,Str Kom&amp;#x28;Struer Kommune&amp;#x29;, Denmark,Fur Kom&amp;#x28;Fures&amp;oslash; Kommune&amp;#x29;, Denmark,H&amp;oslash;j Kom&amp;#x28;H&amp;oslash;je-Taastrup Kommune&amp;#x29;, Denmark,Fax Kom&amp;#x28;Faxe Kommune&amp;#x29;, Denmark,NST&amp;#x28;Naturstyrelsen&amp;#x29;, Denmark,Jam Kom&amp;#x28;Jammerbugt Kommune&amp;#x29;, Denmark</t>
  </si>
  <si>
    <t>Invasive species,Freshwater</t>
  </si>
  <si>
    <t>aquatic ecosystem,introduction of animal species</t>
  </si>
  <si>
    <t>7210 - Calcareous fens with Cladium mariscus and species of the Caricion davallianae,7220 - Petrifying springs with tufa formation (Cratoneurion),7230 - Alkaline fens</t>
  </si>
  <si>
    <t>Rana arvalis,Triturus cristatus,Leucorrhinia pectoralis,Graphoderus bilineatus</t>
  </si>
  <si>
    <t xml:space="preserve">Furesø med Vaserne og Farum Sø(DK002Y109, SPA) ,Ovesø(DK00EX021, SPA) ,Øvre Mølleådal, Furesø og Frederiksdal Skov(DK002X212, SCI) ,Vasby Mose og Sengeløse Mose(DK002X213, SCI) ,Suså med Tystrup-Bavelse Sø og Slagmosen(DK006Y275, SCI) ,Sydfynske Øhav(DK008X201, SCI) ,Hvidbjerg Å, Ove Sø og Ørum Sø(DK00EX132, SCI) ,Løgstør Bredning, Vejlerne og Bulbjerg(DK00EY124, SCI) ,Agger Tange, Nissum Bredning, Skibsted Fjord og Agerø(DK00EY133, SCI) ,Lien med Underlien(DK00FX317, SCI) </t>
  </si>
  <si>
    <t>Municipalities as integrators and coordinators in adaptation to climate change</t>
  </si>
  <si>
    <t>LIFE16 CCA/HU/000115</t>
  </si>
  <si>
    <t>LIFE-MICACC</t>
  </si>
  <si>
    <t>http://www.kormany.hu/en/ministry-of-interior</t>
  </si>
  <si>
    <t>Ministry of Interior of Hungary,Municipality of B&amp;aacute;tya, Hungary,Association of Climate-Friendly Municipalities, Hungary,Municipality of R&amp;aacute;k&amp;oacute;czi&amp;uacute;jfalu, Hungary,WWF World Wide Fund for Nature Hungary Foundation, Hungary,Municipality of Ruzsa, Hungary,General Directorate of Water Management, Hungary,PANNON Pro Innovation Services Ltd., Hungary,Municipality of Tiszatarj&amp;aacute;n, Hungary,Municipality of P&amp;uuml;sp&amp;ouml;kszil&amp;aacute;gy, Hungary</t>
  </si>
  <si>
    <t>Coordinator,Participant,Participant,Participant,Participant,Participant,Participant,Participant,Participant,Participant</t>
  </si>
  <si>
    <t>30/11/2021</t>
  </si>
  <si>
    <t>Resilient communities,Natural resources and ecosystems</t>
  </si>
  <si>
    <t>LIFE COOL &amp; LOW NOISE ASPHALT</t>
  </si>
  <si>
    <t>LIFE16 ENV/FR/000384</t>
  </si>
  <si>
    <t>LIFE C-LOW-N ASPHALT</t>
  </si>
  <si>
    <t>http://www.paris.fr</t>
  </si>
  <si>
    <t>CITY OF PARIS,EUROVIA MANAGEMENT, France,COLAS SA, France,BRUITPARIF - Observatoire du bruit en &amp;Icirc;le-de-France, France</t>
  </si>
  <si>
    <t>Noise pollution</t>
  </si>
  <si>
    <t>urban area,noise reduction,climate change mitigation,urban heat island</t>
  </si>
  <si>
    <t>COM (2013/0918) - A Clean Air Programme for Europe (18.12.2013),COM(2013)216 - EU Strategy on adaptation to climate change (16.04.2013)</t>
  </si>
  <si>
    <t>Actions for improved conservation status of The thick shelled river mussel (Unio crassus) in Denmark</t>
  </si>
  <si>
    <t>LIFE15 NAT/DK/000948</t>
  </si>
  <si>
    <t>UC LIFE Denmark</t>
  </si>
  <si>
    <t>http://www.naestved.dk</t>
  </si>
  <si>
    <t>Nstved Kommune,None</t>
  </si>
  <si>
    <t>freshwater ecosystem,river,restoration measure,population dynamics</t>
  </si>
  <si>
    <t>Unio crassus</t>
  </si>
  <si>
    <t xml:space="preserve">Tystrup-Bavelse Sø(DK006Y093, SPA) ,Suså med Tystrup-Bavelse Sø og Slagmosen(DK006Y275, SCI) </t>
  </si>
  <si>
    <t>The wild forest reindeer (Rangifer tarandus fennicus) of Finland: Conservation and recovery of historic range</t>
  </si>
  <si>
    <t>LIFE15 NAT/FI/000881</t>
  </si>
  <si>
    <t>WildForestReindeerLIFE</t>
  </si>
  <si>
    <t>http://www.metsa.fi</t>
  </si>
  <si>
    <t>Metshallitus Parks &amp;amp; Wildlife Finland,&amp;Auml;ht&amp;auml;ri Zoo, Finland,Ranuan el&amp;auml;intarha &amp;#x2f; Ranua Zoo, Finland,Suomen riistakeskus &amp;#x2f; Finnish Wildlife Agency, Finland,Korkeasaaren el&amp;auml;intarha &amp;#x2f; Helsinki Zoo, Finland,Liikennevirasto &amp;#x2f; Finnish Transport Agency, Finland,Luonnonvarakeskus &amp;#x2f; Natural Resources Institute Finland, Finland,WWF Suomi &amp;#x2f; World Wide Fund for Nature Finland, Finland,Paliskuntain yhdistys &amp;#x2f; Reindeer Herders&amp;#x27; Association, Finland</t>
  </si>
  <si>
    <t>Mammals</t>
  </si>
  <si>
    <t>conservation of genetic resources,monitoring,environmental impact of transport,population dynamics</t>
  </si>
  <si>
    <t>Rangifer tarandus fennicus</t>
  </si>
  <si>
    <t xml:space="preserve">Seitseminen(FI0311002, SCI) ,Lauhanvuori(FI0800001, SCI) </t>
  </si>
  <si>
    <t>Restoration and management of Danube floodplain habitats</t>
  </si>
  <si>
    <t>LIFE14 NAT/SK/001306</t>
  </si>
  <si>
    <t>LIFE Danube floodplains</t>
  </si>
  <si>
    <t>http://broz.sk</t>
  </si>
  <si>
    <t>Bratislavsk regionlne ochranrske zdruenie - BROZRegional Association for Nature Conservation and Sustainable Development,DINPD&amp;#x28;Duna-Ipoly National Park Directorate&amp;#x29;, Hungary,VVB&amp;#x28;Vodohospod&amp;aacute;rska v&amp;yacute;stavba, &amp;scaron;.p.&amp;#x2f; Water management construction, state enterprise&amp;#x29;, Slovakia,VUVH&amp;#x28;V&amp;yacute;skumn&amp;yacute; &amp;uacute;stav vodn&amp;eacute;ho hospod&amp;aacute;rstva &amp;#x2f; Water Research Institute&amp;#x29;, Slovakia,NLC&amp;#x28;N&amp;aacute;rodn&amp;eacute; lesn&amp;iacute;cke centrum &amp;#x2f;  National Forest Centre&amp;#x29;, Slovakia</t>
  </si>
  <si>
    <t>31/01/2024</t>
  </si>
  <si>
    <t>Forests,Freshwater,Grasslands,Amphibians</t>
  </si>
  <si>
    <t>freshwater ecosystem,grassland ecosystem,introduction of plant species,river,biodiversity,water monitoring,wetland,forest management,restoration measure</t>
  </si>
  <si>
    <t>COM(95) 189 - "Communication on the judicious use and conservation of wetlands" (12.12.1995),Directive 92/43 - Conservation of natural habitats and of wild fauna and flora- Habitats Directive (21.05.1992),COM(2013) 249 final “Communication from the Commission on Green Infrastructure (GI) - Enhancing Europe’s Natural Capital” (06.05.2013),COM(2011) 244 final “Our life insurance, our natural capital: an EU biodiversity strategy to 2020” (03.05.2011)</t>
  </si>
  <si>
    <t>3150 - Natural eutrophic lakes with Magnopotamion or Hydrocharition - type vegetation,3270 - Rivers with muddy banks with Chenopodion rubri p.p. and Bidention p.p. vegetation,6210 - Semi-natural dry grasslands and scrubland facies on calcareous substrates (Festuco-Brometalia) (* important orchid sites),6430 - Hydrophilous tall herb fringe communities of plains and of the montane to alpine levels,6440 - Alluvial meadows of river valleys of the Cnidion dubii,6510 - "Lowland hay meadows (Alopecurus pratensis, Sanguisorba officinalis)",91E0 - "Alluvial forests with Alnus glutinosa and Fraxinus excelsior (Alno-Padion, Alnion incanae, Salicion albae)",91F0 - "Riparian mixed forests of Quercus robur, Ulmus laevis and Ulmus minor, Fraxinus excelsior or Fraxinus angustifolia, along the great rivers (Ulmenion minoris)",91G0 - Pannonic woods with Quercus petraea and Carpinus betulus</t>
  </si>
  <si>
    <t>Bombina bombina</t>
  </si>
  <si>
    <t xml:space="preserve">Duna és ártere(HUDI20034, SCI) ,Klatovske rameno(SKUEV0075, SCI) ,Dunajske luhy(SKUEV0090, SCI) ,Dolnovazske luhy(SKUEV0092, SCI) ,Velkolelsky ostrov(SKUEV0183, SCI) ,Dunaj(SKUEV0393, SCI) </t>
  </si>
  <si>
    <t>Coalition Clean Baltic</t>
  </si>
  <si>
    <t>LIFE16 NGO/SE/200042</t>
  </si>
  <si>
    <t>CCB</t>
  </si>
  <si>
    <t>eutrophication,biodiversity,environmental awareness,marine environment,fishing industry,ecosystem-based approach</t>
  </si>
  <si>
    <t>Third Generation Environmentalism</t>
  </si>
  <si>
    <t>LIFE16 NGO/UK/200022</t>
  </si>
  <si>
    <t>E3G</t>
  </si>
  <si>
    <t>urban development,environmental awareness,climate protection,sustainable development,environmental impact of energy,climate resilience,low carbon technology</t>
  </si>
  <si>
    <t>Improvement of habitats and population connectivity for endangered amphibians in the cityregion of Aachen</t>
  </si>
  <si>
    <t>LIFE15 NAT/DE/000743</t>
  </si>
  <si>
    <t>LIFE-Amphibienverbund</t>
  </si>
  <si>
    <t>www.bs-aachen.de</t>
  </si>
  <si>
    <t>Biologische Station StdteRegion Aachen e.V.,Ministerium f&amp;uuml;r Klimaschutz, Umwelt, Landwirtschaft -  Natur- und Verbraucherschutz des Landes Nordrhein-Westfalen, Germany</t>
  </si>
  <si>
    <t>Amphibians</t>
  </si>
  <si>
    <t>biotope network,freshwater ecosystem,site rehabilitation,restoration measure</t>
  </si>
  <si>
    <t>Bombina variegata,Bufo calamita,Alytes obstetricans</t>
  </si>
  <si>
    <t>Development of a habitat network for the Violet Copper to promote a sustainable metapopulation</t>
  </si>
  <si>
    <t>LIFE15 NAT/DE/000745</t>
  </si>
  <si>
    <t>LIFE-Patches &amp; Corridors</t>
  </si>
  <si>
    <t>Biologische Station StdteRegion Aachen e.V.,Ministerium f&amp;uuml;r Klimaschutz, Umwelt, Landwirtschaft - Natur- und Verbraucherschutz des Landes Nordrhein-Westfalen, Germany</t>
  </si>
  <si>
    <t>biotope network,forest ecosystem,restoration measure</t>
  </si>
  <si>
    <t>6430 - Hydrophilous tall herb fringe communities of plains and of the montane to alpine levels,6520 - Mountain hay meadows,9180 - "Tilio-Acerion forests of slopes, screes and ravines",91D0 - Bog woodland,91E0 - "Alluvial forests with Alnus glutinosa and Fraxinus excelsior (Alno-Padion, Alnion incanae, Salicion albae)"</t>
  </si>
  <si>
    <t>Lycaena helle</t>
  </si>
  <si>
    <t xml:space="preserve">Perlenbach-Fuhrtsbachtal(DE5403301, SCI) ,Oberlauf der Rur(DE5403304, SCI) ,Dedenborn, Talaue des Püngel-, Wüstebaches und Erkensruhroberlauf(DE5404303, SCI) </t>
  </si>
  <si>
    <t>Improving Human-Bear Coexistence Conditions in Municipality of Amyntaio</t>
  </si>
  <si>
    <t>LIFE15 NAT/GR/001108</t>
  </si>
  <si>
    <t>LIFE AMYBEAR</t>
  </si>
  <si>
    <t>http://www.lever.gr</t>
  </si>
  <si>
    <t>Lever Development Consultants SA,Municipality of Amyntaio, Greece,Decentralized Administration of Epirus and Western Macedonia - DIRECTORATE OF FORESTS OF FLORINA PREFECTURE, Greece,CALLISTO Wildlife and Nature Conservation Society, Greece</t>
  </si>
  <si>
    <t>animal corridor,environmental impact of agriculture,hunting,environmental awareness,conflict of interests,environmental impact of transport,preventive measure</t>
  </si>
  <si>
    <t>Belgian Initiative for making a leap forward towards good status in the river basin of the Scheldt</t>
  </si>
  <si>
    <t>LIFE15 IPE/BE/000014</t>
  </si>
  <si>
    <t>LIFE BELINI</t>
  </si>
  <si>
    <t>Vlaamse Milieumaatschappij,Vlaamse Milieumaatschappij, Belgium,Bruxelles Environnement &amp;#x2f; Leefmilieu Brussel, Belgium,Service Public de Wallonie &amp;#x28;DGO3&amp;#x29;, Belgium,HYDROBRU Scrl, Belgium,Provincie Vlaams-Brabant, Belgium,De Watergroep CVBA, Belgium,Waterwegen en Zeekanaal NV, Belgium,Vlaamse Landmaatschappij, Belgium</t>
  </si>
  <si>
    <t>flood,monitoring,river,water quality,management plan,drought</t>
  </si>
  <si>
    <t>COM(2012)673 -"A Blueprint to Safeguard Europe's Water Resources"</t>
  </si>
  <si>
    <t>Po regions engaged to policies of air</t>
  </si>
  <si>
    <t>LIFE15 IPE/IT/000013</t>
  </si>
  <si>
    <t>PREPAIR</t>
  </si>
  <si>
    <t>Regione Emilia-Romagna - Directorate General for Environment and for Soil and Coast Protection,Veneto Region - Environment Department, Italy,Lombardy Foundation for the Environment, Italy,Piedmont Region - Directorate for Environment, Management and Territory Protection, Italy,Friuli Venezia Giulia Autonomous Region - Directorate Central for Energy and Environment, Italy,Autonomous Province of Trento, Italy,Regional Agency for Environmental Protection and Energy in the Emilia-Romagna Region, Italy,Regional Agency for Environment of Veneto, Italy,Regional Agency for Environment of Piedmont, Italy,Lombardy Regional Agency for Environmental Protection, Italy,Environmental Protection Agency of Valle d&amp;#x27;Aosta, Italy,Environmental Protection Agency of Friuli Venezia Giulia, Italy,Ministry of Environment and Spatial Planning - Slovenian Environment Agency, Slovenia,Municipality of Bologna, Italy,Municipality of Milano, Italy,City of Torino - The Management Infrastructure and Mobility, Italy,ERVET SpA - Emilia-Romagna Territorial Economic Development, Italy,Lombardy Region, Italy</t>
  </si>
  <si>
    <t>Coordinator,Participant,Participant,Participant,Participant,Participant,Participant,Participant,Participant,Participant,Participant,Participant,Participant,Participant,Participant,Participant,Participant,Participant</t>
  </si>
  <si>
    <t>01/02/2017</t>
  </si>
  <si>
    <t>Agriculture,emission reduction,air quality management,biomass energy,electric vehicle,transport planning,air quality monitoring,fertiliser,mobility</t>
  </si>
  <si>
    <t>Enabling REACH consumer information rights on chemicals in articles by IT-tools</t>
  </si>
  <si>
    <t>LIFE16 GIE/DE/000738</t>
  </si>
  <si>
    <t>LIFE AskREACH</t>
  </si>
  <si>
    <t>http://www.uba.de</t>
  </si>
  <si>
    <t>Umweltbundesamt,GLOBAL 2000 Umweltschutzorganisation, Austria,Zelena akcija, Croatia,European Environmental Bureau, Belgium,Arnika - Toxics and Waste Programme, Czech Republic,The Danish Environmental Protection Agency, Denmark,Danish Consumer Council &amp;#x2f; Forbrugerr&amp;aring;det T&amp;aelig;nk, Denmark,Institut National de l&amp;rsquo;Environnement Industriel et des Risques, France,Bund f&amp;uuml;r Umwelt und Naturschutz Deutschland e. V., Germany,Hochschule Darmstadt &amp;#x28;University of applied science&amp;#x29;, Germany,Baltic Environmental Forum Germany, Germany,National Observatory of Athens, Greece,Baltijas Vides Forums, Latvia,Luxembourg Institute of Science and Technology, Luxembourg,Fundacja Kupuj Odpowiedzialnie &amp;#x28;Buy Responsibility Foundation&amp;#x29;, Poland,ZERO - Association for the Sustainability of the Earth System, Portugal,Ecologistas En Acci&amp;oacute;n, Spain,Swedish Chemicals Agency, Sweden,Swedish Consumers&amp;#x27; Association &amp;#x2f; Sveriges Konsumenter, Sweden,Verein f&amp;uuml;r Konsumenteninformation, Austria</t>
  </si>
  <si>
    <t>Coordinator,Participant,Participant,Participant,Participant,Participant,Participant,Participant,Participant,Participant,Participant,Participant,Participant,Participant,Participant,Participant,Participant,Participant,Participant,Participant</t>
  </si>
  <si>
    <t>31/08/2023</t>
  </si>
  <si>
    <t>Chemicals</t>
  </si>
  <si>
    <t>environmental awareness,chemical industry,environmental law,public health</t>
  </si>
  <si>
    <t>"Regulation 1272/2008 - Classification, labelling and packaging of substances and mixtures (amends REACH regulation) (16.12.2008)"</t>
  </si>
  <si>
    <t>Improving current barriers for controlling pharmaceutical compounds in urban wastewater treatment plants</t>
  </si>
  <si>
    <t>LIFE14 ENV/PT/000739</t>
  </si>
  <si>
    <t>LIFE Impetus</t>
  </si>
  <si>
    <t>http://www.lnec.pt</t>
  </si>
  <si>
    <t>Laboratrio Nacional de Engenharia Civil, I.P.,UALG&amp;#x28;Universidade do Algarve&amp;#x29;, Portugal,FFUL&amp;#x28;Faculdade de Farm&amp;aacute;cia da Universidade de Lisboa&amp;#x29;, Portugal,EHS&amp;#x28;EHS &amp;ndash; Environment and Regional Development Consulting, Lda&amp;#x29;, Portugal,Simtejo&amp;#x28;Saneamento Integrado dos Munic&amp;iacute;pios do Tejo e Tranc&amp;atilde;o, S.A.&amp;#x29;, Portugal,AdA&amp;#x28;&amp;Aacute;guas do Algarve, S.A.&amp;#x29;, Portugal,EPAL&amp;#x28;Empresa Portuguesa das &amp;Aacute;guas Livres, S.A.&amp;#x29;, Portugal,FCUL&amp;#x28;Faculdade de Ci&amp;ecirc;ncias da Universidade de Lisboa&amp;#x29;, Portugal</t>
  </si>
  <si>
    <t>Waste water treatment,Water quality improvement</t>
  </si>
  <si>
    <t>water quality improvement,waste water treatment</t>
  </si>
  <si>
    <t>Fighting Forest Fires Using Electronic and Communication Technologies: LIFETEC</t>
  </si>
  <si>
    <t>LIFE16 ENV/ES/000559</t>
  </si>
  <si>
    <t>LIFETEC</t>
  </si>
  <si>
    <t>http://www.uvigo.es</t>
  </si>
  <si>
    <t>UNIVERSIDADE DE VIGO,Instituto Portugu&amp;ecirc;s do Mar e da Atmosfera, I. P., Portugal,Redes de Telecomunicaci&amp;oacute;n galegas Retegal S.A., Spain,Direcci&amp;oacute;n Xeral de Calidade Ambiental e Cambio Clim&amp;aacute;tico, Spain,Axencia para a Modernizaci&amp;oacute;n Tecnol&amp;oacute;xica de Galicia, Spain</t>
  </si>
  <si>
    <t>Natural risks (Flood - Forest fire - Landslide)</t>
  </si>
  <si>
    <t>forest fire,forecast,fire protection,fire service</t>
  </si>
  <si>
    <t>Regulation (EC) No 805/2002 of the European Parliament and of the Council of 15 April 2002 amending Council Regulation (EEC) No 2158/92 of 23 July 1992 on protection of the Community's forests against fire</t>
  </si>
  <si>
    <t>LIFE IP on waste - towards circular economy in Finland</t>
  </si>
  <si>
    <t>LIFE15 IPE/FI/000004</t>
  </si>
  <si>
    <t>CIRCWASTE</t>
  </si>
  <si>
    <t>Finnish Environment Institute SYKE &amp;#x28;Suomen ympristkeskus&amp;#x29;,City of Pori, Finland,Ramboll Ltd, Finland,Luke, Finland,Regional Council of Southwest Finland,Turku University of Applied Sciences, Finland,GS1 Finland Ltd ,Regional Council of North Karelia, Finland,Joensuu Science Park Ltd, Finland,Karelia University of Applied Sciences, Finland,Puhas Oy, Finland,Wirma Lappeenranta Ltd, Finland,Lappeenranta University of Technology, Finland,Kompotek Oy, Finland,Regional Council of Central Finland,City of Jyv&amp;auml;skyl&amp;auml;, Finland ,Central Finland Health Care District,PIKES Ltd, Finland,Motiva Ltd, Finland ,Kiertomaa Oy, Finland</t>
  </si>
  <si>
    <t>Circular economy and Value chains,Waste reduction - Raw material saving</t>
  </si>
  <si>
    <t>waste management,waste recycling,plastic,consumer information,resource conservation</t>
  </si>
  <si>
    <t>Directive 2008/98 - Waste and repealing certain Directives (Waste Framework Directive) (19.11.2008),COM(2015)614 - "Closing the loop - An EU action plan for the Circular Economy" (02.12.2015)</t>
  </si>
  <si>
    <t>EU LIFE IP C2C CC</t>
  </si>
  <si>
    <t>LIFE15 IPC/DK/000006</t>
  </si>
  <si>
    <t>Central Denmark Region,None</t>
  </si>
  <si>
    <t>decision making support,biodiversity,sustainable development,water resources management,flood protection,preventive measure</t>
  </si>
  <si>
    <t>Directive 2000/60 - Framework for Community action in the field of water policy (23.10.2000),COM(2012)673 -"A Blueprint to Safeguard Europe's Water Resources",Directive 2007/60 - Assessment and management of flood risks (23.10.2007),COM(2013)216 - EU Strategy on adaptation to climate change (16.04.2013),COM(2013) 249 final “Communication from the Commission on Green Infrastructure (GI) - Enhancing Europe’s Natural Capital” (06.05.2013)</t>
  </si>
  <si>
    <t>Preventing the extinction of the Dinaric-SE Alpine lynx population through reinforcement and long-term conservation</t>
  </si>
  <si>
    <t>LIFE16 NAT/SI/000634</t>
  </si>
  <si>
    <t>LIFE Lynx</t>
  </si>
  <si>
    <t>http://www.zgs.si</t>
  </si>
  <si>
    <t>Slovenia Forest Service,Arma dei Carabinieri - Comando Unit&amp;agrave; Tutela Forestale, Ambientale e Agroalimentare, Italy,Progetto Lince Italia, Italy,Association for the Biological Diversity Conservation, Romania,Technical University in Zvolen, Slovakia,Karlovac University of Applied Sciences, Croatia,Zavod Republike Slovenije za varstvo narave&amp;#x2f; Institute of the Republic of Slovenia for Nature Conservation, Slovenia,Hunters Association of Slovenia, Slovenia,Faculty of Veterinary Medicine University of Zagreb, Croatia,Association BIOM, Croatia,Univerza v Ljubljani, Slovenia</t>
  </si>
  <si>
    <t>introduction of animal species,environmental training,management plan,population dynamics</t>
  </si>
  <si>
    <t>Directive 92/43 - Conservation of natural habitats and of wild fauna and flora- Habitats Directive (21.05.1992),COM(2011) 244 final “Our life insurance, our natural capital: an EU biodiversity strategy to 2020” (03.05.2011),Bern Convention on the Conservation of European Wildlife and Natural Habitats (01.06.1982)</t>
  </si>
  <si>
    <t>Lynx lynx</t>
  </si>
  <si>
    <t>Restoration of sterlet populations in the Austrian Danube</t>
  </si>
  <si>
    <t>LIFE14 NAT/AT/000057</t>
  </si>
  <si>
    <t>LIFE Sterlet</t>
  </si>
  <si>
    <t>http://www.wau.boku.ac.at/en/ihg/</t>
  </si>
  <si>
    <t>University of Natural Resources and Life Sciences, ViennaInstitute for Hydrobiology and Aquatic Ecosystem Management,IZ&amp;#x28;Institute of Zoology, Slovak Academy of  Sciences&amp;#x29;, Slovakia,MA45&amp;#x28;Magistratsabteilung 45- Wiener Gew&amp;auml;sser&amp;#x29;, Austria</t>
  </si>
  <si>
    <t>endangered species</t>
  </si>
  <si>
    <t>Acipenser ruthenus</t>
  </si>
  <si>
    <t xml:space="preserve">March-Thaya-Auen(AT1202000, SPA/SCI) ,Donau-Auen östlich von Wien(AT1204000, SPA/SCI) ,Wachau - Jauerling(AT1205000, SPA) ,Wachau(AT1205A00, SCI) ,Dunajske luhy(SKCHVU007, SPA) ,Bratislavske luhy(SKUEV0064, SCI) ,Hrusov(SKUEV0270, SCI) ,Morava(SKUEV0314, SCI) ,Donau-Auen östlich von Wien(AT1204V00, SPA) </t>
  </si>
  <si>
    <t>The exemplary implementation of the EU 2020 target with a focus on oligotrophic habitats on sand in the Atlantic region of Germany</t>
  </si>
  <si>
    <t>LIFE15 IPE/DE/000007</t>
  </si>
  <si>
    <t>Atlantic region DE</t>
  </si>
  <si>
    <t>Ministerium f&amp;uuml;r Klimaschutz, Umwelt, Landwirtschaft, Natur- und Verbraucherschutz des Landes Nordrhein-Westfalen,Nieders&amp;auml;chsisches Ministerium f&amp;uuml;r Umwelt, Energie und Klimaschutz, Germany</t>
  </si>
  <si>
    <t>Freshwater,Sensitive and protected areas management</t>
  </si>
  <si>
    <t>biodiversity,wetland,agroforestry</t>
  </si>
  <si>
    <t>LIFE SAVING LASCA Urgent measure to conserve nearly extinct species Protochondrostoma genei</t>
  </si>
  <si>
    <t>LIFE16 NAT/SI/000644</t>
  </si>
  <si>
    <t>LIFE for LASCA</t>
  </si>
  <si>
    <t>http://www.zzrs.si</t>
  </si>
  <si>
    <t>Fisheries Research Institute of Slovenia,Consorzio Parco Lombardo della Valle del Tichino, Italy</t>
  </si>
  <si>
    <t>01/10/2017</t>
  </si>
  <si>
    <t>introduction of animal species,river,management plan,endangered species</t>
  </si>
  <si>
    <t>Protochondrostoma genei</t>
  </si>
  <si>
    <t xml:space="preserve">Dolina Vipave(SI3000226, SCI) </t>
  </si>
  <si>
    <t>Expanded PolyStyrene SUstainable REcycling: From EPS waste to food contact PS final market</t>
  </si>
  <si>
    <t>LIFE16 ENV/ES/000258</t>
  </si>
  <si>
    <t>LIFE EPS SURE</t>
  </si>
  <si>
    <t>http://www.cicloplast.com</t>
  </si>
  <si>
    <t>CICLOPLAST,S.A,RTP  Spain,ANAPES - Asociaci&amp;oacute;n Nacional de Poliestireno Expandido  Spain,TOTAL PETROCHEMICALS IB&amp;Eacute;RICA, S.L.U., Spain,EL CORTE INGL&amp;Eacute;S, SA, Spain,COEXPAN S.A.U., Spain</t>
  </si>
  <si>
    <t>Circular economy and Value chains,Waste recycling</t>
  </si>
  <si>
    <t>waste recycling,plastic waste,packaging,plastic,energy efficiency,resource conservation</t>
  </si>
  <si>
    <t>Solutions through the new use for a waste of banana crop to develop products in aquaculture and plastics sector</t>
  </si>
  <si>
    <t>LIFE15 ENV/ES/000157</t>
  </si>
  <si>
    <t>LIFE BAQUA</t>
  </si>
  <si>
    <t>https://www.ulpgc.es</t>
  </si>
  <si>
    <t>UNIVERSIDAD DE LAS PALMAS DE GRAN CANARIA,Aquanaria S.L.  Spain,NUEVAS TECNOLOGIAS PARA EL DESARROLLO DE PACKAGING Y PRODUCTOS AGROALIMENTARIOS CON COMPONENTE PLASTICA SOCIEDAD LIMITADA, Spain,DIBAQ DIPROTEG S.A., Spain,AMBI-Metalpast d.o.o., Slovenia</t>
  </si>
  <si>
    <t>31/10/2019</t>
  </si>
  <si>
    <t>Waste recycling,Agriculture - Forestry,Agricultural waste</t>
  </si>
  <si>
    <t>waste recycling,organic waste,agricultural waste</t>
  </si>
  <si>
    <t>Directive 1999/31 - Landfill of waste (26.04.1999),Directive 2008/98 - Waste and repealing certain Directives (Waste Framework Directive) (19.11.2008),COM(2015)614 - "Closing the loop - An EU action plan for the Circular Economy" (02.12.2015),COM(2011)885 - EU 2050 Energy Roadmap (15.12.2011)</t>
  </si>
  <si>
    <t>Raised bogs in Denmark</t>
  </si>
  <si>
    <t>LIFE14 NAT/DK/000012</t>
  </si>
  <si>
    <t>LIFEraisedbogs</t>
  </si>
  <si>
    <t>http://toender.dk</t>
  </si>
  <si>
    <t>Tnder Kommue - Tnder Municipality,MK&amp;#x28;Mariagerfjord Kommune - Mariagerfjord Municipality&amp;#x29;, Denmark,RK&amp;#x28;Randers Kommune - Randers Municipality&amp;#x29;, Denmark,NST&amp;#x28;Naturstyrelsen - Danish Nature Agency&amp;#x29;, Denmark,NK&amp;#x28;Norddjurs Kommune - Norddjurs Municipality&amp;#x29;, Denmark,REK&amp;#x28;Rebild Kommune - Rebild Municipality&amp;#x29;, Denmark,JK&amp;#x28;Jammerbugt Kommune - Jammerbugt Municipality&amp;#x29;, Denmark</t>
  </si>
  <si>
    <t>wetlands ecosystem,restoration measure</t>
  </si>
  <si>
    <t>7110 - Active raised bogs</t>
  </si>
  <si>
    <t>Leucorrhinia pectoralis,Dytiscus latissimus,Graphoderus bilineatus</t>
  </si>
  <si>
    <t xml:space="preserve">Holmegårds Mose og Porsmose(DK006Y091, SPA) ,Lindet Skov, Hønning Mose og Plantage, Lovdrup Skov og Skrøp(DK009X066, SPA) ,Rold Skov(DK00FX004, SPA) ,Holmegårds Mose(DK006Y231, SCI) ,Kongens Mose og Draved Skov(DK009X061, SPA/SCI) ,Lindet skov, Hønning Mose, Hønning Plantage og Lovrup Skov(DK009X179, SCI) ,Eldrup Skov og søer og moser i Løvenholm Skov(DK00DX147, SCI) ,Sepstrup Sande, Vrads Sande, Velling Skov og Palsgård Skov(DK00DZ153, SCI) ,Lovns Bredning, Hjarbæk Fjord og Skals, Simested og Nørre Ådal, Skravad Bæk(DK00EY134, SCI) ,Store Vildmose(DK00FX120, SCI) ,Rold Skov, Lindenborg Ådal og Madum Sø(DK00FX126, SCI) </t>
  </si>
  <si>
    <t>Restoration of the river Isar and its floodplains in the region of the lower Isar valley</t>
  </si>
  <si>
    <t>LIFE14 NAT/DE/000278</t>
  </si>
  <si>
    <t>LIFE Flusserlebnis Isar</t>
  </si>
  <si>
    <t>http://www.stmuv.bayern.de</t>
  </si>
  <si>
    <t>Bayerisches Staatsministerium fr Umwelt und Verbraucherschutz,St_DGF&amp;#x28;Stadt Dingolfing&amp;#x29;, Germany,Lkr_DGF&amp;#x28;Landkreis Dingolfing-Landau&amp;#x29;, Germany,St_LAN&amp;#x28;Stadt Landau an der Isar&amp;#x29;, Germany</t>
  </si>
  <si>
    <t>Fish,Freshwater</t>
  </si>
  <si>
    <t>freshwater ecosystem,river management</t>
  </si>
  <si>
    <t>6510 - "Lowland hay meadows (Alopecurus pratensis, Sanguisorba officinalis)",91E0 - "Alluvial forests with Alnus glutinosa and Fraxinus excelsior (Alno-Padion, Alnion incanae, Salicion albae)",91F0 - "Riparian mixed forests of Quercus robur, Ulmus laevis and Ulmus minor, Fraxinus excelsior or Fraxinus angustifolia, along the great rivers (Ulmenion minoris)"</t>
  </si>
  <si>
    <t>Hucho hucho,Bombina variegata</t>
  </si>
  <si>
    <t xml:space="preserve">Untere Isar zwischen Landau und Plattling(DE7243301, SCI) ,Unteres Isartal zwischen Niederviehbach und Landau(DE7341301, SCI) </t>
  </si>
  <si>
    <t>Circular economy of commercial plastic packaging in urban environments - LIFE RECYPACK</t>
  </si>
  <si>
    <t>LIFE16 ENV/ES/000305</t>
  </si>
  <si>
    <t>LIFE RECYPACK</t>
  </si>
  <si>
    <t>http://www.aimplas.net</t>
  </si>
  <si>
    <t>AIMPLAS - Asociacin de investigacin de materiales plsticos y conexas,ReMat Recycling Material Inc., Hungary,Scuola Superiore di Studi Universitari e di Perfezionamento Sant&amp;#x27;Anna, Italy,ASOCIACI&amp;Oacute;N VALENCIANA DE EMPRESARIOS DE PL&amp;Aacute;STICOS, Spain,COMERCIALIZADORA ELECTRODOMESTICOS, S.A., Spain,RECYCLING, CONSULTING AND SERVICES, S.L., Spain,Diputaci&amp;oacute; de Val&amp;egrave;ncia &amp;#x28;Valencia Provincial Council&amp;#x29;, Spain</t>
  </si>
  <si>
    <t>Green procurement,Packaging and plastic waste</t>
  </si>
  <si>
    <t>waste recycling,packaging,plastic,landfill,resource conservation</t>
  </si>
  <si>
    <t>Directive 75/442/EEC -"Waste framework directive" (15.07.1975),Directive 2008/98 - Waste and repealing certain Directives (Waste Framework Directive) (19.11.2008),Directive 2004/12 - Amending Directive 94/62/EC on packaging and packaging waste (11.02.2004 ),COM(2015)614 - "Closing the loop - An EU action plan for the Circular Economy" (02.12.2015)</t>
  </si>
  <si>
    <t>Piloting Natura2000 communication in Estonia</t>
  </si>
  <si>
    <t>LIFE16 GIE/EE/000665</t>
  </si>
  <si>
    <t>NaturallyEst-LIFE</t>
  </si>
  <si>
    <t>http://www.elfond.ee/</t>
  </si>
  <si>
    <t>Eestimaa Looduse Fond&amp;#x2f;Estonian Fund for Nature,SA Keskkonna&amp;otilde;iguse Keskus&amp;#x2f;Environmental Law Centre, Estonia,University of Tartu, Estonia</t>
  </si>
  <si>
    <t>15/09/2017</t>
  </si>
  <si>
    <t>15/03/2022</t>
  </si>
  <si>
    <t>LIFE FLOODPLAIN AMPHIBIANS</t>
  </si>
  <si>
    <t>LIFE14 NAT/DE/000171</t>
  </si>
  <si>
    <t>LIFE Auenamphibien</t>
  </si>
  <si>
    <t>http://niedersachsen.nabu.de/</t>
  </si>
  <si>
    <t>Naturschutzbund Deutschland &amp;#x28;NABU&amp;#x29; Landesverband Niedersachsen e.V.,BRNE&amp;#x28;Nieders&amp;auml;chsisches Ministerium f&amp;uuml;r Umwelt, Energie und Klimaschutz, vertreten durch Biosph&amp;auml;renreservat Nieders&amp;auml;chsische Elbtalaue&amp;#x29;, Germany,ACG&amp;#x28;Amphi Consult Germany&amp;#x29;, Germany</t>
  </si>
  <si>
    <t>freshwater ecosystem,restoration measure</t>
  </si>
  <si>
    <t>Triturus cristatus,Hyla arborea,Bombina bombina</t>
  </si>
  <si>
    <t xml:space="preserve">Niedersächsische Mittelelbe(DE2832401, SPA) ,Barnbruch(DE3530401, SPA) ,Elbeniederung zwischen Schnackenburg und Geesthacht(DE2528331, SCI) ,Ilmenau mit Nebenbächen(DE2628331, SCI) ,Rotbauchunken-Vorkommen Strothe/Almstorf(DE2830332, SCI) ,Aller (mit Barnbruch), untere Leine, untere Oker(DE3021331, SCI) ,Steinhuder Meer (mit Randbereichen)(DE3420331, SCI) ,Kammmolch-Biotop Tagebau Haverlahwiese(DE3827332, SCI) ,Steinhuder Meer(DE3521401, SPA) ,Drömling(DE3431401, SPA) </t>
  </si>
  <si>
    <t>Toward a smart &amp; integral treatment of natural radioactivity in water provision services.</t>
  </si>
  <si>
    <t>LIFE16 ENV/ES/000437</t>
  </si>
  <si>
    <t>LIFE ALCHEMIA</t>
  </si>
  <si>
    <t>Fundacin CARTIF,Centro de Investigaci&amp;oacute;n en Energ&amp;iacute;a Solar - Centro Mixto Universidad de Almeria&amp;#x2f;Plataforma Solar de Almer&amp;iacute;a, Spain,VWL&amp;#x28;Viimsi Vesi Ltd&amp;#x29;, Estonia,DIPUTACI&amp;Oacute;N DE ALMERIA, Spain,University of Tartu, Estonia,Tallinn University of Technology, Estonia</t>
  </si>
  <si>
    <t>Human health protection,Water quality improvement</t>
  </si>
  <si>
    <t>water quality,hazardous substance,public health,human exposure to pollutants</t>
  </si>
  <si>
    <t>Protection of meadow birds in coastal areas of Vorpommern (Germany)</t>
  </si>
  <si>
    <t>LIFE16 NAT/DE/000592</t>
  </si>
  <si>
    <t>LIFE Limicodra</t>
  </si>
  <si>
    <t>http://www.stiftung-naturschutz-mv.de</t>
  </si>
  <si>
    <t>Stiftung Umwelt- und Naturschutz Mecklenburg-Vorpommern,Amphi International ApS, Denmark,Naturschutzstiftung Deutsche Ostsee, Germany,Landesamt f&amp;uuml;r Umwelt, Naturschutz und Geologie Mecklenburg-Vorpommern, Germany</t>
  </si>
  <si>
    <t>agricultural method,animal damage,environmental impact of agriculture,migratory species</t>
  </si>
  <si>
    <t>Gallinago gallinago,Numenius arquata,Tringa totanus,Vanellus vanellus,Limosa limosa,Calidris alpina,Philomachus pugnax</t>
  </si>
  <si>
    <t xml:space="preserve">Peenestrom und Achterwasser(DE1949401, SPA) ,Süd-Usedom(DE2050404, SPA) ,Peenetallandschaft(DE2147401, SPA) </t>
  </si>
  <si>
    <t>Conservation and restoration of Mire Habitats</t>
  </si>
  <si>
    <t>LIFE14 NAT/EE/000126</t>
  </si>
  <si>
    <t>LIFE Mires Estonia</t>
  </si>
  <si>
    <t>Estonian Fund for Nature,Tartu Un.&amp;#x28;University of Tartu&amp;#x29;, Estonia,ARHV&amp;#x28;Arheovisioon MT&amp;Uuml;&amp;#x29;, Estonia</t>
  </si>
  <si>
    <t>aquatic ecosystem,wetland,drainage system</t>
  </si>
  <si>
    <t>3160 - Natural dystrophic lakes and ponds,3260 - Water courses of plain to montane levels with the Ranunculion fluitantis and Callitricho-Batrachion vegetation,6450 - Northern boreal alluvial meadows,7110 - Active raised bogs,7140 - Transition mires and quaking bogs,7230 - Alkaline fens,9010 - Western Taïga,9080 - Fennoscandian deciduous swamp woods,91D0 - Bog woodland</t>
  </si>
  <si>
    <t>Lagopus lagopus,Tetrao urogallus,Rana arvalis,Leucorrhinia pectoralis</t>
  </si>
  <si>
    <t xml:space="preserve">Lahemaa(EE0010173, SPA/SCI) ,Ohepalu(EE0020205, SPA/SCI) ,Tudusoo(EE0060209, SPA/SCI) ,Agusalu(EE0070171, SPA/SCI) ,Sirtsi(EE0070173, SPA) ,Alam-Pedja(EE0080374, SPA/SCI) ,Sirtsi(EE0070104, SCI) </t>
  </si>
  <si>
    <t>Protein recovery and recycling from animal by-products processes</t>
  </si>
  <si>
    <t>LIFE16 ENV/ES/000467</t>
  </si>
  <si>
    <t>LIFE byProtVal</t>
  </si>
  <si>
    <t>http://www.inescop.es</t>
  </si>
  <si>
    <t>Asociacin de Investigacin para la Industria del Calzado y Conexas &amp;#x28;INESCOP&amp;#x29;,Seber&amp;iacute;a Bilba&amp;iacute;na, S. Coop., Spain,Purines Almaz&amp;aacute;n, S.L., Spain,Trumpler Espa&amp;ntilde;ola, S.A., Spain</t>
  </si>
  <si>
    <t>28/02/2023</t>
  </si>
  <si>
    <t>Industrial waste,Waste recycling,Agriculture - Forestry,Agricultural waste</t>
  </si>
  <si>
    <t>industrial waste,waste recycling,industrial waste water,slaughterhouse</t>
  </si>
  <si>
    <t>Directive 2008/98 - Waste and repealing certain Directives (Waste Framework Directive) (19.11.2008),COM(2015)614 - "Closing the loop - An EU action plan for the Circular Economy" (02.12.2015),Directive 2000/60 - Framework for Community action in the field of water policy (23.10.2000)</t>
  </si>
  <si>
    <t>Innovative circular economy concepts by reusing industrial subproducts and waste</t>
  </si>
  <si>
    <t>LIFE16 ENV/ES/000481</t>
  </si>
  <si>
    <t>SUBproducts4LIFE</t>
  </si>
  <si>
    <t>http://www.uniovi.es</t>
  </si>
  <si>
    <t>Universidad de Oviedo,BIOSFERA Consultor&amp;iacute;a Medioambiental S.L, Spain,HIDROELECTRICA DEL CANTABRICO SA, Spain,RECUPERACION Y RENOVACION S.L.  Spain,CUESTIONES ECONOMICAS S.L., Spain,NSTITUTO ASTURIANO DE PREVENCI&amp;Oacute;N DE RIESGOS LABORALES, Spain,Escorias y Derivados S.A., Spain</t>
  </si>
  <si>
    <t>Soil and landscape protection,Waste recycling,Industrial waste,Metal industry</t>
  </si>
  <si>
    <t>industrial waste,waste recycling,metal products industry,soil decontamination,ash</t>
  </si>
  <si>
    <t xml:space="preserve">Directive 2008/98 - Waste and repealing certain Directives (Waste Framework Directive) (19.11.2008),Directive 2000/60 - Framework for Community action in the field of water policy (23.10.2000),Directive 2008/105 - Environmental quality standards in the field of water policy (16.12.2008),Directive 2006/118 - Protection of groundwater against pollution and deterioration (12.12.2006),COM(2006)231 - “Thematic Strategy for Soil Protection” (22.09.2006) </t>
  </si>
  <si>
    <t>RunOff Water Purification from Pavements: A Novel Integral System of Pervious Concrete Pavement &amp; Insitu Water Treatment</t>
  </si>
  <si>
    <t>LIFE15 ENV/ES/000394</t>
  </si>
  <si>
    <t>LIFE DrainRain</t>
  </si>
  <si>
    <t>http://www.proyfe.com/es/inicio/</t>
  </si>
  <si>
    <t>PROYFE, S.L.,VIAS Y CONSTRUCCIONES S.A., Spain,CYE CONTROL Y ESTUDIOS S.L., Spain,Autoridad Portuaria de Ferrol-San Cibrao, Spain,FUNDACI&amp;Oacute;N CENTRO TECNOL&amp;Oacute;GICO DE INVESTIGACI&amp;Oacute;N MULTISECTORIAL, Spain</t>
  </si>
  <si>
    <t>Water quality improvement,Water resources protection,Resilient communities,Urban design (urban-rural)</t>
  </si>
  <si>
    <t>water quality improvement,urban area,water quality,water treatment</t>
  </si>
  <si>
    <t>Directive 2000/60 - Framework for Community action in the field of water policy (23.10.2000),Directive 91/271 - Urban waste water treatment (21.05.1991),Directive 2008/105 - Environmental quality standards in the field of water policy (16.12.2008),Directive 2007/60 - Assessment and management of flood risks (23.10.2007)</t>
  </si>
  <si>
    <t>Demonstration of an Innovative technology for the Minimization of the Environmental impact of metal finishing processes.</t>
  </si>
  <si>
    <t>LIFE16 ENV/ES/000410</t>
  </si>
  <si>
    <t>LIFE DIME</t>
  </si>
  <si>
    <t>http://condorchem.com/en/</t>
  </si>
  <si>
    <t>CONDORCHEM ENVITECH SL,ECO-TECHNO SRL CON SOCIO UNICO, Italy</t>
  </si>
  <si>
    <t>31/08/2017</t>
  </si>
  <si>
    <t>Hazardous waste,Industrial waste,Waste recycling,Metal industry,Waste water treatment</t>
  </si>
  <si>
    <t>waste water treatment,waste recycling,metal products industry</t>
  </si>
  <si>
    <t>Directive 2000/60 - Framework for Community action in the field of water policy (23.10.2000),Directive 2010/75 - Industrial emissions (integrated pollution prevention and control) (24.11.2010)</t>
  </si>
  <si>
    <t>Preparing desertification areas for increased climate change</t>
  </si>
  <si>
    <t>LIFE16 CCA/IT/000011</t>
  </si>
  <si>
    <t>LIFE DESERT-ADAPT</t>
  </si>
  <si>
    <t>http://www.unicampania.it</t>
  </si>
  <si>
    <t>Universit degli Studi della Campania &amp;quot;Luigi Vanvitelli&amp;quot;,Universit&amp;agrave; degli Studi di Palermo, Italy,Ayuntamiento de Hoyos, Spain,CONSORZIO SICILIANO LEGALLINEFELICI, Italy,REAM SRL, Italy,Municipality of Lampedusa e Linosa, Italy,Forestry Service Group BV, Netherlands,TerraSIG Lda., Portugal,Munic&amp;iacute;pio de Serpa, Portugal,Associa&amp;ccedil;ao de Defesa do Patrimonio de M&amp;eacute;rtola, Portugal,SOCIEDADE AGR&amp;Iacute;COLA DA SOBREIRA, LDA, Portugal,FREGUESIA DE CABE&amp;Ccedil;A GORDA, Portugal,FACULDADE DE CIENCIAS DA UNIVERSIDADE DE LISBOA, Portugal,Sociedade Agr&amp;iacute;cola Vargas Madeira, Lda, Portugal,Faculdade de Ci&amp;ecirc;ncias Sociais e Humanas Universidade Nova de Lisboa, Portugal,Viveros Forestalis La Dehesa SL, Spain,UNIVERSIDAD DE EXTREMADURA, Spain,Ayuntamiento de Valverde del Fresno, Spain,Societa Agricola Franco Turco, Italy</t>
  </si>
  <si>
    <t>Coordinator,Participant,Participant,Participant,Participant,Participant,Participant,Participant,Participant,Participant,Participant,Participant,Participant,Participant,Participant,Participant,Participant,Participant,Participant</t>
  </si>
  <si>
    <t>01/09/2023</t>
  </si>
  <si>
    <t>reforestation,desertification,agroforestry,carbon sequestration,land use</t>
  </si>
  <si>
    <t>COM(2013)216 - EU Strategy on adaptation to climate change (16.04.2013),COM(2011) 244 final “Our life insurance, our natural capital: an EU biodiversity strategy to 2020” (03.05.2011)</t>
  </si>
  <si>
    <t>Production of Leather making BioPolymers from biomasses and industrial by products,through Life Cycle Designed processes</t>
  </si>
  <si>
    <t>LIFE15 ENV/IT/000654</t>
  </si>
  <si>
    <t>LIFE BIOPOL</t>
  </si>
  <si>
    <t>http://www.codyeco.it</t>
  </si>
  <si>
    <t>CODYECO SPA,Universit&amp;agrave; C&amp;agrave; Foscari - Department of Molecular Sciences and Nanosystems, Italy,DERIVADOS DEL COLAGENO S.A., Spain,INDUSTRIAS PELETERAS S.A., Spain,ILSA SpA, Italy</t>
  </si>
  <si>
    <t>Chemicals,Circular economy and Value chains,Leather and Footwear</t>
  </si>
  <si>
    <t>water saving,chemical industry,leather industry,sustainable development,waste water reduction</t>
  </si>
  <si>
    <t>COM(2015)614 - "Closing the loop - An EU action plan for the Circular Economy" (02.12.2015),"Regulation 1272/2008 - Classification, labelling and packaging of substances and mixtures (amends REACH regulation) (16.12.2008)",Directive 2010/75 - Industrial emissions (integrated pollution prevention and control) (24.11.2010)</t>
  </si>
  <si>
    <t>Innovative approach to soil management in viticultural landscapes</t>
  </si>
  <si>
    <t>LIFE15 ENV/IT/000641</t>
  </si>
  <si>
    <t>LIFE+ SOIL4WINE</t>
  </si>
  <si>
    <t>http://www.unicatt.it</t>
  </si>
  <si>
    <t>UNIVERSITA&amp;#x27; CATTOLICA DEL SACRO CUORE,ART-ER S.Cons.p.a.  Italy,HORTA Srl, Italy,VINIDEA s.r.l., Italy,ENTE DI GESTIONE PER I PARCHI E LA BIODIVERSITA&amp;rsquo; EMILIA OCCIDENTALE, Italy</t>
  </si>
  <si>
    <t>Agriculture,soil degradation,soil erosion,resource conservation,soil compaction</t>
  </si>
  <si>
    <t>Climate Change Mitigation trough an innovative goat feed based on agricultural waste recycling</t>
  </si>
  <si>
    <t>LIFE16 CCM/ES/000088</t>
  </si>
  <si>
    <t>Life LowCarbon Feed</t>
  </si>
  <si>
    <t>http://www.launio.org</t>
  </si>
  <si>
    <t>La Uni de Llauradors i Ramaders del Pas Valenci,Area Europa scarl, Italy,Ayuntamiento de La Vall d&amp;#x27;Uix&amp;oacute;, Spain,Universitat Polit&amp;egrave;cnica de Val&amp;egrave;ncia, Spain,UNIPROCA SOCIEDAD COOPERATIVA, Spain,Fundaci&amp;oacute;n de la Comunitat Valenciana para una econom&amp;iacute;a baja en carb&amp;oacute;n &amp;#x28;Lowcarbon Economy Foundation&amp;#x29;, Spain,AYUNTAMIENTO DE VALENCIA, Spain</t>
  </si>
  <si>
    <t>31/05/2020</t>
  </si>
  <si>
    <t>animal foodstuff,waste recycling,emission reduction,greenhouse gas,agricultural waste</t>
  </si>
  <si>
    <t>Innovative pavement solution for the mitigation of the urban heat island effect</t>
  </si>
  <si>
    <t>LIFE16 CCA/ES/000077</t>
  </si>
  <si>
    <t>LIFE HEATLAND</t>
  </si>
  <si>
    <t>http://www.ctcon-rm.com</t>
  </si>
  <si>
    <t>Asociacin Empresarial de Investigacin Centro Tecnolgico de la Construccin de la Regin de Murcia,Construction Cluster of Slovenia &amp;#x28;SLOVENSKI GRADBENI GROZD&amp;#x29;, Slovenia,Federaci&amp;oacute;n Regional de Empresarios de la Construcci&amp;oacute;n de Murcia, Spain,CHM Obras e Infrastructuras S.A., Spain,Ayuntamiento de Murcia, Spain</t>
  </si>
  <si>
    <t>energy efficiency,urban heat island</t>
  </si>
  <si>
    <t>COM(2013)216 - EU Strategy on adaptation to climate change (16.04.2013),Directive 2012/27 - Energy efficiency (25.10.2012)</t>
  </si>
  <si>
    <t>Fire and Ageing Resistant Biocomposite for Transportation industrY</t>
  </si>
  <si>
    <t>LIFE15 ENV/FR/000412</t>
  </si>
  <si>
    <t>LIFE FARBioTY</t>
  </si>
  <si>
    <t>http://www.groupedepestele.com</t>
  </si>
  <si>
    <t>TEILLAGE VANDECANDELAERE,Veramtex Marly SA, Belgium,Laboratoire national de M&amp;eacute;trologie et d&amp;rsquo;Essais, France,Soci&amp;eacute;t&amp;eacute; Internationale pour le Commerce et l&amp;rsquo;Industrie, France,NORD COMPOSITES, France</t>
  </si>
  <si>
    <t>Engines - Machinery - Vehicles,Waste reduction - Raw material saving</t>
  </si>
  <si>
    <t>clean technology,waste reduction,automobile industry,resource conservation</t>
  </si>
  <si>
    <t>New desulfurization technology for SOx reduction with positive net environmental impact based on
MgO reagents</t>
  </si>
  <si>
    <t>LIFE15 ENV/GR/000338</t>
  </si>
  <si>
    <t>LIFEPOSITIVEMgOFGD</t>
  </si>
  <si>
    <t>http://grecianmagnesite.com/</t>
  </si>
  <si>
    <t>ELLINIKI LEFKOLITHI ANONYMOS METALLEFTIKI VIOMIHANIKI NAFTILIAKI KAI EMPORIKI ETERIA &amp;#x28;Grecian Magnesite Mining Industrial Shipping and Commercial Company Societe Anonyme&amp;#x29;,None</t>
  </si>
  <si>
    <t>Air pollutants,Chemicals</t>
  </si>
  <si>
    <t>clean technology,water saving,air pollution,industrial process,pollution control,energy efficiency</t>
  </si>
  <si>
    <t>Directive 2010/75 - Industrial emissions (integrated pollution prevention and control) (24.11.2010)</t>
  </si>
  <si>
    <t>Coordinated actions to preserve residual and isolated populations of forest and freshwater insects in Emilia-Romagna</t>
  </si>
  <si>
    <t>LIFE14 NAT/IT/000209</t>
  </si>
  <si>
    <t>LIFE EREMITA</t>
  </si>
  <si>
    <t>http://www.parcoappennino.it</t>
  </si>
  <si>
    <t>Regione Emilia-Romagna,MAR&amp;#x28;Ente di Gestione per i Parchi e la Biodiversit&amp;agrave; Romagna&amp;#x29;, Italy,MEOC&amp;#x28;Ente per la Gestione dei parchi e della biodiversit&amp;agrave; Emilia Occidentale&amp;#x29;, Italy,MEOR&amp;#x28;Ente per la Gestione dei parchi e della biodiversit&amp;agrave; Emilia Orientale&amp;#x29;, Italy,MEC&amp;#x28;Ente di Gestione per i Parchi e la Biodiversit&amp;agrave; Emilia Centrale&amp;#x29;, Italy,PNFC&amp;#x28;Parco Nazionale delle Foreste Casentinesi, Monte Falterona e Campigna&amp;#x29;, Italy,PNATE&amp;#x28;Ente Parco nazionale dell&amp;#x27;Appennino tosco-emiliano&amp;#x29;, Italy</t>
  </si>
  <si>
    <t>forest ecosystem,forestry,endangered species</t>
  </si>
  <si>
    <t>Rosalia alpina,Osmoderma eremita</t>
  </si>
  <si>
    <t xml:space="preserve">Vena del Gesso Romagnola(IT4070011, SPA/SCI) </t>
  </si>
  <si>
    <t>Refrigerant Emissions Alternatives and Leakage - blended learning for low GWP refrigerants</t>
  </si>
  <si>
    <t>LIFE16 GIC/UK/000007</t>
  </si>
  <si>
    <t>REAL Alternatives 4 LIFE</t>
  </si>
  <si>
    <t>Kelvin House, SM5 2JR Carshalton, United Kingdom</t>
  </si>
  <si>
    <t>https://ior.org.uk/</t>
  </si>
  <si>
    <t>Institute International du Froid&amp;#x2f;International Institute of Refrigeration ,Air Conditioning and Refrigeration European Association, Belgium,UC Limburg vzw, Belgium,Institute International du Froid&amp;#x2f;International Institute of Refrigeration, France,London South Bank University, United Kingdom,Associazione tecnici del Freddo, Italy,PROZON Fundacja Ochrony Klimatu, Poland,IKKE gGmbH, Germany</t>
  </si>
  <si>
    <t>15/06/2017</t>
  </si>
  <si>
    <t>14/06/2020</t>
  </si>
  <si>
    <t>GHG reduction in non EU ETS sectors,GHG reduction in EU ETS sectors</t>
  </si>
  <si>
    <t>public awareness campaign,emission reduction,greenhouse gas</t>
  </si>
  <si>
    <t>Regulation 517/2014 - Fluorinated greenhouse gases (16.04.2014),COM(2014)15 - Policy framework for climate and energy in the period from 2020 to 2030 (22.01.2014),COM(2011)112 - "A Roadmap for moving to a competitive low carbon economy in 2050" (08.03.2011),Directive 2010/75 - Industrial emissions (integrated pollution prevention and control) (24.11.2010),Directive 2009/125 - Framework for the setting of ecodesign requirements for energy-related products (21.10.2009)</t>
  </si>
  <si>
    <t>Food for Feed: An Innovative Process for Transforming Hotels Food Wastes into Animal Feed</t>
  </si>
  <si>
    <t>LIFE15 ENV/GR/000257</t>
  </si>
  <si>
    <t>LIFE-F4F (Food for Feed)</t>
  </si>
  <si>
    <t>Eniaios Syndesmos Diaheirishs Aporrimaton Kritis &amp;#x28;United Association of Solid Waste Management in Crete&amp;#x29;,Hellenic Mediterranean University  Greece,Harokopio University, Greece,Agricultural University of Athens, Greece,Freie Universit&amp;auml;t Berlin, Germany</t>
  </si>
  <si>
    <t>Food and Beverages,Bio-waste (including food waste),Waste recycling</t>
  </si>
  <si>
    <t>waste recycling,waste reduction,food production,landfill,animal foodstuff,energy efficiency,resource conservation</t>
  </si>
  <si>
    <t>Demonstration of the suitability of dredged remediated sediments for safe and sustainable horticulture production</t>
  </si>
  <si>
    <t>LIFE14 ENV/IT/000113</t>
  </si>
  <si>
    <t>LIFE HORTISED</t>
  </si>
  <si>
    <t>http://www.dispaa.unifi.it</t>
  </si>
  <si>
    <t>Department of Agri-Food Production Sciences and of Environment - University of Florence,ZELARI&amp;#x28;ZELARI PIANTE s.s.&amp;#x29;, Italy,CALIPLANT&amp;#x28;VIVEROS CALIPLANT, S.L.&amp;#x29;, Spain,UMH&amp;#x28;Miguel Hern&amp;aacute;ndez University of Elche&amp;#x29;, Spain,ISECNR&amp;#x28;Institute of Ecosystem Study of the National Research Council&amp;#x29;, Italy</t>
  </si>
  <si>
    <t>Hazardous waste,Waste use</t>
  </si>
  <si>
    <t>waste use,hazardous waste,horticulture</t>
  </si>
  <si>
    <t xml:space="preserve">COM(2014)398 - "Towards a circular economy: a zero waste programme for Europe" (02.07.2014),Directive 2008/98 - Waste and repealing certain Directives (Waste Framework Directive) (19.11.2008),COM(2006)231 - “Thematic Strategy for Soil Protection” (22.09.2006) </t>
  </si>
  <si>
    <t>Optimalization of Natura 2000 sites management delivery in the South Bohemia Region and the territory of South Slovakia</t>
  </si>
  <si>
    <t>LIFE16 NAT/CZ/000001</t>
  </si>
  <si>
    <t>CZ-SK SOUTH LIFE</t>
  </si>
  <si>
    <t>http://www.kraj-jihocesky.cz</t>
  </si>
  <si>
    <t>South Bohemia Region &amp;#x28;Jiho&amp;#x10d;esk&amp;yacute; kraj&amp;#x29;,Krajske skolni hospodarstvi, Czech Republic,SNC&amp;#x28;State Nature Conservancy of the Slovak Republic &amp;#x28;&amp;Scaron;t&amp;aacute;tna ochrana pr&amp;iacute;rody Slovenskej republiky&amp;#x29;&amp;#x29;, Slovakia,BROZ- Bratislavsk&amp;eacute; region&amp;aacute;lne ochran&amp;aacute;rske zdru&amp;#x17e;enie &amp;#x28;Regional Association for Nature Conservation and Sustainable Development&amp;#x29;, Slovakia,ZO CSOP Onyx, Czech Republic</t>
  </si>
  <si>
    <t>Bogs and Mires,Invertebrates,Forests,Grasslands,Plants</t>
  </si>
  <si>
    <t>endemic species,grazing,tourism,employment,nature conservation,restoration measure</t>
  </si>
  <si>
    <t>Directive 92/43 - Conservation of natural habitats and of wild fauna and flora- Habitats Directive (21.05.1992),Regulation 1143/2014 - Prevention and management of the introduction and spread of invasive alien species (22.10.2014)</t>
  </si>
  <si>
    <t>1340 - Inland salt meadows,1530 - Pannonic salt steppes and salt marshes,6110 - Rupicolous calcareous or basophilic grasslands of the Alysso-Sedion albi,6120 - Xeric sand calcareous grasslands,6210 - Semi-natural dry grasslands and scrubland facies on calcareous substrates (Festuco-Brometalia) (* important orchid sites),6250 - Pannonic loess steppic grasslands,6260 - Pannonic sand steppes,7110 - Active raised bogs,91D0 - Bog woodland,91E0 - "Alluvial forests with Alnus glutinosa and Fraxinus excelsior (Alno-Padion, Alnion incanae, Salicion albae)",91N0 - Pannonic inland sand dune thicket (Junipero-Populetum albae)</t>
  </si>
  <si>
    <t>Gentianella bohemica,Carabus menetriesi pacholei,Osmoderma eremita</t>
  </si>
  <si>
    <t xml:space="preserve">Vlašimská Blanice(CZ0213009, SCI) ,Pláničský rybník-Bobovec(CZ0310017, SCI) ,Pohoří na Šumavě(CZ0310057, SCI) ,Pastvina u Přešťovic(CZ0310063, SCI) ,Nerestský lom(CZ0310084, SCI) ,Hlubocké obory(CZ0311036, SPA/SCI) ,Novohradské hory(CZ0311039, SPA/SCI) ,Čistá hora(CZ0312030, SCI) ,Háje(CZ0312032, SCI) ,Hroby(CZ0312033, SCI) ,Jaroškov(CZ0312034, SCI) ,Kozlovská stráň(CZ0312036, SCI) ,Úbislav(CZ0312050, SCI) ,Svatý Kříž(CZ0312226, SCI) ,Blatná(CZ0313094, SCI) ,Hlubocké hráze(CZ0313099, SCI) ,Lužnice a Nežárka(CZ0313106, SCI) ,Sokolí hnízdo a bažantnice(CZ0313113, SCI) ,Vrbenské rybníky(CZ0313138, SCI) ,Rašeliniště Kapličky(CZ0313513, SCI) ,Borkovická blata(CZ0314021, SCI) ,Horní Malše(CZ0314022, SCI) ,Šumava(CZ0314024, SCI) ,Opolenec(CZ0314044, SCI) ,Hlubocké obory(CZ0314126, SCI) ,Tejmlov - Nad Zavírkou(CZ0314636, SCI) ,Zlatý potok v Pošumaví(CZ0314641, SCI) ,Selestianska stran(SKUEV0052, SCI) ,Kameninske slaniska(SKUEV0066, SCI) ,Cenkov(SKUEV0067, SCI) ,Jursky chlm(SKUEV0068, SCI) ,Abov(SKUEV0071, SCI) ,Dunajske trstiny(SKUEV0077, SCI) ,Mostova(SKUEV0078, SCI) ,Ploska hora(SKUEV0091, SCI) ,Panske luky(SKUEV0095, SCI) ,Surianske slaniska(SKUEV0096, SCI) ,Palarikovske luky(SKUEV0097, SCI) ,Nesvadske piesky(SKUEV0098, SCI) ,Pavelske slanisko(SKUEV0099, SCI) ,Chotinske piesky(SKUEV0100, SCI) ,Zobor(SKUEV0130, SCI) ,Aluvium Starej Nitry(SKUEV0155, SCI) ,Stary vrch(SKUEV0157, SCI) ,Modry vrch(SKUEV0158, SCI) ,Karab(SKUEV0160, SCI) ,Velkolelsky ostrov(SKUEV0183, SCI) ,Burdov(SKUEV0184, SCI) ,Gavurky(SKUEV0201, SCI) ,Devinska Kobyla(SKUEV0280, SCI) ,Drienova hora(SKUEV0292, SCI) ,Dunaj(SKUEV0393, SCI) ,Českobudějovické rybníky(CZ0311037, SPA) ,Stokeravska vapenka(SKUEV0502, SCI) </t>
  </si>
  <si>
    <t>Conservation of selected Natura 2000 insect species in transboundary area (CZ-SK) of Western Carpathian Mts.</t>
  </si>
  <si>
    <t>LIFE16 NAT/CZ/000731</t>
  </si>
  <si>
    <t>LIFE for insects</t>
  </si>
  <si>
    <t>http://www.ochranaprirody.cz</t>
  </si>
  <si>
    <t>Nature Conservation Agency of the Czech Republic,Czech Union for Nature Conservation - &amp;#x28;CUNC&amp;#x29; B&amp;iacute;l&amp;eacute; Karpaty, Czech Republic,Education and information centre B&amp;iacute;l&amp;eacute; Karpaty, o.p.s., Czech Republic,Regional Association for Nature Conservation and Sustainable Development, Slovakia,Czech Union for Nature Conservation - &amp;#x28;CUNC&amp;#x29; Salamandr, Czech Republic,Infinity progress, Czech Republic</t>
  </si>
  <si>
    <t>agricultural method,forest ecosystem,grassland ecosystem,grazing,public awareness campaign,restoration measure,population dynamics</t>
  </si>
  <si>
    <t>Eriogaster catax,Hypodryas maturna,Lycaena dispar,Colias myrmidone,Rosalia alpina,Lucanus cervus,Euplagia quadripunctaria,Maculinea teleius,Maculinea nausithous,Maculinea arion</t>
  </si>
  <si>
    <t xml:space="preserve">Horní Vsacko(CZ0721023, SPA) ,Beskydy(CZ0811022, SPA) ,Čertoryje(CZ0624072, SCI) ,Beskydy(CZ0724089, SCI) ,Bílé Karpaty(CZ0724090, SCI) ,Holubyho kopanice(SKUEV0367, SCI) </t>
  </si>
  <si>
    <t>Active conservation of thermophilous habitats and species of Community interest in the České středohoří hills</t>
  </si>
  <si>
    <t>LIFE16 NAT/CZ/000639</t>
  </si>
  <si>
    <t>LIFE České středohoří</t>
  </si>
  <si>
    <t>Nature Conservation Agency of the Czech Republic,None</t>
  </si>
  <si>
    <t>Heath and Scrublands,Rocky and Caves,Reptiles,Invertebrates,Forests,Grasslands,Plants</t>
  </si>
  <si>
    <t>protected area,nature conservation,voluntary work,management plan,restoration measure</t>
  </si>
  <si>
    <t>40A0 - Subcontinental peri-Pannonic scrub,6110 - Rupicolous calcareous or basophilic grasslands of the Alysso-Sedion albi,6210 - Semi-natural dry grasslands and scrubland facies on calcareous substrates (Festuco-Brometalia) (* important orchid sites),6410 - "Molinia meadows on calcareous, peaty or clayey-silt-laden soils (Molinion caeruleae)",6510 - "Lowland hay meadows (Alopecurus pratensis, Sanguisorba officinalis)",6190 - Rupicolous pannonic grasslands (Stipo-Festucetalia pallentis),8220 - Siliceous rocky slopes with chasmophytic vegetation,8230 - Siliceous rock with pioneer vegetation of the Sedo-Scleranthion or of the Sedo albi-Veronicion dillenii,9110 - Luzulo-Fagetum beech forests,9170 - Galio-Carpinetum oak-hornbeam forests,9180 - "Tilio-Acerion forests of slopes, screes and ravines"</t>
  </si>
  <si>
    <t>Cypripedium calceolus,Pulsatilla patens,Stipa zalesskii,Euplagia quadripunctaria,Stenobothrus eurasius</t>
  </si>
  <si>
    <t xml:space="preserve">Milešovka(CZ0420416, SCI) ,Lipská hora(CZ0420454, SCI) ,Košťálov(CZ0420459, SCI) ,Borečský vrch(CZ0422075, SCI) ,Radobýl(CZ0423225, SCI) ,Lovoš(CZ0424037, SCI) ,Holý vrch u Hlinné(CZ0424038, SCI) ,Bílé stráně u Litoměřic(CZ0424129, SCI) </t>
  </si>
  <si>
    <t>Climate Action Network Europe</t>
  </si>
  <si>
    <t>LIFE16 NGO/BE/200036</t>
  </si>
  <si>
    <t>CAN Europe</t>
  </si>
  <si>
    <t>emission reduction,climate protection,greenhouse gas,environmental impact of energy,renewable energy</t>
  </si>
  <si>
    <t>"Do you know what you breathe?" Educational and information campaign for cleaner air</t>
  </si>
  <si>
    <t>LIFE17 GIE/PL/000631</t>
  </si>
  <si>
    <t>LIFE-MAPPINGAIR/PL</t>
  </si>
  <si>
    <t>https://uni.wroc.pl/</t>
  </si>
  <si>
    <t>PWr&amp;#x28;Politechnika Wroc&amp;#x142;awska&amp;#x29;, Poland,UMB&amp;#x28;Miasto Bydgoszcz&amp;#x29;, Poland</t>
  </si>
  <si>
    <t>Participant,Participant</t>
  </si>
  <si>
    <t>01/04/2019</t>
  </si>
  <si>
    <t>Environmental training - Capacity building,Air pollutants,Awareness raising - Information</t>
  </si>
  <si>
    <t>environmental education,air quality management</t>
  </si>
  <si>
    <t>The Farmer as a Manager of Nature: aiming at a favourable conservation status for Natura 2000 sites by making nature management a sound branch of farming</t>
  </si>
  <si>
    <t>LIFE16 IPE/DK/000006</t>
  </si>
  <si>
    <t>NATUREMAN</t>
  </si>
  <si>
    <t>Danish Nature Agency,Jammerbugt Municipality, Denmark,Mariagerfjord Municipality, Denmark,Randers Municipality, Denmark,Rebild Municipality, Denmark,Danish Agricultural Agency,Vesthimmerland Municipality, Denmark,Viborg Municipality, Denmark,Aalborg Municipality, Denmark,The Danish Environmental Protection Agency, Denmark,Skive Municipality, Denmark</t>
  </si>
  <si>
    <t>01/10/2018</t>
  </si>
  <si>
    <t>31/03/2026</t>
  </si>
  <si>
    <t>High Nature Value farmland,Grasslands</t>
  </si>
  <si>
    <t>grassland ecosystem,grazing,Agriculture,nature conservation,management contract,voluntary measures</t>
  </si>
  <si>
    <t>Directive 2000/60 - Framework for Community action in the field of water policy (23.10.2000),Directive 92/43 - Conservation of natural habitats and of wild fauna and flora- Habitats Directive (21.05.1992),Directive 79/409 - Conservation of wild birds (02.04.1979),COM(2011) 244 final “Our life insurance, our natural capital: an EU biodiversity strategy to 2020” (03.05.2011)</t>
  </si>
  <si>
    <t>IFOAM EU</t>
  </si>
  <si>
    <t>LIFE16 NGO/BE/200043</t>
  </si>
  <si>
    <t>International Federation of Organic Agriculture Movements European Regional Group</t>
  </si>
  <si>
    <t>Agriculture,food production,organic farming</t>
  </si>
  <si>
    <t>Development of climate change mitigation strategies through carbon-smart agriculture</t>
  </si>
  <si>
    <t>LIFE17 CCM/ES/000140</t>
  </si>
  <si>
    <t>LIFE AGROMITIGA</t>
  </si>
  <si>
    <t>http://www.agriculturadeconservacion.org</t>
  </si>
  <si>
    <t>ECAF&amp;#x28;European Conservation Agriculture Federation&amp;#x29;, Belgium,IFAPA&amp;#x28;Instituto Andaluz de Investigaci&amp;oacute;n y Formaci&amp;oacute;n Agraria, Pesquera, Alimentaria y de la Producci&amp;oacute;n Ecol&amp;oacute;gica. Consejer&amp;iacute;a de Agricultura, Pesca y Desarrollo Rural &amp;#x28;Junta de Andaluc&amp;iacute;a&amp;#x29;&amp;#x29;, Spain,UCO&amp;#x28;Universidad de C&amp;oacute;rdoba&amp;#x29;, Spain,CMAOT&amp;#x28;Consejer&amp;iacute;a de Medio Ambiente y Ordenaci&amp;oacute;n del Territorio&amp;#x29;, Spain,ASAJA&amp;#x28;Asociaci&amp;oacute;n Agraria J&amp;oacute;venes Agricultores de Sevilla&amp;#x29;, Spain</t>
  </si>
  <si>
    <t>Participant,Participant,Participant,Participant,Participant</t>
  </si>
  <si>
    <t>15/09/2018</t>
  </si>
  <si>
    <t>29/02/2024</t>
  </si>
  <si>
    <t>carbon sequestration</t>
  </si>
  <si>
    <t>LIFE CONTINENTAL DRY GRASSLAND</t>
  </si>
  <si>
    <t>LIFE17 NAT/DE/000187</t>
  </si>
  <si>
    <t>LIFE Trockenrasen</t>
  </si>
  <si>
    <t>http://www.naturschutzfonds.de</t>
  </si>
  <si>
    <t>UP&amp;#x28;Universitaet Potsdam&amp;#x29;, Germany,NABU&amp;#x28;NABU-Stiftung Nationales Naturerbe&amp;#x29;, Germany</t>
  </si>
  <si>
    <t>Grasslands,Plants</t>
  </si>
  <si>
    <t>Directive 92/43 - Conservation of natural habitats and of wild fauna and flora- Habitats Directive (21.05.1992),Directive 79/409 - Conservation of wild birds (02.04.1979),COM(2011) 244 final “Our life insurance, our natural capital: an EU biodiversity strategy to 2020” (03.05.2011),Regulation 1143/2014 - Prevention and management of the introduction and spread of invasive alien species (22.10.2014)</t>
  </si>
  <si>
    <t>2310 - Dry sand heaths with Calluna and Genista,2330 - Inland dunes with open Corynephorus and Agrostis grasslands,3150 - Natural eutrophic lakes with Magnopotamion or Hydrocharition - type vegetation,4030 - European dry heaths,6120 - Xeric sand calcareous grasslands,6240 - Sub-Pannonic steppic grasslands</t>
  </si>
  <si>
    <t>CDP Worldwide (Europe) gGmbH</t>
  </si>
  <si>
    <t>LIFE16 NGO/DE/200028</t>
  </si>
  <si>
    <t>CDP Europe</t>
  </si>
  <si>
    <t>DEU</t>
  </si>
  <si>
    <t>CDP Worldwide &amp;#x28;Europe&amp;#x29; gGmbH</t>
  </si>
  <si>
    <t>01/04/2017</t>
  </si>
  <si>
    <t>forest ecosystem,forestry,climate protection,greenhouse gas,sustainable development,climate change mitigation</t>
  </si>
  <si>
    <t>Active protection of the rare amphibian and reptile species on the Natura 2000 sites in Europe</t>
  </si>
  <si>
    <t>LIFE17 NAT/PL/000011</t>
  </si>
  <si>
    <t>Emys_PL_LIFE</t>
  </si>
  <si>
    <t>http://www.warmia.mazury.pl</t>
  </si>
  <si>
    <t>Wojewdztwo Warmisko-Mazurskie,Stowarzyszenie Cz&amp;#x142;owiek i Przyroda, Poland,Amphi International ApS, Denmark</t>
  </si>
  <si>
    <t>Amphibians,Ex-situ conservation,Reptiles</t>
  </si>
  <si>
    <t>environmental awareness,restoration measure</t>
  </si>
  <si>
    <t>Bombina bombina,Emys orbicularis</t>
  </si>
  <si>
    <t xml:space="preserve">Sydfynske Øhav(DK008X201, SCI) ,Ujście Ilanki(PLH080015, SCI) ,Puszcza Romincka(PLH280005, SCI) ,Ostoja Piska(PLH280048, SCI) ,Mazurska Ostoja Żółwia Baranowo(PLH280055, SCI) </t>
  </si>
  <si>
    <t>Bats and men - sharing LIFE under one roof</t>
  </si>
  <si>
    <t>LIFE17 NAT/BG/000602</t>
  </si>
  <si>
    <t>LIFE UNDER ONE ROOF</t>
  </si>
  <si>
    <t>http://www.fortisvisio.com/</t>
  </si>
  <si>
    <t>Fortis Visio Ltd.,Science for Nature Foundation, Bulgaria</t>
  </si>
  <si>
    <t>01/08/2018</t>
  </si>
  <si>
    <t>31/07/2023</t>
  </si>
  <si>
    <t>voluntary work,pest control,Inventory</t>
  </si>
  <si>
    <t>Myotis capaccinii,Myotis blythii,Myotis myotis,Myotis bechsteinii,Barbastella barbastellus,Miniopterus schreibersii,Rhinolophus blasii,Rhinolophus mehelyi</t>
  </si>
  <si>
    <t xml:space="preserve">Rodopi - Iztochni(BG0001032, SCI) ,Derventski vazvishenia 1(BG0000218, SCI) ,Derventski vazvishenia 2(BG0000219, SCI) ,Golak(BG0000304, SCI) ,Kresna - Ilindentsi(BG0000366, SCI) ,Sreden Pirin - Alibotush(BG0001028, SCI) ,Rodopi - Zapadni(BG0001030, SCI) ,Rodopi - Sredni(BG0001031, SCI) </t>
  </si>
  <si>
    <t>Reclamation of olive oil waste abandoned lagoons using biorecovering strategies in a circular economy scenario</t>
  </si>
  <si>
    <t>LIFE16 ENV/ES/000331</t>
  </si>
  <si>
    <t>LIFE+ REGROW</t>
  </si>
  <si>
    <t>http://www.mora.es/</t>
  </si>
  <si>
    <t>AYUNTAMIENTO DE MORA,UNIVERSIDAD MIGUEL HERNANDEZ DE ELCHE, Spain,GESTI&amp;Oacute;N DE RESIDUOS MANCHEGOS SL, Spain,UNIVERSIDAD DE ALMER&amp;Iacute;A, Spain,Asociaci&amp;oacute;n Espa&amp;ntilde;ola de Municipios del Olivo, Spain</t>
  </si>
  <si>
    <t>Agricultural waste,Agriculture - Forestry,Site rehabilitation - Decontamination</t>
  </si>
  <si>
    <t>agricultural pollution,soil decontamination,agricultural waste</t>
  </si>
  <si>
    <t>Optimizing the management of Natura 2000 network in Lithuania</t>
  </si>
  <si>
    <t>LIFE16 IPE/LT/000016</t>
  </si>
  <si>
    <t>PAF-NATURALIT</t>
  </si>
  <si>
    <t>Environmental Projects Management Agency</t>
  </si>
  <si>
    <t>01/01/2018</t>
  </si>
  <si>
    <t>High Nature Value farmland,Forests,Grasslands,Forest management</t>
  </si>
  <si>
    <t>protected area,biodiversity,forest management,nature conservation,endangered species</t>
  </si>
  <si>
    <t>Belgium Renovates for Energy Efficient Living</t>
  </si>
  <si>
    <t>LIFE16 IPC/BE/000005</t>
  </si>
  <si>
    <t>LIFE IP BE REEL!</t>
  </si>
  <si>
    <t>Vlaams Energieagentschap, Vlaamse Overheid &amp;#x28;VEA&amp;#x29;,Service Public de Wallonie, Direction du b&amp;acirc;timent durable, D&amp;eacute;partement de l&amp;rsquo;Energie et du b&amp;acirc;timent durable, Belgium,Vlaamse Overheid, Department leefmilieu, natuur en energie, Afdeling Lucht, Hinder, Risicobeheer, Milieu en Gezondheid, Belgium,City of Ghent, Belgium,City of Antwerp, Belgium,Kenniscentrum Vlaamse steden, Belgium,City of La Louvi&amp;egrave;re, Belgium,City of Mouscron, Belgium,Belgian Building Research Institute, Belgium,City of Mechelen, Belgium</t>
  </si>
  <si>
    <t>Energy efficiency,GHG reduction in non EU ETS sectors,Improved legislative compliance and enforcement</t>
  </si>
  <si>
    <t>urban development,energy saving,urban planning,underprivileged people,renewable energy,financial instrument,building renovation,climate action plan,climate change mitigation,Covenant of Mayors,energy efficiency</t>
  </si>
  <si>
    <t>Directive 2010/31 - Energy performance of buildings (19.05.2010)</t>
  </si>
  <si>
    <t>FUNDACIN OCEANA</t>
  </si>
  <si>
    <t>LIFE16 NGO/ES/200026</t>
  </si>
  <si>
    <t>OCEANA</t>
  </si>
  <si>
    <t>Fundacion Oceana</t>
  </si>
  <si>
    <t>protected area,sustainable development,marine environment,consumer information,fishing industry,climate resilience</t>
  </si>
  <si>
    <t>Roll-out of innovative climate change adaptation processes in regional networks from North Rhine-Westphalia for Europe</t>
  </si>
  <si>
    <t>LIFE18 CCA/DE/001105</t>
  </si>
  <si>
    <t>LIFE Roll-outClimAdapt</t>
  </si>
  <si>
    <t>https://www.tu-dortmund.de/uni/en/Home/index.html</t>
  </si>
  <si>
    <t>Stadt Moers,R3 Sieg-W&amp;#x28;Kreis Siegen-Wittgenstein&amp;#x29;, Germany,Prognos&amp;#x28;Prognos AG&amp;#x29;, Germany,R9 Lippe&amp;#x28;Kreis Lippe&amp;#x29;, Germany,R6 Mind-L&amp;#x28;Kreis Minden-L&amp;uuml;bbecke&amp;#x29;, Germany,ZDFDigital&amp;#x28;ZDF Digital Medienproduktion GmbH&amp;#x29;, Germany,R5 W-Overi&amp;#x28;Gemeente Zwartewaterland &amp;#x28;West Overijssel&amp;#x29;&amp;#x29;, Netherlands,R7 Coe&amp;#x28;Kreis Coesfeld&amp;#x29;, Germany,BEW&amp;#x28;BEW - Das Bildungszentrum f&amp;uuml;r die Ver- und Entsorgungswirtschaft GmbH&amp;#x29;, Germany,R2 Steinf&amp;#x28;energieland2050 e.V&amp;#x29;, Germany,DIFU&amp;#x28;Deutsches Institut f&amp;uuml;r Urbanistik gGmbH&amp;#x29;, Germany,Uni Twente&amp;#x28;Universiteit Twente&amp;#x29;, Netherlands,R4 Soest&amp;#x28;Kreis Soest&amp;#x29;, Germany</t>
  </si>
  <si>
    <t>Participant,Participant,Participant,Participant,Participant,Participant,Participant,Participant,Participant,Participant,Participant,Participant,Participant</t>
  </si>
  <si>
    <t>01/07/2019</t>
  </si>
  <si>
    <t>urban area,urban planning,risk assessment,financial instrument,climate adaptation strategy,climate change adaptation,climate resilience,Covenant of Mayors,vulnerability assessment</t>
  </si>
  <si>
    <t>LIFE17 NGO/BE/100019</t>
  </si>
  <si>
    <t>environmental impact of agriculture,consumption pattern,climate protection,sustainable development,nature conservation,resource conservation</t>
  </si>
  <si>
    <t>Climate Responsible Agriculture for Latvia</t>
  </si>
  <si>
    <t>LIFE16 CCM/LV/000083</t>
  </si>
  <si>
    <t>LIFE CRAFT</t>
  </si>
  <si>
    <t>Latvian Fund for Nature</t>
  </si>
  <si>
    <t>01/04/2018</t>
  </si>
  <si>
    <t xml:space="preserve">European Association of Zoos and Aquaria </t>
  </si>
  <si>
    <t>LIFE16 NGO/NL/200030</t>
  </si>
  <si>
    <t>EAZA</t>
  </si>
  <si>
    <t>Europese Vereniging van Dierentuinen en Aquaria - European Association of Zoos and Aquaria</t>
  </si>
  <si>
    <t>environmental education,biodiversity,nature conservation,endangered species,resource conservation</t>
  </si>
  <si>
    <t>Water efficient systemic concept for the climate change adaptation in urban areas</t>
  </si>
  <si>
    <t>LIFE18 CCA/ES/001122</t>
  </si>
  <si>
    <t>LIFE WATERCOOL</t>
  </si>
  <si>
    <t>http://www.emasesa.com/</t>
  </si>
  <si>
    <t>SEVILLE&amp;#x28;Ayuntamiento de Sevilla &amp;#x28;Seville City Council&amp;#x29;&amp;#x29;, Spain,AgenciaEFE&amp;#x28;Agencia EFE S.A.U., S.M.E.&amp;#x29;, Spain,US&amp;#x28;University of Seville&amp;#x29;, Spain,SDOS&amp;#x28;SERVICIOS DE DESARROLLO ORIENTADO A SOLUCIONES S.L&amp;#x29;, Spain</t>
  </si>
  <si>
    <t>Participant,Participant,Participant,Participant</t>
  </si>
  <si>
    <t>17/05/2022</t>
  </si>
  <si>
    <t>Resilient communities,Urban design (urban-rural),Water saving</t>
  </si>
  <si>
    <t>water saving,energy saving,urban area,urban planning,water reuse,rain water,water resources management,climate change adaptation,climate resilience,Covenant of Mayors,drought,urban heat island</t>
  </si>
  <si>
    <t>Climate Action Network Europe vzw - asbl</t>
  </si>
  <si>
    <t>LIFE17 NGO/BE/100034</t>
  </si>
  <si>
    <t>emission reduction,climate protection,environmental impact of energy</t>
  </si>
  <si>
    <t>Stichting BirdLife Europe</t>
  </si>
  <si>
    <t>LIFE17 NGO/NL/100021</t>
  </si>
  <si>
    <t>BirdLife Europe</t>
  </si>
  <si>
    <t>environmental impact of agriculture,marine ecosystem,biodiversity,forestry,food production,climate protection,nature conservation,fishing industry,land use</t>
  </si>
  <si>
    <t>European Federation for Transport and environment</t>
  </si>
  <si>
    <t>LIFE17 NGO/BE/100024</t>
  </si>
  <si>
    <t>public awareness campaign,urban planning,emission reduction,climate protection,sustainable development,pollution prevention,transport planning,environmental impact of transport,transportation mean,resource conservation,mobility</t>
  </si>
  <si>
    <t>LIFE17 NGO/AT/100052</t>
  </si>
  <si>
    <t>river,biodiversity,climate protection,nature conservation,renewable energy,flood control</t>
  </si>
  <si>
    <t>Health and Environment Alliance</t>
  </si>
  <si>
    <t>LIFE17 NGO/BE/100023</t>
  </si>
  <si>
    <t>HEAL</t>
  </si>
  <si>
    <t>15/03/2019</t>
  </si>
  <si>
    <t>14/03/2020</t>
  </si>
  <si>
    <t>decision making support,environmental awareness,climate protection,sustainable development,pollution prevention,hazardous substance,public health</t>
  </si>
  <si>
    <t>LIFE17 NGO/SE/100040</t>
  </si>
  <si>
    <t>decision making support,marine environment,climate change adaptation</t>
  </si>
  <si>
    <t>LIFE17 NGO/BE/100011</t>
  </si>
  <si>
    <t>forest ecosystem,freshwater ecosystem,decision making support,biodiversity,food production,climate protection,sustainable development,nature conservation,endangered species,climate resilience,low carbon technology</t>
  </si>
  <si>
    <t>CDP Worldwide (Europe) GmbH</t>
  </si>
  <si>
    <t>LIFE17 NGO/DE/100026</t>
  </si>
  <si>
    <t>forest ecosystem,forestry,climate protection,sustainable development,water resources management</t>
  </si>
  <si>
    <t>European Cyclists' Federation</t>
  </si>
  <si>
    <t>LIFE17 NGO/BE/100004</t>
  </si>
  <si>
    <t>ECF</t>
  </si>
  <si>
    <t>urban planning,emission reduction,bicycle,transport planning,environmental impact of transport,mobility</t>
  </si>
  <si>
    <t>Wetland restoration in the Rhine floodplain Emmericher Ward</t>
  </si>
  <si>
    <t>LIFE17 NAT/DE/000458</t>
  </si>
  <si>
    <t>LIFE Wetland Emmerich</t>
  </si>
  <si>
    <t>http://www.nabu-naturschutzstation.de</t>
  </si>
  <si>
    <t>NABU-Naturschutzstation Niederrhein e.V.,None</t>
  </si>
  <si>
    <t>01/07/2018</t>
  </si>
  <si>
    <t>Freshwater,Grasslands</t>
  </si>
  <si>
    <t>flood,river,restoration measure,irrigation</t>
  </si>
  <si>
    <t>Directive 2000/60 - Framework for Community action in the field of water policy (23.10.2000),Directive 92/43 - Conservation of natural habitats and of wild fauna and flora- Habitats Directive (21.05.1992),Directive 79/409 - Conservation of wild birds (02.04.1979)</t>
  </si>
  <si>
    <t>3150 - Natural eutrophic lakes with Magnopotamion or Hydrocharition - type vegetation,3270 - Rivers with muddy banks with Chenopodion rubri p.p. and Bidention p.p. vegetation,6210 - Semi-natural dry grasslands and scrubland facies on calcareous substrates (Festuco-Brometalia) (* important orchid sites),6430 - Hydrophilous tall herb fringe communities of plains and of the montane to alpine levels</t>
  </si>
  <si>
    <t>Numenius arquata,Acrocephalus scirpaceus,Luscinia svecica,Anas clypeata,Anas querquedula,Anthus pratensis,Crex crex,Vanellus vanellus,Tringa totanus,Rhodeus amarus,Triturus cristatus</t>
  </si>
  <si>
    <t>Restoration, management and valorisation of PRIority habitats of MEDiterranean coastal areas</t>
  </si>
  <si>
    <t>LIFE17 NAT/GR/000511</t>
  </si>
  <si>
    <t>LIFE PRIMED</t>
  </si>
  <si>
    <t>http://www.eepf,gr</t>
  </si>
  <si>
    <t>Hellenic Society for the Protection of Nature,Management Body of Nestos Delta - Vistonida - Ismarida, Greece,Department of Environmental Biology - Sapienza University of Rome, Italy,AGENZIA REGIONALE per lo SVILUPPO e l&amp;#x27;INNOVAZIONE in AGRICOLTURA, Italy,Institute of Mediterranean Forest Ecosystems, Hellenic Agricultural Organization &amp;ldquo;DEMETER&amp;rdquo;, Greece</t>
  </si>
  <si>
    <t>Forests,Freshwater,Reptiles,Invertebrates</t>
  </si>
  <si>
    <t>3170 - Mediterranean temporary ponds,5230 - Arborescent matorral with Laurus nobilis,91E0 - "Alluvial forests with Alnus glutinosa and Fraxinus excelsior (Alno-Padion, Alnion incanae, Salicion albae)",91M0 - Pannonian-Balkanic turkey oak-sessile oak forests</t>
  </si>
  <si>
    <t>Euplagia quadripunctaria,Testudo hermanni,Emys orbicularis</t>
  </si>
  <si>
    <t xml:space="preserve">DELTA NESTOU KAI LIMNOTHALASSES KERAMOTIS - EVRYTERI PERIOCHI KAI PARAKTIA ZONI(GR1150010, SCI) ,Bosco di Palo Laziale(IT6030022, SCI) </t>
  </si>
  <si>
    <t>CHIMERA  CHIckens Manure Exploitation and RevAluation</t>
  </si>
  <si>
    <t>LIFE15 ENV/IT/000631</t>
  </si>
  <si>
    <t>LIFE-CHIMERA</t>
  </si>
  <si>
    <t>http://www.trepengineering.it</t>
  </si>
  <si>
    <t>TRE P ENGINEERING SRL,Renders &amp;amp; Renders V.O.F., The Netherlands</t>
  </si>
  <si>
    <t>Agriculture - Forestry,Agricultural waste,Air pollutants</t>
  </si>
  <si>
    <t>air pollution,greenhouse gas,manure,energy supply,pollutant elimination,animal foodstuff,fertiliser</t>
  </si>
  <si>
    <t>Development of new legislation,Directive 2008/50/EC - Ambient air quality and cleaner air for Europe (21.05.2008) ,COM (2013/0918) - A Clean Air Programme for Europe (18.12.2013),Directive 2008/98 - Waste and repealing certain Directives (Waste Framework Directive) (19.11.2008),COM(2015)614 - "Closing the loop - An EU action plan for the Circular Economy" (02.12.2015)</t>
  </si>
  <si>
    <t>CO2 cost-effective capture, hydrogenation and conversion to fuel in Energy-Intensive Industries</t>
  </si>
  <si>
    <t>LIFE18 CCM/ES/001189</t>
  </si>
  <si>
    <t>LIFE CO2 TO FUEL</t>
  </si>
  <si>
    <t>http://www.celsa.com/</t>
  </si>
  <si>
    <t>HE&amp;#x28;Hydrocarbons Engineering SL&amp;#x29;, Spain</t>
  </si>
  <si>
    <t>Participant</t>
  </si>
  <si>
    <t>GHG reduction in EU ETS sectors,Carbon sequestration,Metal industry</t>
  </si>
  <si>
    <t>exhaust gas,greenhouse gas,industrial process,iron and steel industry,flue gas,alternative technology,carbon sequestration,climate change mitigation</t>
  </si>
  <si>
    <t xml:space="preserve">Directive 2004/101 - Amending Directive 2003/87 establishing a scheme for greenhouse gas emission allowance trading within the Community, in respect of the Kyoto </t>
  </si>
  <si>
    <t>Sustainable Actions on Loire Lagoons for Improvement aNd Assessment</t>
  </si>
  <si>
    <t>LIFE17 NAT/FR/000519</t>
  </si>
  <si>
    <t>LIFE SALLINA</t>
  </si>
  <si>
    <t>http://www.cap-atlantique.fr/</t>
  </si>
  <si>
    <t>Communaut d&amp;#x27;Agglomration de la Presqu&amp;#x27;le de Gurande Atlantique,Communaut&amp;eacute; de Communes de l&amp;#x27;&amp;Icirc;le de Noirmoutier, France,Conservatoire d&amp;#x27;Espaces Naturels des Pays de la Loire, France,Syndicat d&amp;#x27;Am&amp;eacute;nagement Hydraulique du Sud Loire, France,Association pour le D&amp;eacute;veloppement du Bassin Versant de la Baie de Bourgneuf, France</t>
  </si>
  <si>
    <t>Coastal,Birds</t>
  </si>
  <si>
    <t>management plan,coastal area,restoration measure</t>
  </si>
  <si>
    <t>Directive 92/43 - Conservation of natural habitats and of wild fauna and flora- Habitats Directive (21.05.1992),Directive 79/409 - Conservation of wild birds (02.04.1979),Regulation 1143/2014 - Prevention and management of the introduction and spread of invasive alien species (22.10.2014)</t>
  </si>
  <si>
    <t>1150 - Coastal lagoons,1330 - Atlantic salt meadows (Glauco-Puccinellietalia maritimae)</t>
  </si>
  <si>
    <t>Recurvirostra avosetta</t>
  </si>
  <si>
    <t xml:space="preserve">Marais Breton, baie de Bourgneuf, île de Noirmoutier et forêt de Monts(FR5200653, SCI) ,Marais Breton, baie de Bourgneuf, île de Noirmoutier et forêt de Monts(FR5212009, SPA) </t>
  </si>
  <si>
    <t>Stichting Zero Waste Europe</t>
  </si>
  <si>
    <t>LIFE17 NGO/NL/100038</t>
  </si>
  <si>
    <t>ZWE</t>
  </si>
  <si>
    <t>waste use,waste treatment,waste reduction,recycling,packaging,air pollution,climate protection,pollution prevention,landfill</t>
  </si>
  <si>
    <t>Federation of Associations for Hunting and Conservation of the EU</t>
  </si>
  <si>
    <t>LIFE17 NGO/BE/100043</t>
  </si>
  <si>
    <t>hunting,biodiversity,public awareness campaign,nature conservation</t>
  </si>
  <si>
    <t>Slow Food</t>
  </si>
  <si>
    <t>LIFE17 NGO/IT/100050</t>
  </si>
  <si>
    <t>environmental impact of agriculture,biodiversity,public awareness campaign,consumption pattern,food production</t>
  </si>
  <si>
    <t>2 investing initiative</t>
  </si>
  <si>
    <t>LIFE17 NGO/FR/100020</t>
  </si>
  <si>
    <t>2ii</t>
  </si>
  <si>
    <t>climate protection,financial instrument</t>
  </si>
  <si>
    <t>European Environmental Bureau</t>
  </si>
  <si>
    <t>LIFE17 NGO/BE/100033</t>
  </si>
  <si>
    <t>EEB/BEE</t>
  </si>
  <si>
    <t>environmental impact of agriculture,biodiversity,urban planning,climate protection,sustainable development,nature conservation,transportation mean,resource conservation</t>
  </si>
  <si>
    <t>Pesticide Action Network Europe (Pan Europe)</t>
  </si>
  <si>
    <t>LIFE17 NGO/BE/100035</t>
  </si>
  <si>
    <t>environmental impact of agriculture,environmental awareness,hazardous substance,pest control,organic farming</t>
  </si>
  <si>
    <t>Seas At Risk Vzw</t>
  </si>
  <si>
    <t>LIFE17 NGO/BE/100013</t>
  </si>
  <si>
    <t>SAR</t>
  </si>
  <si>
    <t>consumption pattern,marine pollution,pollution prevention,marine environment,resource conservation</t>
  </si>
  <si>
    <t>International Federation of Organic Agriculture Movements - European Regional Group (IFOAM EU)</t>
  </si>
  <si>
    <t>LIFE17 NGO/BE/100022</t>
  </si>
  <si>
    <t>environmental impact of agriculture,Agriculture,public awareness campaign,emission reduction,food production,climate protection,organic farming</t>
  </si>
  <si>
    <t>Vereniging Health Care Without Harm Europe</t>
  </si>
  <si>
    <t>LIFE17 NGO/BE/100017</t>
  </si>
  <si>
    <t>waste reduction,hospital waste,pharmaceutical industry,recycling,pollution prevention,public health</t>
  </si>
  <si>
    <t>LIFE17 NGO/CZ/100042</t>
  </si>
  <si>
    <t>Bankwatch</t>
  </si>
  <si>
    <t>decision making support,public awareness campaign,climate protection,mine,environmental impact of energy,renewable energy,financial instrument</t>
  </si>
  <si>
    <t>LIFE17 NGO/NL/100010</t>
  </si>
  <si>
    <t>wetlands ecosystem,biodiversity,environmental awareness,wetland,climate change adaptation,climate change mitigation</t>
  </si>
  <si>
    <t>Greek Caves and Bats: Management Actions and Change of Attitude</t>
  </si>
  <si>
    <t>LIFE17 NAT/GR/000522</t>
  </si>
  <si>
    <t>LIFE GRECABAT</t>
  </si>
  <si>
    <t>University of Crete,Ministry of Environment and Energy, Greece,Hellenic Institute of Speleological Research, Greece,ATEPE Ecosystem Management Ltd, Greece,Green Fund, Greece</t>
  </si>
  <si>
    <t>31/08/2024</t>
  </si>
  <si>
    <t>Mammals,Rocky and Caves</t>
  </si>
  <si>
    <t>environmental awareness,tourism,voluntary work,management plan,restoration measure</t>
  </si>
  <si>
    <t>8310 - Caves not open to the public</t>
  </si>
  <si>
    <t>Eptesicus serotinus,Myotis nattereri,Rhinolophus mehelyi,Rhinolophus hipposideros,Rhinolophus ferrumequinum,Rhinolophus euryale,Rhinolophus blasii,Myotis myotis,Myotis emarginatus,Myotis capaccinii,Myotis blythii,Miniopterus schreibersii</t>
  </si>
  <si>
    <t xml:space="preserve">KORYFES OROUS VORA(GR1240001, SPA/SCI) ,ETHNIKOS DRYMOS SAMARIAS - FARANGI TRYPITIS - PSILAFI - KOUSTOGERAKO(GR4340014, SPA) ,VOUNA EVROU- POTAMOS LYRAS- SPILAIA DIDYMOTEICHOU KAI KEFALOVOUNOU(GR1110005, SCI) ,MARONEIA - SPILAION(GR1130008, SCI) ,ORI VRONTOUS - LAILIAS – ERIMIKES SPILAIA ZESTA NERA KAI KATARRAKTON(GR1260007, SCI) ,OROS PANACHAIKO – SYRAGKES PANAGOPOULAS(GR2320007, SCI) ,SPILAIO KASTRION(GR2320009, SCI) ,LIMNES YLIKI KAI PARALIMNI – SYSTIMA VOIOTIKOU KIFISOU -KATAVOTHRA ALIARTOU(GR2410001, SCI) ,KENTRIKI KAI NOTIA NAXOS: ZAS KAI VIGLA EOS MAVROVOUNI KAI THALASSIA ZONI (ORMOS KARADES - ORMOS MOUTSOUNAS)(GR4220014, SCI) ,LEFKA ORI KAI PARAKTIA ZONI(GR4340008, SCI) ,DRAPANO (VOREIOANATOLIKES AKTES) – PARALIA GEORGIOUPOLIS – LIMNI KOURNA - SPILAIO PSIMAKI(GR4340010, SCI) </t>
  </si>
  <si>
    <t>SAving Mediterranean Forests from Invasions of Xylosandrus beetles and associated pathogenic fungi</t>
  </si>
  <si>
    <t>LIFE17 NAT/IT/000609</t>
  </si>
  <si>
    <t>LIFE SAMFIX</t>
  </si>
  <si>
    <t>http://www.parcocirceo.it/</t>
  </si>
  <si>
    <t>Ente Parco Nazionale del Circeo,Ville d&amp;rsquo;Antibes Juan-les-Pins, France,TERRASYSTEM SRL, Italy,Institut National de la Recherche pour l&amp;#x27;Agriculture  l&amp;#x27;Alimentation et l&amp;#x27;Environnement &amp;#x28;INRAE&amp;#x29; ,Universit&amp;agrave; degli Studi della Tuscia, Italy,UNIVERSIDAD DE ALICANTE, Spain,Regione Lazio - Direzione Regionale Capitale naturale, Parchi e Aree protette, Italy</t>
  </si>
  <si>
    <t>environmental awareness,preventive measure,early warning system</t>
  </si>
  <si>
    <t>COM(2011) 244 final “Our life insurance, our natural capital: an EU biodiversity strategy to 2020” (03.05.2011),Regulation 1143/2014 - Prevention and management of the introduction and spread of invasive alien species (22.10.2014)</t>
  </si>
  <si>
    <t>2250 - Coastal dunes with Juniperus spp.,5330 - Thermo-Mediterranean and pre-desert scrub,9320 - Olea and Ceratonia forests,9340 - Quercus ilex and Quercus rotundifolia forests,9540 - Mediterranean pine forests with endemic Mesogean pines</t>
  </si>
  <si>
    <t xml:space="preserve">Iles d'Hyères(FR9310020, SPA) ,Parco Nazionale del Circeo(IT6040015, SPA) ,Sierras de Martés y el Ave(ES5233011, SCI) ,Corniches de la Rivièra(FR9301568, SCI) ,Baie et cap d'Antibes - îles de Lerins(FR9301573, SCI) ,Rade d'Hyères(FR9301613, SCI) ,Sierra de Martés-Muela de Cortes(ES0000212, SPA) ,Muela de Cortes y el Caroche(ES5233040, SCI) </t>
  </si>
  <si>
    <t>Action Plan for the Improvement of Habitats of Threatened European Species in the Demer Valley through Broad Cooperation</t>
  </si>
  <si>
    <t>LIFE15 NAT/BE/000760</t>
  </si>
  <si>
    <t>LIFE Delta</t>
  </si>
  <si>
    <t>http://www.natuurpunt.be</t>
  </si>
  <si>
    <t>Natuurpunt Beheer vzw,Vlaamse Milieumaatschappij, Belgium,Agentschap voor Natuur en Bos, Belgium,Regionaal Landschap Haspengouw en Voeren, Belgium</t>
  </si>
  <si>
    <t>grassland ecosystem,wetlands ecosystem,restoration measure</t>
  </si>
  <si>
    <t>COM(2011) 244 final “Our life insurance, our natural capital: an EU biodiversity strategy to 2020” (03.05.2011),Directive 2009/147 - Conservation of wild birds - Birds Directive (codified version of Directive 79/409/EEC as amended) (30.11.2009)</t>
  </si>
  <si>
    <t>3130 - Oligotrophic to mesotrophic standing waters with vegetation of the Littorelletea uniflorae and/or of the Isoëto-Nanojuncetea,6410 - "Molinia meadows on calcareous, peaty or clayey-silt-laden soils (Molinion caeruleae)",6430 - Hydrophilous tall herb fringe communities of plains and of the montane to alpine levels,6510 - "Lowland hay meadows (Alopecurus pratensis, Sanguisorba officinalis)",7140 - Transition mires and quaking bogs</t>
  </si>
  <si>
    <t>Circus cyaneus,Porzana porzana,Luscinia svecica,Lanius collurio,Ixobrychus minutus,Botaurus stellaris,Crex crex,Misgurnus fossilis,Luronium natans,Apium repens,Triturus cristatus</t>
  </si>
  <si>
    <t xml:space="preserve">Demervallei(BE2400014, SCI) ,De Demervallei(BE2223316, SPA) </t>
  </si>
  <si>
    <t>Restoration and conservation of semi-natural and natural habitats in eastern Ardennes (Belgium)</t>
  </si>
  <si>
    <t>LIFE15 NAT/BE/000774</t>
  </si>
  <si>
    <t>LIFE NARD-US</t>
  </si>
  <si>
    <t>http://www.natagora.be</t>
  </si>
  <si>
    <t>Natagora,None</t>
  </si>
  <si>
    <t>Grasslands,Invertebrates</t>
  </si>
  <si>
    <t>grazing</t>
  </si>
  <si>
    <t>6230 - "Species-rich Nardus grasslands, on silicious substrates in mountain areas (and submountain areas in Continental Europe)",6510 - "Lowland hay meadows (Alopecurus pratensis, Sanguisorba officinalis)",6520 - Mountain hay meadows,91D0 - Bog woodland</t>
  </si>
  <si>
    <t>Lycaena helle,Euphydryas aurinia</t>
  </si>
  <si>
    <t>Association  Justice and Environment, Z.s.</t>
  </si>
  <si>
    <t>LIFE17 NGO/CZ/100041</t>
  </si>
  <si>
    <t>environmental awareness,environmental assessment,environmental law</t>
  </si>
  <si>
    <t>Renewables Grid Initiative e.V.</t>
  </si>
  <si>
    <t>LIFE17 NGO/DE/100045</t>
  </si>
  <si>
    <t>RGI</t>
  </si>
  <si>
    <t>climate protection,environmental assessment,environmental impact of energy,renewable energy</t>
  </si>
  <si>
    <t>Surfrider Foundation Europe</t>
  </si>
  <si>
    <t>LIFE17 NGO/FR/100046</t>
  </si>
  <si>
    <t>SFE</t>
  </si>
  <si>
    <t>environmental education,biodiversity,coastal area,waste reduction,marine pollution,climate protection,water quality,marine environment</t>
  </si>
  <si>
    <t>NGO Platform on Shipbreaking</t>
  </si>
  <si>
    <t>LIFE17 NGO/BE/100028</t>
  </si>
  <si>
    <t>recycling,hazardous waste,environmental impact of transport</t>
  </si>
  <si>
    <t>Reduction of Agricultural GReenhouse gases EmiSsions Through Innovative Cropping systems</t>
  </si>
  <si>
    <t>LIFE17 CCM/IT/000062</t>
  </si>
  <si>
    <t>LIFE AGRESTIC</t>
  </si>
  <si>
    <t>http://www.horta-srl.com</t>
  </si>
  <si>
    <t>Horta srl,UNIVERSITA&amp;#x27; CATTOLICA DEL SACRO CUORE, Italy,ERVET SpA - Emilia-Romagna Valorizzazione Economica Territorio, Italy,New Business Media Srl, Italy,Scuola Superiore di Studi Universitari e di Perfezionamento Sant&amp;#x27;Anna, Italy,ISEA srl, Italy</t>
  </si>
  <si>
    <t>agricultural method,decision making support,emission reduction,greenhouse gas,carbon sequestration,climate change mitigation</t>
  </si>
  <si>
    <t xml:space="preserve">COM(2014)15 - Policy framework for climate and energy in the period from 2020 to 2030 (22.01.2014),Decision 529/2013 - Accounting rules on greenhouse gas emissions and removals resulting from activities relating to land use, land-use change and forestry and on information concerning actions relating to those activities (21.05.2013),COM(2011)112 - "A Roadmap for moving to a competitive low carbon economy in 2050" (08.03.2011),COM(2006)231 - “Thematic Strategy for Soil Protection” (22.09.2006) </t>
  </si>
  <si>
    <t>Development of an Integrated Exposure  Dose Management Tool for Reduction of Particulate Matter in Air</t>
  </si>
  <si>
    <t>LIFE15 ENV/PT/000674</t>
  </si>
  <si>
    <t>LIFE Index-Air</t>
  </si>
  <si>
    <t>http://tecnico.ulisboa.pt</t>
  </si>
  <si>
    <t>INSTITUTO SUPERIOR TCNICO,THL&amp;#x28;National Institute for Health and Welfare&amp;#x29;, Finland,UAVR&amp;#x28;Universidade de Aveiro&amp;#x29;, Portugal,NCSR-D&amp;#x28;National Centre for Scientific Research &amp;quot;Demokritos&amp;quot;&amp;#x29;, Greece,TU-Crete&amp;#x28;Technical University of Crete&amp;#x29;, Greece</t>
  </si>
  <si>
    <t>Risk assessment and monitoring,Air quality monitoring,Environmental training - Capacity building</t>
  </si>
  <si>
    <t>urban area,air pollution,air quality monitoring,human exposure to pollutants</t>
  </si>
  <si>
    <t>Conservation of the Duponts lark (Chersophilus duponti) and its habitat in Soria (Spain)</t>
  </si>
  <si>
    <t>LIFE15 NAT/ES/000802</t>
  </si>
  <si>
    <t>LIFE Ricoti</t>
  </si>
  <si>
    <t>http://uam.es</t>
  </si>
  <si>
    <t>Universidad Autnoma de Madrid,AEPMA&amp;#x28;Actividades,  Estudios y Proyectos en el Medio Ambiente S.L.&amp;#x29;, Spain,INNOMAKER&amp;#x28;Innomaker Innovaci&amp;oacute;n y Desarrollo S.L.&amp;#x29;, Spain,ARTESA&amp;#x28;Artesa Estudios Ambientales S.L.&amp;#x29;, Spain,DGMN-JCyL&amp;#x28;Junta de Castilla y Le&amp;oacute;n&amp;#x29;, Spain,MANCOMUNI&amp;#x28;Mancomunidad de Obras y Servicios de Corpes&amp;#x29;, Spain,DIPUTACI&amp;Oacute;N&amp;#x28;Diputaci&amp;oacute;n Provincial de Soria&amp;#x29;, Spain,FPN&amp;#x28;Fundaci&amp;oacute;n Patrimonio Natural de Castilla y Le&amp;oacute;n&amp;#x29;, Spain</t>
  </si>
  <si>
    <t>15/09/2016</t>
  </si>
  <si>
    <t>environmental impact of agriculture,grassland ecosystem,environmental awareness,tourism,management plan,restoration measure,endangered species</t>
  </si>
  <si>
    <t>Chersophilus duponti</t>
  </si>
  <si>
    <t xml:space="preserve">Altos de Barahona - ZEPA(ES0000203, SPA/SCI) ,Páramo de Layna - ZEPA(ES0000255, SPA/SCI) </t>
  </si>
  <si>
    <t xml:space="preserve">Stichting BirdLife Europe </t>
  </si>
  <si>
    <t>LIFE16 NGO/NL/200002</t>
  </si>
  <si>
    <t>marine conservation area,Agriculture,biodiversity,environmental awareness,environmental management,nature conservation,climate change adaptation,climate change mitigation</t>
  </si>
  <si>
    <t>Eurosite</t>
  </si>
  <si>
    <t>LIFE16 NGO/NL/200006</t>
  </si>
  <si>
    <t>environmental training,nature conservation</t>
  </si>
  <si>
    <t>Stichting Zero Waste Europe (ZWE)</t>
  </si>
  <si>
    <t>LIFE16 NGO/NL/200020</t>
  </si>
  <si>
    <t>emission reduction,waste reduction,pollution prevention,climate change mitigation</t>
  </si>
  <si>
    <t>Implementation of a new Circular Economy through the valorisation of postconsumer PLAstic waste and reclaimed pulp FIBer</t>
  </si>
  <si>
    <t>LIFE17 ENV/SI/000119</t>
  </si>
  <si>
    <t>LIFE CEPLAFIB</t>
  </si>
  <si>
    <t>http://www.tecos.si</t>
  </si>
  <si>
    <t>Slovenian Tool and Die Development Centre,Ecopulp Finland Oy, Finland,Instytut Techniki Budowlanej, Poland,FUNDACI&amp;Oacute;N AITIIP, Spain,OMAPLAST recikla&amp;#x17e;a plastike d.o.o., Slovenia,Adria Mobil, &amp;#x28;Proizvodnja, trgovina in storitve d.o.o. Novo mesto&amp;#x29;, Slovenia</t>
  </si>
  <si>
    <t>waste recycling,waste reduction,plastic waste,building industry,automobile industry,paper industry</t>
  </si>
  <si>
    <t>Osmoderma eremita species conservation in SCI Pood</t>
  </si>
  <si>
    <t>LIFE17 NAT/CZ/000463</t>
  </si>
  <si>
    <t>LIFE Osmoderma  2017</t>
  </si>
  <si>
    <t>http://arnika.org/</t>
  </si>
  <si>
    <t>Arnika - Centrum pro podporu oban, pobon spolek,Ostravsk&amp;aacute; univerzita, Czech Republic,Fundacja Ekorozwoju, Poland,&amp;#x10c;esk&amp;yacute; svaz ochr&amp;aacute;nc&amp;#x16f; p&amp;#x159;&amp;iacute;rody, ZO 70&amp;#x2f;03,  Stud&amp;eacute;nka, Czech Republic</t>
  </si>
  <si>
    <t>restoration measure</t>
  </si>
  <si>
    <t>Osmoderma eremita</t>
  </si>
  <si>
    <t>AGAMIDAE Phrynocephalus helioscopus</t>
  </si>
  <si>
    <t xml:space="preserve">Poodří(CZ0814092, SCI) </t>
  </si>
  <si>
    <t>Improvement of natural habitats for coastal birds in the West Baltic Sea</t>
  </si>
  <si>
    <t>LIFE17 NAT/DK/000498</t>
  </si>
  <si>
    <t>Better BirdLIFE</t>
  </si>
  <si>
    <t>http://www.middelfart.dk</t>
  </si>
  <si>
    <t>Middelfart Kommune,Danish Coastal Authority, Denmark,Naturstyrelsen, Denmark,S&amp;oslash;nderborg Kommune, Denmark,Nordfyns Kommune, Denmark,Stiftung Naturschutz Schleswig-Holstein, Germany,Fuglev&amp;aelig;rnsfonden, Denmark,Kerteminde Kommune, Denmark,Department of Biology, University of Southern Denmark, Denmark,Kolding Kommune, Denmark</t>
  </si>
  <si>
    <t>01/10/2025</t>
  </si>
  <si>
    <t>Coastal,Birds,Grasslands</t>
  </si>
  <si>
    <t>grazing,migratory species,coastal area,restoration measure</t>
  </si>
  <si>
    <t>Directive 2008/56 - Framework for community action in the field of marine environmental policy (Marine Strategy Framework Directive) (17.06.2008),Directive 92/43 - Conservation of natural habitats and of wild fauna and flora- Habitats Directive (21.05.1992),Directive 79/409 - Conservation of wild birds (02.04.1979),COM(2011) 244 final “Our life insurance, our natural capital: an EU biodiversity strategy to 2020” (03.05.2011)</t>
  </si>
  <si>
    <t>1150 - Coastal lagoons,1170 - Reefs,1220 - Perennial vegetation of stony banks,1330 - Atlantic salt meadows (Glauco-Puccinellietalia maritimae),2120 - Shifting dunes along the shoreline with Ammophila arenaria ("white dunes"),2130 - Fixed coastal dunes with herbaceous vegetation ("grey dunes"),6120 - Xeric sand calcareous grasslands,6210 - Semi-natural dry grasslands and scrubland facies on calcareous substrates (Festuco-Brometalia) (* important orchid sites),6230 - "Species-rich Nardus grasslands, on silicious substrates in mountain areas (and submountain areas in Continental Europe)",7230 - Alkaline fens</t>
  </si>
  <si>
    <t>Pluvialis apricaria,Mergus serrator,Aythya marila,Somateria mollissima,Asio flammeus,Crex crex,Porzana porzana,Philomachus pugnax,Recurvirostra avosetta,Sterna sandvicensis,Sterna albifrons,Sterna paradisaea,Sterna hirundo</t>
  </si>
  <si>
    <t xml:space="preserve">Karrebæk, Dybsø og Avnø Fjorde(DK006X081, SPA) ,Nakskov Fjord og Inderfjord(DK006X088, SPA) ,Præstø Fjord, Ulvshale, Nyord og Jungshoved Nor(DK006X089, SPA) ,Æbelø og kysten ved Nærå(DK008X076, SPA) ,Lillebælt(DK008Z047, SPA) ,Flensborg Fjord og Nybøl Nor(DK009X064, SPA) ,Havet og kysten mellem Præstø Fjord og Grønsund(DK006X233, SCI) ,Havet og kysten mellem Karrebæk Fjord og Knudshoved Odde(DK006X234, SCI) ,Nakskov Fjord(DK006X242, SCI) ,Lillebælt(DK008X047, SCI) ,Odense Fjord(DK008X075, SPA/SCI) ,Æbelø, havet syd for og Nærå(DK008X184, SCI) ,Sydfynske Øhav(DK008X201, SCI) ,Bredgrund(DK00VA254, SCI) </t>
  </si>
  <si>
    <t>Europese Vereniging van Dierentuinen en Aquaria (European Association of Zoos and Aquaria)</t>
  </si>
  <si>
    <t>LIFE17 NGO/NL/100029</t>
  </si>
  <si>
    <t>environmental education,biodiversity,environmental awareness,nature conservation,animal husbandry,endangered species</t>
  </si>
  <si>
    <t>CEEweb for Biodiversity</t>
  </si>
  <si>
    <t>LIFE17 NGO/HU/100047</t>
  </si>
  <si>
    <t>CEEweb</t>
  </si>
  <si>
    <t>ecological assessment,environmental impact of agriculture,biodiversity,climate protection,sustainable development,nature conservation,water resources management,climate resilience,land use</t>
  </si>
  <si>
    <t>LIFE17 NGO/NL/100018</t>
  </si>
  <si>
    <t>environmental training,nature conservation,information service</t>
  </si>
  <si>
    <t>Third Generation Environmentalism Ltd</t>
  </si>
  <si>
    <t>LIFE17 NGO/UK/100039</t>
  </si>
  <si>
    <t>environmental awareness,climate protection,sustainable development,low carbon technology</t>
  </si>
  <si>
    <t>Stichting Fern</t>
  </si>
  <si>
    <t>LIFE17 NGO/NL/100009</t>
  </si>
  <si>
    <t>Fern</t>
  </si>
  <si>
    <t>environmental impact of agriculture,forest ecosystem,emission reduction,forestry,climate protection,carbon sequestration,climate change mitigation</t>
  </si>
  <si>
    <t>Carbon Market Watch - Zentrum fur Entwicklung &amp; Umwelt</t>
  </si>
  <si>
    <t>LIFE17 NGO/AT/100032</t>
  </si>
  <si>
    <t>Carbon Market Watch</t>
  </si>
  <si>
    <t>emission reduction,climate protection,sustainable development</t>
  </si>
  <si>
    <t>Foderation der Natur - und Nationalparke Europas (Foderation EUROPARC) e.V.</t>
  </si>
  <si>
    <t>LIFE17 NGO/DE/100012</t>
  </si>
  <si>
    <t>protected area,biodiversity,sustainable development,environmental assessment,nature conservation</t>
  </si>
  <si>
    <t>SAFE-Safe Food Advocacy Europe A.S.B.L</t>
  </si>
  <si>
    <t>LIFE17 NGO/BE/100003</t>
  </si>
  <si>
    <t>SAFE</t>
  </si>
  <si>
    <t>environmental impact of agriculture,decision making support,emission reduction,waste reduction,food production,sustainable development,consumer information,organic farming</t>
  </si>
  <si>
    <t xml:space="preserve">360 volunteers for monitoring forest biodiversity in the Italian Natura 2000 Network
</t>
  </si>
  <si>
    <t>LIFE17 ESC/IT/000001</t>
  </si>
  <si>
    <t>LIFE ESC360</t>
  </si>
  <si>
    <t>European Solidarity Corps</t>
  </si>
  <si>
    <t>CUFTA,D.R.E.A.M. Italia Societ&amp;agrave; Cooperativa Agricola Forestale, Italy</t>
  </si>
  <si>
    <t>01/11/2018</t>
  </si>
  <si>
    <t>biodiversity,nature conservation,voluntary work</t>
  </si>
  <si>
    <t>Directive 92/43 - Conservation of natural habitats and of wild fauna and flora- Habitats Directive (21.05.1992),Directive 79/409 - Conservation of wild birds (02.04.1979),COM(2011) 244 final “Our life insurance, our natural capital: an EU biodiversity strategy to 2020” (03.05.2011)</t>
  </si>
  <si>
    <t>Mediterranean Information Office for Environment, Culture and Sustainable Development</t>
  </si>
  <si>
    <t>LIFE17 NGO/GR/100016</t>
  </si>
  <si>
    <t>MIO-ECSDE</t>
  </si>
  <si>
    <t>marine conservation area,biodiversity,marine pollution,climate protection,sustainable development,marine environment,water resources management</t>
  </si>
  <si>
    <t>SUNALGAE - Innovative process of enhancing the efficiency of solar panels through the use of algae</t>
  </si>
  <si>
    <t>LIFE17 CCM/SE/000050</t>
  </si>
  <si>
    <t>SUNALGAE for LIFE</t>
  </si>
  <si>
    <t>http://www.swedishalgaefactory.com</t>
  </si>
  <si>
    <t>Swedish Algae Factory AB,None</t>
  </si>
  <si>
    <t>alternative technology,renewable energy</t>
  </si>
  <si>
    <t>COM(2014)15 - Policy framework for climate and energy in the period from 2020 to 2030 (22.01.2014),COM(2011)112 - "A Roadmap for moving to a competitive low carbon economy in 2050" (08.03.2011),Directive 2009/28 - Promotion of the use of energy from renewable sources (23.04.2009)</t>
  </si>
  <si>
    <t>Smart indoor air monitoring network to reduce the impacts of pollutants on environment and health</t>
  </si>
  <si>
    <t>LIFE17 ENV/FR/000330</t>
  </si>
  <si>
    <t>LIFE SMART IN'AIR</t>
  </si>
  <si>
    <t>http://www.inairsolutions.fr/</t>
  </si>
  <si>
    <t>In&amp;#x27;Air Solutions,Institut Scientifique de Service public, Belgium,Energy Agency of Plovdiv, Bulgaria,Centre National de la Recherche Scientifique, France,Centrale Lille, France,ADVANTIC SISTEMAS Y SERVICIOS S.L., Spain,Municipality of Thessaloniki &amp;#x28;Dimos Thessalonikis&amp;#x29;, Greece,COMUNE DI PADOVA, Italy,MUNIC&amp;Iacute;PIO de FARO, Portugal,THURMELEC, France</t>
  </si>
  <si>
    <t>30/08/2022</t>
  </si>
  <si>
    <t>Air quality monitoring</t>
  </si>
  <si>
    <t>indoor air pollution,chemical industry,air pollution,paint,air quality monitoring,public health</t>
  </si>
  <si>
    <t>Directive 2008/50/EC - Ambient air quality and cleaner air for Europe (21.05.2008) ,"Regulation 1907/2006 - Registration, Evaluation, Authorisation and Restriction of Chemicals (REACH) (18.12.2006) ",Directive 2004/42 - Limitation of emissions of volatile organic compounds due to the use of organic solvents in certain paints and varnishes and vehicle refinishing products and amending Directive 1999/13/EC (21.04.2004)</t>
  </si>
  <si>
    <t>Valorization of bio-waste resulting from the olive oil extraction process</t>
  </si>
  <si>
    <t>LIFE17 ENV/ES/000189</t>
  </si>
  <si>
    <t>LIFE OLEA REGENERA</t>
  </si>
  <si>
    <t>https://webgate.ec.europa.eu/life/publicWebsite/index.cfm?fuseaction=search.dspPage&amp;n_proj_id=6750</t>
  </si>
  <si>
    <t>Fertilizantes y Nutrientes Ecolgicos S.L.,OLIVAIS DO SUL S.A., Portugal,ORUJO FRIO, S.L., Spain,CEBAS-CESIC, Murcia - Centro de Edafolog&amp;iacute;a y Biolog&amp;iacute;a Aplicada del Segura - Consejo Superior de Investigaciones Cient&amp;iacute;ficas, Spain</t>
  </si>
  <si>
    <t>Agricultural waste</t>
  </si>
  <si>
    <t>air pollution,agricultural waste,energy efficiency,resource conservation</t>
  </si>
  <si>
    <t>Directive 2008/98 - Waste and repealing certain Directives (Waste Framework Directive) (19.11.2008),COM(2015)614 - "Closing the loop - An EU action plan for the Circular Economy" (02.12.2015),COM(2011)112 - "A Roadmap for moving to a competitive low carbon economy in 2050" (08.03.2011)</t>
  </si>
  <si>
    <t>Restoring the Celtic Temperate Rainforest of Wales toward Favourable Conservation Status</t>
  </si>
  <si>
    <t>LIFE17 NAT/UK/000020</t>
  </si>
  <si>
    <t>Celtic Rainforests LIFE</t>
  </si>
  <si>
    <t>http://www.eryri-npa.gov.uk/home</t>
  </si>
  <si>
    <t>Snowdonia National Park Authority,Woodland Trust, United Kingdom,Royal Society for the Protection of Birds, United Kingdom</t>
  </si>
  <si>
    <t>31/07/2025</t>
  </si>
  <si>
    <t>grazing,restoration measure,preventive measure</t>
  </si>
  <si>
    <t>9180 - "Tilio-Acerion forests of slopes, screes and ravines",91A0 - Old sessile oak woods with Ilex and Blechnum in the British Isles</t>
  </si>
  <si>
    <t xml:space="preserve">Elenydd - Mallaen(UK9014111, SPA) ,Eryri/ Snowdonia(UK0012946, SCI) ,Coedydd Derw a Safleoedd Ystlumod Meirion/ Meirionnydd Oakwoods and Bat Sites(UK0014789, SCI) ,Coed Cwm Einion(UK0030117, SCI) ,Cwm Doethie - Mynydd Mallaen(UK0030128, SCI) ,Coetiroedd Cwm Elan/ Elan Valley Woodlands(UK0030145, SCI) </t>
  </si>
  <si>
    <t>LIFE Artina - seabird conservation network in the Adriatic</t>
  </si>
  <si>
    <t>LIFE17 NAT/HR/000594</t>
  </si>
  <si>
    <t>LIFE Artina</t>
  </si>
  <si>
    <t>http://biom.hr</t>
  </si>
  <si>
    <t>Udruga BIOM,BirdLife Malta, Malta,Javna ustanova Park prirode Lastovsko oto&amp;#x10d;je, Croatia,Udruga za prirodu, okoli&amp;scaron; i odr&amp;#x17e;ivi razvoj Sunce -&amp;#xd;&amp;#xa;Association for Nature, Environment and Sustainable Development Sunce, Croatia</t>
  </si>
  <si>
    <t>monitoring,remote sensing,management plan,vulnerability assessment</t>
  </si>
  <si>
    <t>Directive 2009/147 - Conservation of wild birds - Birds Directive (codified version of Directive 79/409/EEC as amended) (30.11.2009),Regulation 1143/2014 - Prevention and management of the introduction and spread of invasive alien species (22.10.2014)</t>
  </si>
  <si>
    <t>Larus audouinii,Calonectris diomedea,Puffinus yelkouan</t>
  </si>
  <si>
    <t xml:space="preserve">Lastovsko otočje(HR1000038, SPA) ,Pučinski otoci(HR1000039, SPA) </t>
  </si>
  <si>
    <t>LIFE LSO - An innovative platform transforming buildings into sustainable energy resources, enabling an EU smart grid.</t>
  </si>
  <si>
    <t>LIFE16 CCM/SE/000037</t>
  </si>
  <si>
    <t>LIFE LSO</t>
  </si>
  <si>
    <t>KIC IE AB,&amp;Ouml;rebroBost&amp;auml;der AB, Sweden</t>
  </si>
  <si>
    <t>Adapting new conservation tools to engage private landowners in national and regional conservation efforts in EU Member States</t>
  </si>
  <si>
    <t>LIFE17 PRE/BE/000001</t>
  </si>
  <si>
    <t>Land is for ever - LIFE</t>
  </si>
  <si>
    <t>Preparatory</t>
  </si>
  <si>
    <t>European Landowner&amp;#x27;s Organisation,The Nature Conservancy,Agency for Nature and Forest, Belgium</t>
  </si>
  <si>
    <t>Erosion prevention and flora REstauration of burnt FOREST areas through innovative fungal-technosol solution</t>
  </si>
  <si>
    <t>LIFE17 ENV/ES/000248</t>
  </si>
  <si>
    <t>LIFE REFOREST</t>
  </si>
  <si>
    <t>FUNDACI&amp;Oacute;N CENTRO TECNOL&amp;Oacute;GICO DE INVESTIGACI&amp;Oacute;N MULTISECTORIAL,Associa&amp;ccedil;&amp;atilde;o Florestal de Portugal, Portugal,Universidade de Aveiro, Portugal,HIFAS da Terra S.L., Spain,INDUTEC INGENIEROS, S.L.U., Spain,Asociaci&amp;oacute;n Forestal de Galicia, Spain,TRATAMIENTOS ECOL&amp;Oacute;GICOS DEL NOROESTE S.L., Spain</t>
  </si>
  <si>
    <t>reforestation,forest fire,soil degradation,organic waste,soil erosion,restoration measure,mitigation measure,resource conservation</t>
  </si>
  <si>
    <t>Directive 2000/60 - Framework for Community action in the field of water policy (23.10.2000),COM(2011)112 - "A Roadmap for moving to a competitive low carbon economy in 2050" (08.03.2011),COM(2006)231 - “Thematic Strategy for Soil Protection” (22.09.2006) ,COM(2013)659 - A new EU Forest Strategy: for forests and the forest-based sector (20.09.2013)</t>
  </si>
  <si>
    <t>Advanced urban water management to efficiently ensure bathing water quality</t>
  </si>
  <si>
    <t>LIFE17 ENV/ES/000396</t>
  </si>
  <si>
    <t>LIFE iBATHWATER</t>
  </si>
  <si>
    <t>http://www.eurecat.org</t>
  </si>
  <si>
    <t>Fundaci Eurecat,Kompetenzzentrum Wasser Berlin GmbH, Germany,Barcelona Cicle de l&amp;rsquo;Aigua S.A., Spain,BARCELONA CITY COUNCIL, Spain,ADASA Sistemas S.A.U., Spain</t>
  </si>
  <si>
    <t>Water quality improvement</t>
  </si>
  <si>
    <t>water quality improvement,bathing water,waste water reduction,water resources management,water pollution</t>
  </si>
  <si>
    <t>Directive 2000/60 - Framework for Community action in the field of water policy (23.10.2000),Directive 2006/7 - Management of bathing water quality and repealing Directive 76/160/EEC (15.02.2006)</t>
  </si>
  <si>
    <t>Climate Change Adaption of the Ecosystem Danube Island</t>
  </si>
  <si>
    <t>LIFE17 CCA/AT/000077</t>
  </si>
  <si>
    <t>LIFE DICCA</t>
  </si>
  <si>
    <t>http://www.wien.gv.at</t>
  </si>
  <si>
    <t>Stadt Wien, Magistratsabteilung 45 - Wiener Gewsser,None</t>
  </si>
  <si>
    <t>03/09/2018</t>
  </si>
  <si>
    <t>02/09/2024</t>
  </si>
  <si>
    <t>water resources management,flood protection,preventive measure,nature-based solutions</t>
  </si>
  <si>
    <t>Directive 2007/60 - Assessment and management of flood risks (23.10.2007),COM(2013)216 - EU Strategy on adaptation to climate change (16.04.2013),Directive 92/43 - Conservation of natural habitats and of wild fauna and flora- Habitats Directive (21.05.1992),COM(2011) 244 final “Our life insurance, our natural capital: an EU biodiversity strategy to 2020” (03.05.2011)</t>
  </si>
  <si>
    <t>Fostering innovative approaches to stenghten environmental policy implementation</t>
  </si>
  <si>
    <t>LIFE17 PRE/BE/000002</t>
  </si>
  <si>
    <t>Implement for LIFE</t>
  </si>
  <si>
    <t>European Environmental Bureau,None</t>
  </si>
  <si>
    <t>30/07/2020</t>
  </si>
  <si>
    <t>Boosting Urban Green Infrastructure through Biodiversity-Oriented Design of Business Premises</t>
  </si>
  <si>
    <t>LIFE17 GIE/DE/000466</t>
  </si>
  <si>
    <t>LIFE BooGI-BOP</t>
  </si>
  <si>
    <t>http://www.bodensee-stiftung.org</t>
  </si>
  <si>
    <t>Bodensee-Stiftung &amp;#x28;Lake Constance Foundation,Amt der Vorarlberger Landesregierung - Abteilung Umwelt- und Klimaschutz &amp;#x28;IVe&amp;#x29;, Austria,Institut f&amp;uuml;r Lebensbezogene Architektur e. V., Germany,Universidad Polit&amp;eacute;cnica de Madrid, Spain,Ekopolis Foundation, Slovakia,Ecoacsa Reserva de Biodiversidad S.L., Spain,Global Nature Fund, Germany</t>
  </si>
  <si>
    <t>Awareness raising - Information,Green infrastructure</t>
  </si>
  <si>
    <t>biodiversity,urban area,green building,climate change adaptation</t>
  </si>
  <si>
    <t>Directive 2012/27 - Energy efficiency (25.10.2012),COM(2013) 249 final “Communication from the Commission on Green Infrastructure (GI) - Enhancing Europe’s Natural Capital” (06.05.2013),COM(2011) 244 final “Our life insurance, our natural capital: an EU biodiversity strategy to 2020” (03.05.2011)</t>
  </si>
  <si>
    <t>Promote the effective implementation of the Product Environmental Footprint in the Mediterranean aquaculture sector</t>
  </si>
  <si>
    <t>LIFE17 ENV/ES/000193</t>
  </si>
  <si>
    <t>LIFE AQUAPEF</t>
  </si>
  <si>
    <t>http://azti.es</t>
  </si>
  <si>
    <t>Fundacin AZTI - AZTI Fundazioa,Katholieke Universiteit Leuven, Belgium,HELLENIC CENTRE FOR MARINE RESEARCH, Greece,Cultivos Marinos de Guardamar, Spain,FORKYS AQUACULTURES SA, Greece,INGENET - Ingenier&amp;iacute;a de Inform&amp;aacute;tica y Control S.L.U., Spain,SKIRONIS AQUACULTURE S.A., Greece</t>
  </si>
  <si>
    <t>COM(2015)614 - "Closing the loop - An EU action plan for the Circular Economy" (02.12.2015),Directive 2008/56 - Framework for community action in the field of marine environmental policy (Marine Strategy Framework Directive) (17.06.2008)</t>
  </si>
  <si>
    <t>Boosting the sustainability of the urban water cycle: energy harvest in water industry using micro-hydropower technology</t>
  </si>
  <si>
    <t>LIFE17 ENV/ES/000252</t>
  </si>
  <si>
    <t>LIFE NEXUS</t>
  </si>
  <si>
    <t>Fundacin CARTIF,Aleksandras Stulginskis University, Lithuania,Aquatec, Proyectos para el sector del agua s.a.u., Spain,Sociedad Mixta Aguas de Le&amp;oacute;n S.L., Spain,Instytut Maszyn Przep&amp;#x142;wywowych im. Roberta Szewalskiego Polskiej Akademii Nauk, Poland</t>
  </si>
  <si>
    <t>Savings,Renewable energies</t>
  </si>
  <si>
    <t>water saving,emission reduction,energy supply,renewable energy,energy efficiency</t>
  </si>
  <si>
    <t>Oxyura against Oxyura. Eradicate the Ruddy duck to save the endangered White-headed duck from extinction.</t>
  </si>
  <si>
    <t>LIFE17 NAT/FR/000542</t>
  </si>
  <si>
    <t>Life Oxyura</t>
  </si>
  <si>
    <t>Office Francais de la Biodiversite,Soci&amp;eacute;t&amp;eacute; Nationale de Protection de la Nature</t>
  </si>
  <si>
    <t>30/12/2023</t>
  </si>
  <si>
    <t>monitoring system,population dynamics,preventive measure</t>
  </si>
  <si>
    <t>Directive 79/409 - Conservation of wild birds (02.04.1979),COM(2011) 244 final “Our life insurance, our natural capital: an EU biodiversity strategy to 2020” (03.05.2011),Regulation 1143/2014 - Prevention and management of the introduction and spread of invasive alien species (22.10.2014)</t>
  </si>
  <si>
    <t>Oxyura leucocephala</t>
  </si>
  <si>
    <t>Nano-CATalysts for HEAVY Duty Applications</t>
  </si>
  <si>
    <t>LIFE17 ENV/GR/000352</t>
  </si>
  <si>
    <t>LIFE CAT4HEAVY</t>
  </si>
  <si>
    <t>DIMOS GALATSIOU &amp;#x28;Municipality of Galatsi&amp;#x29;,APAM ESERCIZIO S.P.A., Italy,Gestioni Ambientali S.p.A., Italy,Value Loops B.V., The Netherlands,MONOLITHOS Catalysts &amp;amp; Recycling Ltd., Greece,PURI tech GmbH, Germany,LOMARTOV S.L., Spain</t>
  </si>
  <si>
    <t>emission reduction,vehicle,air quality management,pollution prevention,life-cycle management</t>
  </si>
  <si>
    <t>Concerting experimental data and in silico models for REACH</t>
  </si>
  <si>
    <t>LIFE17 GIE/IT/000461</t>
  </si>
  <si>
    <t>LIFE CONCERT REACH</t>
  </si>
  <si>
    <t>Istituto di Ricerche Farmacologiche Mario Negri,  BIGCHEM GmbH ,BIGCHEM GmbH Germany ,SC Sviluppo chimica S.p.A., Italy,Dr. Knoell Consult GmbH, Germany,Kode s.r.l., Italy,Technical University of Denmark</t>
  </si>
  <si>
    <t>modelling,chemical industry,environmental training,local authority,environmental law</t>
  </si>
  <si>
    <t>Beetles Life - One small step for a man, one giant leap for the charismatic flagship species</t>
  </si>
  <si>
    <t>LIFE17 NAT/FI/000181</t>
  </si>
  <si>
    <t>Beetles Life</t>
  </si>
  <si>
    <t>Metshallitus, Parks &amp;amp; Wildlife Finland,University of Helsinki, Finland,Humak University of Applied Sciences, Finland,H&amp;auml;me Centre for Economic Development, Transport and the Environment, Finland,Mets&amp;auml;hallitus Forestry, Finland</t>
  </si>
  <si>
    <t>environmental awareness,management plan,restoration measure</t>
  </si>
  <si>
    <t>9010 - Western Taïga,91D0 - Bog woodland</t>
  </si>
  <si>
    <t>Aradus angularis,Cucujus cinnaberinus,Xyletinus tremulicola,Stephanopachys substriatus,Stephanopachys linearis,Phryganophilus ruficollis,Pytho kolwensis,Boros schneideri</t>
  </si>
  <si>
    <t xml:space="preserve">Heikinjärvenneva(FI1001014, SPA) ,Oulanka(FI1101645, SPA/SCI) ,Seitseminen(FI0311002, SCI) ,Petäjäjärvi(FI0321001, SCI) ,Kakonsalon järvialue(FI0500010, SCI) ,Jäppilän ja Joroisten vanhat metsät(FI0500015, SCI) ,Kolin kansallispuisto(FI0700010, SCI) ,Ruunaa(FI0700045, SPA/SCI) ,Patvinsuo(FI0700047, SCI) ,Pönttövaara-Pahkavaara(FI0700059, SCI) ,Verkkovaara(FI0700074, SCI) ,Pyhä-Häkin alue(FI0900069, SPA/SCI) ,Kulhanvuoren alue(FI0900112, SPA/SCI) ,Paljakka ja Latvavaara(FI1200056, SCI) ,Elimyssalon alue(FI1200220, SPA/SCI) ,Teerisuon - Lososuon alue(FI1200221, SCI) ,Jonkerinsalon alue(FI1200223, SCI) ,Ulvinsalon alue(FI1200225, SCI) ,Hiidenportin alueet(FI1200625, SCI) ,Karsikkovaara - Losolehto(FI1200737, SCI) ,Murhisalo(FI1200742, SCI) ,Pahamaailma(FI1200744, SCI) ,Saariaapa-Hattuselkä(FI1301612, SCI) ,UK-PUISTO-SOMPIO-KEMIHAARA(FI1301701, SPA/SCI) ,Koitajoen alue(FI0700043, SPA/SCI) </t>
  </si>
  <si>
    <t>Restoration of heathlands and bogs on Avaloirs hills and its associated wildlife</t>
  </si>
  <si>
    <t>LIFE17 NAT/FR/000007</t>
  </si>
  <si>
    <t>LIFE Avaloirs</t>
  </si>
  <si>
    <t>http://www.parc-naturel-normandie-maine.fr</t>
  </si>
  <si>
    <t>Parc naturel rgional Normandie-Maine,Conseil d&amp;eacute;partemental de la Mayenne, France</t>
  </si>
  <si>
    <t>Heath and Scrublands,Bogs and Mires,Rocky and Caves,Birds</t>
  </si>
  <si>
    <t>environmental awareness,restoration measure,Inventory</t>
  </si>
  <si>
    <t>4010 - Northern Atlantic wet heaths with Erica tetralix,4030 - European dry heaths,7110 - Active raised bogs,7150 - Depressions on peat substrates of the Rhynchosporion,8150 - Medio-European upland siliceous screes,91D0 - Bog woodland</t>
  </si>
  <si>
    <t>Circus cyaneus,Caprimulgus europaeus</t>
  </si>
  <si>
    <t xml:space="preserve">Forêt de Multonne, corniche de Pail(FR5200640, SCI) ,Corniche de Pail, forêt de Multonne(FR5212012, SPA) </t>
  </si>
  <si>
    <t>Reducing Ammonia and Methane Emissions from Agriculture to Improve Air Quality and Climate Protection</t>
  </si>
  <si>
    <t>LIFE17 GIE/DE/000610</t>
  </si>
  <si>
    <t>LIFE Clean Air Farming</t>
  </si>
  <si>
    <t>Deutsche Umwelthilfe &amp;#x28;Environmental Action Germany&amp;#x29;,European Environmental Bureau &amp;#x2f; Bureau Europ&amp;eacute;en de l&amp;rsquo;Environnement, Belgium,Bodensee-Stiftung &amp;#x28;Lake Constance Foundation&amp;#x29;, Germany,France Nature Environnement, France</t>
  </si>
  <si>
    <t>31/07/2022</t>
  </si>
  <si>
    <t>Agriculture - Forestry,Air pollutants</t>
  </si>
  <si>
    <t>agricultural method,environmental awareness,emission reduction,waste reduction,environmental training,food production,greenhouse gas,agroindustry,environmental law,consumer information,knowledge development</t>
  </si>
  <si>
    <t>Directive 2001/81- National emissions ceilings for certain atmospheric pollutants (23.10.2001),COM(2006)508 - “Communication on the development of agri-environmental indicators for monitoring the integration of environmental concerns into the common agricultural policy” (15.09.2006)</t>
  </si>
  <si>
    <t xml:space="preserve">A Marronda(ES1120004, SCI) ,A Ramallosa(ES1140003, SCI) ,Acantilados de Maro-Cerro Gordo(ES6170002, SPA/SCI) ,AATSINKI-ONKAMO(FI1301409, SCI) </t>
  </si>
  <si>
    <t>Complex awareness raising and behaviour change program for the sustainable &amp; safe use of chemicals in consumer products</t>
  </si>
  <si>
    <t>LIFE17 GIE/HU/000622</t>
  </si>
  <si>
    <t>Green &amp; Safe LIFE-styles</t>
  </si>
  <si>
    <t>http://tudatosvasarlo.hu</t>
  </si>
  <si>
    <t>Tudatos V&amp;aacute;s&amp;aacute;rl&amp;oacute;k K&amp;ouml;zhaszn&amp;uacute; Egyes&amp;uuml;lete,None</t>
  </si>
  <si>
    <t>environmental education,environmental awareness,environmentally friendly product,chemical industry,environmental impact assessment,ecolabel,life-cycle management,environmental law</t>
  </si>
  <si>
    <t>Advanced Noise Control strategies in HarbOuR</t>
  </si>
  <si>
    <t>LIFE17 GIE/IT/000562</t>
  </si>
  <si>
    <t>ANCHOR LIFE</t>
  </si>
  <si>
    <t>http://www.isprambiente.gov.it/it</t>
  </si>
  <si>
    <t>Istituto Superiore per la Protezione e la Ricerca Ambientale - Italian National Institute for Environmental Protection and Research,Autorit&amp;agrave; di Sistema Portuale Mar Tirreno Settentrionale, Italy,Centro Interuniversitario di Ricerca sull&amp;#x27;Inquinamento e sull&amp;#x27;Ambiente &amp;quot;Mauro Felli&amp;quot;, Italy,INGENIA srl, Italy,Municipality of Patras, Greece,Autoridad Portuaria de Melilla, Spain</t>
  </si>
  <si>
    <t>environmental awareness,noise reduction,noise monitoring,local authority,environmental law,public health</t>
  </si>
  <si>
    <t>Directive 2002/49 - Assessment and management of environmental noise (Noise Directive) (25.06.2002)</t>
  </si>
  <si>
    <t>Restoring the Baltic coastal habitat networks</t>
  </si>
  <si>
    <t>LIFE17 NAT/FI/000544</t>
  </si>
  <si>
    <t>CoastNet LIFE</t>
  </si>
  <si>
    <t>Metshallitus, Parks &amp;amp; Wildlife Finland,Environmental Department of Tallinn, Estonia,Environmental Department of Tallinn, Estonia,City of Raahe, Finland,Maailman Luonnon S&amp;auml;&amp;auml;ti&amp;ouml; - World Wide Fund For Nature, Suomen Rahasto sr., Finland,City of Turku, Finland,University of Turku, Finland,Centre for Economic Development, Transport and Environment for Southwest Finland, Finland,City of Rauma, Finland</t>
  </si>
  <si>
    <t>31/03/2025</t>
  </si>
  <si>
    <t>tourist facility,coastal area,wetland,restoration measure</t>
  </si>
  <si>
    <t>1230 - Vegetated sea cliffs of the Atlantic and Baltic Coasts,1610 - "Baltic esker islands with sandy, rocky and shingle beach vegetation and sublittoral vegetation",1620 - Boreal Baltic islets and small islands,1630 - Boreal Baltic coastal meadows,9020 - "Fennoscandian hemiboreal natural old broad-leaved deciduous forests (Quercus, Tilia, Acer, Fraxinus or Ulmus) rich in epiphytes",9050 - Fennoscandian herb-rich forests with Picea abies</t>
  </si>
  <si>
    <t>Tringa totanus,Sylvia nisoria,Lanius collurio,Osmoderma eremita,Parnassius apollo,Parnassius mnemosyne</t>
  </si>
  <si>
    <t>LANIIDAE Lanius collurio</t>
  </si>
  <si>
    <t xml:space="preserve">Tammisaaren ja Hangon saariston ja Pohjanpitäjänlahden merensuojelualue(FI0100005, SPA/SCI) ,Tulliniemen linnustonsuojelualue(FI0100006, SPA/SCI) ,Preiviikinlahti (SPA)(FI0200151, SPA) ,Saaristomeri(FI0200164, SPA) ,Raahen saaristo(FI1104600, SPA/SCI) ,Tapelsåsen-Lindöviken-Heimlax(FI0100002, SCI) ,Karkali, Suuriniemi ja Mailan alueet(FI0100012, SCI) ,Kalkkimäki ja Laukmäki(FI0100014, SCI) ,Meiko-Lappträsk(FI0100021, SCI) ,Lohjanjärven alueet(FI0100036, SCI) ,Lemmenlaakson lehto(FI0100044, SCI) ,Houtskärin lehdot(FI0200046, SCI) ,Iniön saaret(FI0200047, SCI) ,Lemulanrinne(FI0200048, SCI) ,Hulaholmi - Kluuvi(FI0200053, SCI) ,Ruissalon lehdot(FI0200057, SPA/SCI) ,Rauvolanlahti(FI0200060, SPA/SCI) ,Seilin saaristo(FI0200064, SPA/SCI) ,Pakinaisten saaristo(FI0200065, SCI) ,Untamala(FI0200066, SCI) ,Keistiön fladat(FI0200071, SPA/SCI) ,Uudenkaupungin saaristo(FI0200072, SPA/SCI) ,Rauman saaristo(FI0200073, SCI) ,Preiviikinlahti(FI0200080, SCI) ,Saaristomeri(FI0200090, SCI) ,Paraisten harjusaaret(FI0200111, SCI) ,Södra Stadsfjärden-Söderfjärden-Öjen(FI0800057, SPA/SCI) ,Lapuanjokisuisto-Bådaviken(FI0800064, SPA/SCI) ,Merenkurkun saaristo(FI0800130, SPA/SCI) ,Luodon saaristo(FI0800132, SPA/SCI) ,Uudenkaarlepyyn saaristo(FI0800133, SPA/SCI) ,Kristiinankaupungin saaristo(FI0800134, SPA/SCI) ,Närpiön saaristo(FI0800135, SPA/SCI) ,PERÄMEREN KANSALLISPUISTO(FI1300301, SCI) ,Perämeren saaret(FI1300302, SPA/SCI) ,Paljassaare(EE0010170, SPA) ,Kolga lahe(EE0010171, SPA/SCI) ,Lahemaa(EE0010173, SPA/SCI) ,Aegna saare(EE0010188, SCI) ,Katanpää(FI0200172, SCI) ,Uutiskuuva(FI0200186, SCI) ,Vuorelanmäki(FI0200192, SCI) ,Örö(FI0200193, SCI) </t>
  </si>
  <si>
    <t>Urgent measures for controlling the spread of Pampa Grass  (Cortaderia selloana) in Atlantic area</t>
  </si>
  <si>
    <t>LIFE17 NAT/ES/000495</t>
  </si>
  <si>
    <t>LIFE STOP Cortaderia</t>
  </si>
  <si>
    <t>Asociacin AMICA,Asociaci&amp;oacute;n C&amp;aacute;ntabra en favor de las Personas con Discapacidad intelectual, Spain,C&amp;acirc;mara Municipal de Vila Nova de Gaia, Portugal,Patronato Municipal de Educaci&amp;oacute;n SERCA CEE, Spain,Sociedad Espa&amp;ntilde;ola de Ornitolog&amp;iacute;a, Spain,Polytechnic Institute of Coimbra, Portugal</t>
  </si>
  <si>
    <t>monitoring,environmental awareness,coastal area,environmental training,restoration measure,early warning system</t>
  </si>
  <si>
    <t>To demonstrate the effectiveness of stormwater improvement options in urban areas using proven decision making tools</t>
  </si>
  <si>
    <t>LIFE17 ENV/IE/000281</t>
  </si>
  <si>
    <t>Dublin Urban Rivers LIFE</t>
  </si>
  <si>
    <t>South Dublin County Council,Dun Laoghaire Rathdown County Council, Ireland</t>
  </si>
  <si>
    <t>21/06/2024</t>
  </si>
  <si>
    <t>Water quality improvement,Water resources protection</t>
  </si>
  <si>
    <t>river,water quality improvement,urban area,drinking water,wetland,bathing water,pollutant elimination,flood protection,pollutant analysis,urban wastewater,nature-based solutions</t>
  </si>
  <si>
    <t>Directive 2000/60 - Framework for Community action in the field of water policy (23.10.2000),COM(2012)673 -"A Blueprint to Safeguard Europe's Water Resources",Directive 2007/60 - Assessment and management of flood risks (23.10.2007),COM(2011) 244 final “Our life insurance, our natural capital: an EU biodiversity strategy to 2020” (03.05.2011)</t>
  </si>
  <si>
    <t xml:space="preserve">A Ramallosa(ES1140003, SCI) ,A Nord di Sa Salina (Calasetta)(ITB042209, SCI) </t>
  </si>
  <si>
    <t>Improvement of green infrastructure in agroecosystems: reconnecting natural areas by countering habitat fragmentation</t>
  </si>
  <si>
    <t>LIFE16 NAT/GR/000575</t>
  </si>
  <si>
    <t>LIFE IGIC</t>
  </si>
  <si>
    <t>www.hmu.gr</t>
  </si>
  <si>
    <t>Hellenic Mediterranean University &amp;#x28;HMU&amp;#x29;,University of Crete, Greece,Hellenic Agricultural Organisation &amp;ldquo;Demeter&amp;rdquo;  Greece,FOUNDATION FOR RESEARCH AND TECHNOLOGY - HELLAS, Greece</t>
  </si>
  <si>
    <t>Ecological coherence,High Nature Value farmland,Green infrastructure</t>
  </si>
  <si>
    <t>agricultural method,biotope network,environmental impact of agriculture,monitoring,decision making support,tourism,nature conservation,ecosystem-based approach,land use</t>
  </si>
  <si>
    <t>Green-Go! Local initiatives for deployment of green infrastructure within Natura 2000 sites in the Carpathians</t>
  </si>
  <si>
    <t>LIFE16 GIE/PL/000648</t>
  </si>
  <si>
    <t>LIFE Green-Go!Carpathians</t>
  </si>
  <si>
    <t>http://www.gridw.pl</t>
  </si>
  <si>
    <t>NARODOWA FUNDACJA OCHRONY RODOWISKA, Centrum Informacji o rodowisku UNEP&amp;#x2f;GRID-Warszawa &amp;#x28;Zakad NFO&amp;#x29;,None</t>
  </si>
  <si>
    <t>Training, education and communication to reduce food waste in the food service industry</t>
  </si>
  <si>
    <t>LIFE17 GIE/IT/000579</t>
  </si>
  <si>
    <t>LIFE FOSTER</t>
  </si>
  <si>
    <t>http://www.enaip.net</t>
  </si>
  <si>
    <t>ENAIP NET IMPRESA SOCIALE SOCIET&amp;Agrave; CONSORTILE Srl,Association nationale pour la Formation Professionnelle des Adultes, France,Universit&amp;agrave; degli Studi di Scienze Gastronomiche, Italy,Confederaci&amp;oacute;n Espa&amp;ntilde;ola De Centros De Ense&amp;ntilde;anza, Spain,Institute of Tourism Studies, Malta,Malta Business Foundation, Malta,FEDERAZIONE ITALIANA CUOCHI, Italy</t>
  </si>
  <si>
    <t>Bio-waste (including food waste)</t>
  </si>
  <si>
    <t>environmental awareness,waste reduction,environmental training,food production,environmental law</t>
  </si>
  <si>
    <t>Delivering the EU Biodiversity Strategy: Awareness and Capacity Building against Bird Crime in Priority Flyway Countries</t>
  </si>
  <si>
    <t>LIFE17 GIE/NL/000599</t>
  </si>
  <si>
    <t>LIFE Against Bird Crime</t>
  </si>
  <si>
    <t>http://www.birdlife.org/europe-and-central-asia</t>
  </si>
  <si>
    <t>Stichting BirdLife Europe,BirdLife Cyprus, Cyprus,Hellenic Ornithological Society, Greece,Association BIOM, Croatia,BirdLife International, United Kingdom,Lega Italiana Protezione Uccelli - LIPU Onlus, Italy</t>
  </si>
  <si>
    <t>Birds,Awareness raising - Information,Improved legislative compliance and enforcement</t>
  </si>
  <si>
    <t>migratory species,monitoring,public awareness campaign</t>
  </si>
  <si>
    <t>Directive 79/409 - Conservation of wild birds (02.04.1979),COM(2011) 244 final “Our life insurance, our natural capital: an EU biodiversity strategy to 2020” (03.05.2011),Bonn Convention on the Conservation of Migratory Species of Wild Animals - CMS (01/11/1983),Bern Convention on the Conservation of European Wildlife and Natural Habitats (01.06.1982)</t>
  </si>
  <si>
    <t>Wise water management for the conservation of riverine and floodplain habitats along the Drava River</t>
  </si>
  <si>
    <t>LIFE17 NAT/HU/000577</t>
  </si>
  <si>
    <t>WISEDRAVALIFE</t>
  </si>
  <si>
    <t>WWF Vilg Termszeti Alap Magyarorszg Alaptvny,Hrvatske vode, Pravna osoba za upravljanje vodama &amp;#x28;Croatian waters&amp;#x29;, Croatia,SEFAG Erd&amp;eacute;szeti &amp;eacute;s Faipari Zrt. &amp;#x28;SEFAG Forest Management and Wood Industry Share Co.&amp;#x29;, Hungary&amp;#xd;&amp;#xa;&amp;#xd;&amp;#xa;,D&amp;eacute;l-dun&amp;aacute;nt&amp;uacute;li V&amp;iacute;z&amp;uuml;gyi Igazgat&amp;oacute;s&amp;aacute;g  &amp;#x28;South-Transdanubian Water Management Directorate&amp;#x29;, Hungary,Duna-Dr&amp;aacute;va Nemzeti Park Igazgat&amp;oacute;s&amp;aacute;g &amp;#x28;Danube Drava National Park Directorate&amp;#x29;, Hungary</t>
  </si>
  <si>
    <t>Freshwater,Forests,Grasslands</t>
  </si>
  <si>
    <t>renaturation,river,management plan,land purchase</t>
  </si>
  <si>
    <t>Directive 2000/60 - Framework for Community action in the field of water policy (23.10.2000),Directive 92/43 - Conservation of natural habitats and of wild fauna and flora- Habitats Directive (21.05.1992),Directive 79/409 - Conservation of wild birds (02.04.1979),Regulation 1143/2014 - Prevention and management of the introduction and spread of invasive alien species (22.10.2014)</t>
  </si>
  <si>
    <t>3260 - Water courses of plain to montane levels with the Ranunculion fluitantis and Callitricho-Batrachion vegetation,6440 - Alluvial meadows of river valleys of the Cnidion dubii,91E0 - "Alluvial forests with Alnus glutinosa and Fraxinus excelsior (Alno-Padion, Alnion incanae, Salicion albae)"</t>
  </si>
  <si>
    <t>Ciconia nigra,Plecotus auritus,Pipistrellus nathusii,Myotis nattereri,Myotis alcathoe,Myotis mystacinus,Myotis brandtii,Myotis daubentonii</t>
  </si>
  <si>
    <t xml:space="preserve">Kelet-Dráva(HUDD20007, SCI) ,Közép-Dráva(HUDD20056, SCI) ,Nyugat-Dráva-sík(HUDD20062, SCI) ,Nyugat-Dráva(HUDD20054, SCI) ,Gornji tok Drave(HR1000014, SPA) ,Srednji tok Drave(HR1000015, SPA) ,Podunavlje i donje Podravlje(HR1000016, SPA) ,Donji tok Drave(HR2001308, SCI) ,Gornji tok Drave(HR5000014, SCI) ,Srednji tok Drave(HR5000015, SCI) </t>
  </si>
  <si>
    <t>Recycled and Natural Materials and Products to develop nearly zero energy buildings with low carbon footprint</t>
  </si>
  <si>
    <t>LIFE17 ENV/ES/000329</t>
  </si>
  <si>
    <t>LIFE ReNaturalNZEB</t>
  </si>
  <si>
    <t>GENERAL DE ARQUITECTURA. CONSEJERA DE SALUD Y POLTICA SOCIAL - JUNTA DE EXTREMADURA.,Amorim Isolamentos S.A., Portugal,Centro de Investigaciones Cient&amp;iacute;ficas y Tecnol&amp;oacute;gicas de Extremadura, Spain,URVIPEXSA S.A., Spain,Instituto de Investiga&amp;ccedil;&amp;atilde;o e Desenvolvimento Tecnol&amp;oacute;gico para a Constru&amp;ccedil;&amp;atilde;o, Energia, Ambiente e Sustentabilidade, Portugal,Universidad de C&amp;oacute;rdoba, Spain,Instituto Tecnol&amp;oacute;gico de Rocas Ornamentales y Materiales de Construcci&amp;oacute;n, Spain</t>
  </si>
  <si>
    <t>Savings,Building</t>
  </si>
  <si>
    <t>emission reduction,waste reduction,recycling,building material,environmental training,building industry,energy efficiency,resource conservation</t>
  </si>
  <si>
    <t>Directive 2012/27 - Energy efficiency (25.10.2012),COM(2011)885 - EU 2050 Energy Roadmap (15.12.2011),Directive 2010/31 - Energy performance of buildings (19.05.2010)</t>
  </si>
  <si>
    <t>Shipments of Waste Enforcement Actions Project</t>
  </si>
  <si>
    <t>LIFE17 GIE/BE/000480</t>
  </si>
  <si>
    <t>LIFE SWEAP</t>
  </si>
  <si>
    <t>Network for the Implementation and Enforcement of EU Environmental Law,Dublin City Council, Ireland,Environment Agency, United Kingdom,Scottish Environment Protection Agency, United Kingdom,Inspectorate of RS for the Environment and Spatial Planning, United Kingdom,Department of Agriculture, Environment and Rural Affairs, United Kingdom,Environment and Resources Authority, United Kingdom</t>
  </si>
  <si>
    <t>waste management,environmental awareness,environmental training,environmental assessment,environmental law</t>
  </si>
  <si>
    <t>Directive 2008/98 - Waste and repealing certain Directives (Waste Framework Directive) (19.11.2008),Regulation 1013/2006 - Shipments of waste (14.06.2006),COM(2015)614 - "Closing the loop - An EU action plan for the Circular Economy" (02.12.2015)</t>
  </si>
  <si>
    <t>Demonstration of a closed loop recycling process for HDPE, preparing EU replications, and transferring to PP recycling</t>
  </si>
  <si>
    <t>LIFE17 ENV/DE/000450</t>
  </si>
  <si>
    <t>LIFE PEPPCYCLE</t>
  </si>
  <si>
    <t xml:space="preserve"> DSD ,Systec Plastics GmbH, Germany</t>
  </si>
  <si>
    <t>01/05/2019</t>
  </si>
  <si>
    <t>Packaging and plastic waste</t>
  </si>
  <si>
    <t>energy saving,waste recycling,plastic waste,plastic,raw material consumption,life-cycle management,resource conservation</t>
  </si>
  <si>
    <t>Directive 1999/31 - Landfill of waste (26.04.1999),COM(2014)398 - "Towards a circular economy: a zero waste programme for Europe" (02.07.2014),Directive 2008/98 - Waste and repealing certain Directives (Waste Framework Directive) (19.11.2008),COM(2015)614 - "Closing the loop - An EU action plan for the Circular Economy" (02.12.2015)</t>
  </si>
  <si>
    <t>Coastal dune hAbitats, subLittoraL sandbanks, marIne reefs: cOnservation, Protection, and thrEats mitigation</t>
  </si>
  <si>
    <t>LIFE17 NAT/IT/000565</t>
  </si>
  <si>
    <t>LIFECALLIOPE</t>
  </si>
  <si>
    <t>http://www.regione.abruzzo.it</t>
  </si>
  <si>
    <t>Regione Abruzzo,Frederick University, Cyprus,Centro Italiano Ricerche e Studi per la Pesca, Italy,Universit&amp;agrave; degli Studi del Molise, Italy,Department of Environment, Ministry of Agriculture, Rural Development and&amp;#xd;&amp;#xa;Environment, Cyprus</t>
  </si>
  <si>
    <t>03/09/2023</t>
  </si>
  <si>
    <t>Coastal,Marine</t>
  </si>
  <si>
    <t>environmental education,monitoring,geographic information system,integrated management,coastal area,conflict of interests,management plan,restoration measure,mitigation measure</t>
  </si>
  <si>
    <t>COM(2013)133 - “Proposal for a Directive establishing a framework for maritime spatial planning and integrated coastal management” (12.03.2013),Directive 2008/56 - Framework for community action in the field of marine environmental policy (Marine Strategy Framework Directive) (17.06.2008),Directive 92/43 - Conservation of natural habitats and of wild fauna and flora- Habitats Directive (21.05.1992),Regulation 1143/2014 - Prevention and management of the introduction and spread of invasive alien species (22.10.2014)</t>
  </si>
  <si>
    <t>1110 - Sandbanks which are slightly covered by sea water all the time,1120 - Posidonia beds (Posidonion oceanicae),1170 - Reefs,1210 - Annual vegetation of drift lines,1310 - Salicornia and other annuals colonizing mud and sand,1410 - Mediterranean salt meadows (Juncetalia maritimi),2110 - Embryonic shifting dunes,2120 - Shifting dunes along the shoreline with Ammophila arenaria ("white dunes"),2230 - Malcolmietalia dune grasslands,2240 - Brachypodietalia dune grasslands with annuals,2250 - Coastal dunes with Juniperus spp.,2260 - Cisto-Lavenduletalia dune sclerophyllous scrubs,6220 - Pseudo-steppe with grasses and annuals of the Thero-Brachypodietea,6420 - Mediterranean tall humid grasslands of the Molinio-Holoschoenion,92D0 - Southern riparian galleries and thickets (Nerio-Tamaricetea and Securinegion tinctoriae)</t>
  </si>
  <si>
    <t>Lithophaga lithophaga</t>
  </si>
  <si>
    <t xml:space="preserve">Lecceta litoranea di Torino di Sangro e foce del Fiume Sangro(IT7140107, SCI) ,Punta Aderci - Punta della Penna(IT7140108, SCI) ,Marina di Vasto(IT7140109, SCI) ,PERIOCHI POLIS - GIALIA(CY4000001, SCI) ,Torre del Cerrano(IT7120215, SCI) </t>
  </si>
  <si>
    <t>System of providing and disseminating information in order to support the strategic implementation of climate policy</t>
  </si>
  <si>
    <t>LIFE16 GIC/PL/000031</t>
  </si>
  <si>
    <t>LIFE Climate CAKE PL</t>
  </si>
  <si>
    <t>Instytut Ochrony rodowiska - Pastwowy Instytut Badawczy &amp;#x28;IO-PIB&amp;#x29;&amp;#x28;Institue of Environmental Protection - National Research Institute &amp;#x28;IEP-NRI&amp;#x29;,None</t>
  </si>
  <si>
    <t>decision making support,environmental awareness,modelling,emission reduction,greenhouse gas,climate action plan,low carbon technology</t>
  </si>
  <si>
    <t>Management of yellow bellied toad and other amphibians in dynamic habitats</t>
  </si>
  <si>
    <t>LIFE16 NAT/DE/000660</t>
  </si>
  <si>
    <t>LIFE BOVAR</t>
  </si>
  <si>
    <t>Naturschutzbund Deutschland &amp;#x28;NABU&amp;#x29; Landesverband Niedersachsen e.V.,MKULNV&amp;#x28;Ministerium f&amp;uuml;r Klimaschutz, Umwelt, Landwirtschaft, Natur- und Verbraucherschutz des Landes Nordrhein-Westfalen&amp;#x29;, Germany,SBZ HI&amp;#x28;Tr&amp;auml;gerverein Biologischer Schulgarten e.V.&amp;#x29;, Germany,IKL&amp;#x28;Stichting IKL&amp;#x29;, Netherlands,MU&amp;#x28;Nieders&amp;auml;chsisches Ministerium f&amp;uuml;r Umwelt, Energie und Klimaschutz&amp;#x29;, Germany,ABU&amp;#x28;Arbeitsgemeinschaft Biologischer Umweltschutz im Kreis Soest e.V.&amp;#x29;, Germany,NatStat AC&amp;#x28;NABU-Naturschutzstation Aachen e.V.&amp;#x29;, Germany</t>
  </si>
  <si>
    <t>01/03/2018</t>
  </si>
  <si>
    <t>grazing,introduction of animal species,restoration measure</t>
  </si>
  <si>
    <t>Directive 92/43 - Conservation of natural habitats and of wild fauna and flora- Habitats Directive (21.05.1992),COM(2011) 244 final “Our life insurance, our natural capital: an EU biodiversity strategy to 2020” (03.05.2011),Convention on Biological Diversity - CBD (29.12.1993)</t>
  </si>
  <si>
    <t>Triturus cristatus,Bombina variegata,Bufo calamita,Alytes obstetricans</t>
  </si>
  <si>
    <t xml:space="preserve">Manninghofer Bach sowie Gieseler und Muckenbruch(DE4315302, SCI) ,Büecke und Hiddingser Schledde(DE4414301, SCI) ,Pöppelsche Tal(DE4416301, SCI) ,Savelsbos(NL9801040, SCI) ,Geuldal(NL9801041, SCI) ,Bemelerberg &amp; Schiepersberg(NL9801076, SCI) ,Wesertalaue bei Landesbergen(DE3420401, SPA) ,Innerstetal von Langelsheim bis Groß Düngen(DE3928401, SPA) ,Solling(DE4223401, SPA) ,Mergelgrube bei Hannover(DE3625332, SCI) ,Wälder bei Porta Westfalica(DE3719301, SCI) ,Auf dem Bockshorn(DE3819302, SCI) ,Ith(DE3823301, SCI) ,Haseder Busch, Giesener Berge, Gallberg, Finkenberg(DE3825301, SCI) ,Tongrube Ochtersum(DE3825302, SCI) ,Emmer(DE3922301, SCI) ,Duinger Wald mit Doberg und Weenzer Bruch(DE3924331, SCI) ,Innerste-Aue (mit Kahnstein)(DE3927302, SCI) ,Salzgitterscher Höhenzug (Südteil)(DE3928301, SCI) ,Harly, Ecker und Okertal nördlich Vienenburg(DE3929331, SCI) ,Mühlenberg bei Pegestorf(DE4022301, SCI) ,Lenne(DE4023332, SCI) ,Amphibienbiotope an der Hohen Warte(DE4024301, SCI) ,Holzberg bei Stadtoldendorf, Heukenberg(DE4123301, SCI) ,Kleyberg(DE4124301, SCI) ,Wälder im südlichen Solling(DE4222331, SCI) ,Gipskarstgebiet bei Osterode(DE4226301, SCI) ,Gipskarstgebiet bei Bad Sachsa(DE4329303, SCI) ,Ballertasche(DE4523303, SCI) ,Kunderberg(NL2003025, SCI) ,Sollingvorland(DE4022431, SPA) ,Okertal bei Vienenburg(DE4029401, SPA) ,Brander  Wald(DE5203310, SCI) </t>
  </si>
  <si>
    <t>Minimize the incidence of environmental crimes</t>
  </si>
  <si>
    <t>LIFE17 GIE/ES/000630</t>
  </si>
  <si>
    <t>Life+ Nature Guardians</t>
  </si>
  <si>
    <t>http://seo.org</t>
  </si>
  <si>
    <t>SOCIEDAD ESPAOLA DE ORNITOLOGIA &amp;#x28;SEO&amp;#x2f;BirdLife&amp;#x29;,Sociedade Portuguesa para o Estudo das Aves, Portugal,Consejer&amp;iacute;a de Medio Ambiente y Ordenaci&amp;oacute;n del Territorio - Junta de Andaluc&amp;iacute;a, Spain,SERVICIO DE PROTECCION DE LA NATURALEZA -  DIRECCION GENERAL DE LA GUARDIA CIVIL, Spain</t>
  </si>
  <si>
    <t>Improved legislative compliance and enforcement</t>
  </si>
  <si>
    <t>environmental awareness,environmental training,information network,environmental law</t>
  </si>
  <si>
    <t>COM(2011) 244 final “Our life insurance, our natural capital: an EU biodiversity strategy to 2020” (03.05.2011),Bern Convention on the Conservation of European Wildlife and Natural Habitats (01.06.1982)</t>
  </si>
  <si>
    <t>Green valleys: connecting habitats conservation with long term biomass management and multi-stakeholder approach</t>
  </si>
  <si>
    <t>LIFE17 NAT/BE/000445</t>
  </si>
  <si>
    <t>LIFE Green valleys</t>
  </si>
  <si>
    <t>Natuurpunt Beheer,Agentschap voor Natuur en Bos &amp;#x28;Agency for Nature and Forests&amp;#x29;, Belgium,Klub Przyrodnik&amp;oacute;w, Poland,Natuurpunt Studie, Belgium,Natuurinvest, Belgium</t>
  </si>
  <si>
    <t>Grasslands,Forests,Bogs and Mires,Freshwater</t>
  </si>
  <si>
    <t>grazing,wetland,restoration measure</t>
  </si>
  <si>
    <t>COM(2014)398 - "Towards a circular economy: a zero waste programme for Europe" (02.07.2014),Directive 92/43 - Conservation of natural habitats and of wild fauna and flora- Habitats Directive (21.05.1992),COM(2011) 244 final “Our life insurance, our natural capital: an EU biodiversity strategy to 2020” (03.05.2011)</t>
  </si>
  <si>
    <t>3140 - Hard oligo-mesotrophic waters with benthic vegetation of Chara spp.,6230 - "Species-rich Nardus grasslands, on silicious substrates in mountain areas (and submountain areas in Continental Europe)",6410 - "Molinia meadows on calcareous, peaty or clayey-silt-laden soils (Molinion caeruleae)",6430 - Hydrophilous tall herb fringe communities of plains and of the montane to alpine levels,6510 - "Lowland hay meadows (Alopecurus pratensis, Sanguisorba officinalis)",7220 - Petrifying springs with tufa formation (Cratoneurion),7230 - Alkaline fens,9120 - Atlantic acidophilous beech forests with Ilex and sometimes also Taxus in the shrublayer (Quercion robori-petraeae or Ilici-Fagenion),9160 - Sub-Atlantic and medio-European oak or oak-hornbeam forests of the Carpinion betuli,91E0 - "Alluvial forests with Alnus glutinosa and Fraxinus excelsior (Alno-Padion, Alnion incanae, Salicion albae)"</t>
  </si>
  <si>
    <t>Circus aeruginosus,Gallinago gallinago,Grus grus,Ciconia nigra,Vertigo angustior,Vertigo moulinsiana</t>
  </si>
  <si>
    <t xml:space="preserve">Bossen van het zuidoosten van de Zandleemstreek(BE2300044, SCI) ,Valleigebied tussen Melsbroek, Kampenhout, Kortemberg en Veltem.(BE2400010, SCI) ,Dolina Leniwej Obry(PLH080001, SCI) ,Torfowisko Młodno(PLH080005, SCI) ,Dolina Ilanki(PLH080009, SCI) ,Dolina Pliszki(PLH080011, SCI) </t>
  </si>
  <si>
    <t>Boosting Regulatory Advantages Vis  vis Emas Registration</t>
  </si>
  <si>
    <t>LIFE15 ENV/IT/000509</t>
  </si>
  <si>
    <t>LIFE B.R.A.V.E.R.</t>
  </si>
  <si>
    <t>http://www.iefe.unibocconi.it</t>
  </si>
  <si>
    <t>Universita Commerciale &amp;quot;Luigi Bocconi&amp;quot;,ENVITECH &amp;#x28;Environmental Technology&amp;#x29; Ltd, Cyprus,Ministry of the Environment of the Czech Republic, Czech Republic,Scientific reserch centre Bistra Ptuj, Slovenia,SCUOLA SUPERIORE DI STUDI UNIVERSITARI E DI PERFEZIONAMENTO SANT&amp;#x27;ANNA, Italy,ENVIROS s.r.o., Czech Republic</t>
  </si>
  <si>
    <t>Certification</t>
  </si>
  <si>
    <t>EC regulation on eco-management and audit,environmental management,environmental law</t>
  </si>
  <si>
    <t>Development of new legislation,"Regulation 1221/2009 - Voluntary participation by organisations in a Community eco-management and audit scheme (EMAS), repealing Regulation 761/2001 and Decisions 2001/681 and 2006/193 (EMAS III) (25.11.2009)"</t>
  </si>
  <si>
    <t>Italian Grey Partridge reintroduction in Italy</t>
  </si>
  <si>
    <t>LIFE17 NAT/IT/000588</t>
  </si>
  <si>
    <t>LIFE Perdix</t>
  </si>
  <si>
    <t>http://www.isprambiente.it</t>
  </si>
  <si>
    <t>ISTITUTO SUPERIORE PER LA PROTEZIONE E LA RICERCA AMBIENTALE,F&amp;eacute;d&amp;eacute;ration nationale des chasseurs, France,Ente di Gestione per i Parchi e la Biodiversit&amp;agrave; - Delta Po, Italy,Societ&amp;agrave; Agricola L&amp;rsquo;Italica S.a.s, Italy,Federazione Italiana della Caccia, Italy,Legambiente Onlus, Italy</t>
  </si>
  <si>
    <t>Species reintroduction,Birds,Ex-situ conservation</t>
  </si>
  <si>
    <t>endemic species</t>
  </si>
  <si>
    <t>Directive 79/409 - Conservation of wild birds (02.04.1979)</t>
  </si>
  <si>
    <t>Perdix perdix italica</t>
  </si>
  <si>
    <t xml:space="preserve">Valle del Mezzano(IT4060008, SPA/SCI) </t>
  </si>
  <si>
    <t>Zero Emissions Services for a Decarbonised Alpine Economy</t>
  </si>
  <si>
    <t>LIFE17 IPC/IT/000005</t>
  </si>
  <si>
    <t>Zero Emission LIFE IP</t>
  </si>
  <si>
    <t>30/12/2026</t>
  </si>
  <si>
    <t>GHG reduction in non EU ETS sectors,Energy production and supply,Transportation - Storage,Efficiency,GHG reduction in EU ETS sectors</t>
  </si>
  <si>
    <t>tourism,vehicle,greenhouse gas,public transport,mountainous area,renewable energy,traffic emission,greenhouse gas accounting,mobility</t>
  </si>
  <si>
    <t xml:space="preserve">A Marronda(ES1120004, SCI) </t>
  </si>
  <si>
    <t>Long term conservation of Pannonian grasslands and related habitats through the implementation of PAF strategic measures</t>
  </si>
  <si>
    <t>LIFE17 IPE/HU/000018</t>
  </si>
  <si>
    <t>LIFE-IP GRASSLAND-HU</t>
  </si>
  <si>
    <t xml:space="preserve"> Food and Rural Development &amp;#x28;NAK&amp;#x29;. Hungary,Hungarian Chamber of Agriculture,K&amp;ouml;r&amp;ouml;s-Maros National Park Directorate &amp;#x28;KMNPD&amp;#x29;. Hungary,Kiskuns&amp;aacute;g National Park Directorate &amp;#x28;KNPD&amp;#x29;. Hungary,MME BirdLife Hungary &amp;#x28;MME&amp;#x29;. Hungary,&amp;#x150;rs&amp;eacute;g National Park Directorate &amp;#x28;&amp;#x150;NPD&amp;#x29;. Hungary,Z&amp;ouml;ld Akci&amp;oacute; Egyes&amp;uuml;let &amp;#x28;Green Action&amp;#x29;. Hungary,Hungarian Natural History Museum &amp;#x28;HNHM&amp;#x29;. Hungary,Balaton-felvid&amp;eacute;ki National Park Directorate &amp;#x28;BfNPD&amp;#x29;. Hungary,Budapest Forestry Company &amp;#x28;BFC&amp;#x29;. Hungary,B&amp;uuml;kk National Park Directorate &amp;#x28;BNPD&amp;#x29;. Hungary,Duna-Dr&amp;aacute;va National Park Directorate &amp;#x28;DDNPD&amp;#x29;. Hungary,Duna -Ipoly National Park Directorate &amp;#x28;DINPD&amp;#x29;. Hungary,Fert&amp;#x151;-Hans&amp;aacute;g National Park Directorate &amp;#x28;FHNPD&amp;#x29;. Hungary,Hortob&amp;aacute;gyi National Park Directorate &amp;#x28;HNPD&amp;#x29;. Hungary</t>
  </si>
  <si>
    <t>Participant,Participant,Participant,Participant,Participant,Participant,Participant,Participant,Participant,Participant,Participant,Participant,Participant,Participant,Participant</t>
  </si>
  <si>
    <t>Grasslands,Ecological coherence,Natural resources and ecosystems,Awareness raising - Information,Environmental training - Capacity building,Sensitive and protected areas management,Birds,Mammals,Reptiles,Invertebrates,Water management and supply</t>
  </si>
  <si>
    <t>environmental impact of tourism,grassland ecosystem,grazing,biodiversity,environmental awareness,public awareness campaign,nature conservation,restoration measure,climate change adaptation,land use</t>
  </si>
  <si>
    <t>Active protection and integrated management of Natura 2000 Network in Azores</t>
  </si>
  <si>
    <t>LIFE17 IPE/PT/000010</t>
  </si>
  <si>
    <t>LIFE-IP AZORES NATURA</t>
  </si>
  <si>
    <t>Sociedade de Gest&amp;atilde;o e Conserva&amp;ccedil;&amp;atilde;o da Natureza &amp;ndash; AZORINA, S.A.  Portugal,Sociedade Portuguesa para o Estudo das Aves &amp;#x28;SPEA&amp;#x29;. Portugal,Fundaci&amp;oacute;n Canaria &amp;ndash; Reserva Mundial de la Biosfera La Palma.  Spain,Dire&amp;ccedil;&amp;atilde;o Regional dos Assuntos do Mar &amp;#x28;DRAM&amp;#x29;.  Portugal</t>
  </si>
  <si>
    <t>Invasive species,Marine,Coastal,Heath and Scrublands,Ecological coherence</t>
  </si>
  <si>
    <t>botanical conservatory,biodiversity</t>
  </si>
  <si>
    <t>Directive 92/43 - Conservation of natural habitats and of wild fauna and flora- Habitats Directive (21.05.1992),Directive 79/409 - Conservation of wild birds (02.04.1979)</t>
  </si>
  <si>
    <t>Improvement and sustainable management of river corridors of the Iberian Atlantic Region</t>
  </si>
  <si>
    <t>LIFE16 NAT/ES/000771</t>
  </si>
  <si>
    <t>LIFE FLUVIAL</t>
  </si>
  <si>
    <t>Universidad de Oviedo,Instituto Superior de Agronomia &amp;#x2f; Universidade de Lisboa, Portugal,Empresa Municipal Aguas de La Coru&amp;ntilde;a S.A., Spain,Asociaci&amp;oacute;n para el Desarrollo del territorio interregional que se ubica en el entorno del r&amp;iacute;o Eo, Spain,Universidad de Santiago de Compostela, Spain,Empresa de Transformaci&amp;oacute;n Agraria S.A., Spain,Ayuntamiento de Ribadeo, Spain,ASOCIACI&amp;Oacute;N DE DESENVOLVEMENTO RURAL MARI&amp;Ntilde;AS-BETANZOS, Spain</t>
  </si>
  <si>
    <t>Ecological coherence,Freshwater</t>
  </si>
  <si>
    <t>river,nature conservation,restoration measure,river management,freshwater ecosystem</t>
  </si>
  <si>
    <t>91E0 - "Alluvial forests with Alnus glutinosa and Fraxinus excelsior (Alno-Padion, Alnion incanae, Salicion albae)",9230 - Galicio-Portuguese oak woods with Quercus robur and Quercus pyrenaica</t>
  </si>
  <si>
    <t xml:space="preserve">Ribadeo(ES0000085, SPA) ,Encoro de Abegondo - Cecebre(ES1110004, SCI) ,Betanzos - Mandeo(ES1110007, SCI) ,Río Eo(ES1120002, SCI) ,Ría del Eo(ES1200016, SPA/SCI) ,Río Eo (Asturias)(ES1200023, SCI) ,Rio Lima(PTCON0020, SCI) </t>
  </si>
  <si>
    <t>Downstream fish migration along the low Meuse River</t>
  </si>
  <si>
    <t>LIFE16 NAT/BE/000807</t>
  </si>
  <si>
    <t>LIFE4FISH</t>
  </si>
  <si>
    <t>https://www.luminus.be/</t>
  </si>
  <si>
    <t>Luminus,UNamur&amp;#x28;Universit&amp;eacute; de Namur asbl&amp;#x29;, Belgium,EDF R&amp;amp;D&amp;#x28;Electricit&amp;eacute; de France SA&amp;#x29;, France,ULg-HECE&amp;#x28;Universit&amp;eacute; de Li&amp;egrave;ge&amp;#x29;, Belgium,Profish&amp;#x28;Profish Technology&amp;#x29;, Belgium</t>
  </si>
  <si>
    <t>freshwater ecosystem,river</t>
  </si>
  <si>
    <t>Salmo salar,Anguilla anguilla</t>
  </si>
  <si>
    <t xml:space="preserve">Basse Meuse et Meuse mitoyenne (Oupeye; Visé)(BE33004A0, SPA) ,Vallée de la Meuse à Huy et vallon de la Solières(BE33010C0, SPA/SCI) ,Vallée de la Meuse de Marche-les-Dames à Andenne (Andenne)(BE35006A0, SPA) </t>
  </si>
  <si>
    <t>Measures for the conservation of the Egyptian vulture in Italy and the Canary Islands</t>
  </si>
  <si>
    <t>LIFE16 NAT/IT/000659</t>
  </si>
  <si>
    <t>LIFE EGYPTIAN VULTURE</t>
  </si>
  <si>
    <t>http://e-distribuzione.it/it-IT/</t>
  </si>
  <si>
    <t>e-distribuzione S.p.A.,Regione Basilicata - Dipartimento Ambiente e Energia, Italy,Federazione Italiana dei Parchi e delle Riserve Naturali Europarc Italia, Italy,Istituto Superiore per la Protezione e la Ricerca Ambientale, Italy,ENDESA DISTRIBUCI&amp;Oacute;N EL&amp;Eacute;CTRICA, S.L., Spain,Gobierno de Canarias - Direcci&amp;oacute;n General de Protecci&amp;oacute;n de la Naturaleza, Spain,Gesti&amp;oacute;n y Planeamiento Territorial y Medioambiental  S.A., Spain,Regione Puglia - Dipartimento Mobilit&amp;agrave;, Qualit&amp;agrave; urbana, Opere pubbliche, Ecologia e Paesaggio, Italy</t>
  </si>
  <si>
    <t>introduction of animal species</t>
  </si>
  <si>
    <t>Directive 79/409 - Conservation of wild birds (02.04.1979),COM(2011) 244 final “Our life insurance, our natural capital: an EU biodiversity strategy to 2020” (03.05.2011),Bonn Convention on the Conservation of Migratory Species of Wild Animals - CMS (01/11/1983)</t>
  </si>
  <si>
    <t>Neophron percnopterus</t>
  </si>
  <si>
    <t xml:space="preserve">Area delle Gravine(IT9130007, SPA/SCI) ,Gravine di Matera(IT9220135, SPA/SCI) ,Vallone S. Elia(IT9310068, SCI) ,Laghetti di Preola e Gorghi Tondi e Sciare di Mazara(ITA010005, SCI) ,Appennino Lucano, Valle Agri, Monte Sirino, Monte Raparo(IT9210271, SPA) ,Pollino e Orsomarso(IT9310303, SPA) ,Laghetti di Preola e Gorghi Tondi, Sciare di Mazara e Pantano Leone(ITA010031, SPA) ,Parco delle Madonie(ITA020050, SPA) </t>
  </si>
  <si>
    <t>Promoting biodiversity enhancement by Restoration Of Cystoseira POPulations</t>
  </si>
  <si>
    <t>LIFE16 NAT/IT/000816</t>
  </si>
  <si>
    <t>ROC-POP-LIFE</t>
  </si>
  <si>
    <t>http://dsv.units.it/</t>
  </si>
  <si>
    <t>Universit degli Studi di Trieste,Parco Nazionale delle Cinque Terre, Italy,Consorzio di Gestione dell&amp;#x27;Area Marina Protetta di Portofino, Italy,Javni zavod Krajinski park Strunjan, Slovenia,Universit&amp;agrave; degli Studi di Genova, Italy,Softeco Sismat srl, Italy,WWF Oasi Societ&amp;agrave; Unipersonale a responsabilit&amp;agrave; limitata, Italy</t>
  </si>
  <si>
    <t>Marine</t>
  </si>
  <si>
    <t>marine conservation area,marine ecosystem,restoration measure</t>
  </si>
  <si>
    <t>COM(2013)133 - “Proposal for a Directive establishing a framework for maritime spatial planning and integrated coastal management” (12.03.2013),Directive 2008/56 - Framework for community action in the field of marine environmental policy (Marine Strategy Framework Directive) (17.06.2008),Directive 92/43 - Conservation of natural habitats and of wild fauna and flora- Habitats Directive (21.05.1992),COM(2011) 244 final “Our life insurance, our natural capital: an EU biodiversity strategy to 2020” (03.05.2011)</t>
  </si>
  <si>
    <t>1170 - Reefs</t>
  </si>
  <si>
    <t xml:space="preserve">Fondali Monte Portofino(IT1332674, SCI) ,Fondali Punta Mesco - Rio Maggiore(IT1344270, SCI) ,Area marina di Miramare(IT3340007, SCI) ,Strunjan(SI5000031, SPA) </t>
  </si>
  <si>
    <t>LIFE@Urban Roofs - stimulating private investment in climate adaptation - who's afraid of red, yellow, green and blue</t>
  </si>
  <si>
    <t>LIFE16 CCA/NL/000096</t>
  </si>
  <si>
    <t>LIFE@Urban Roofs</t>
  </si>
  <si>
    <t>http://www.rotterdam.nl/gemeenterotterdam</t>
  </si>
  <si>
    <t>Gemeente Rotterdam,Vejle Kommune, Denmark,DRVM BV, The Netherlands,Stichting Vestia, The Netherlands,Stichting Gebouw De Heuvel, The Netherlands,Stichting Arosa, The Netherlands,Trivestor Beleggingen BV, The Netherlands</t>
  </si>
  <si>
    <t>30/04/2024</t>
  </si>
  <si>
    <t>flood,preventive measure,urban heat island</t>
  </si>
  <si>
    <t>Directive 2000/60 - Framework for Community action in the field of water policy (23.10.2000),COM(2013)216 - EU Strategy on adaptation to climate change (16.04.2013),COM(2013) 249 final “Communication from the Commission on Green Infrastructure (GI) - Enhancing Europe’s Natural Capital” (06.05.2013)</t>
  </si>
  <si>
    <t xml:space="preserve">European Environmental Bureau </t>
  </si>
  <si>
    <t>LIFE16 NGO/BE/200019</t>
  </si>
  <si>
    <t>EEB</t>
  </si>
  <si>
    <t>Agriculture,emission reduction,sustainable development,environmental law,renewable energy,climate change mitigation</t>
  </si>
  <si>
    <t>Development of an integrated water management and its modern tools in Estonia - strategic choices for future</t>
  </si>
  <si>
    <t>LIFE17 IPE/EE/000007</t>
  </si>
  <si>
    <t>LIFE IP CleanEST</t>
  </si>
  <si>
    <t>North-East Estonia</t>
  </si>
  <si>
    <t>https://lifecleanest.ee/</t>
  </si>
  <si>
    <t>31/12/2028</t>
  </si>
  <si>
    <t>River basin management,Integrated management</t>
  </si>
  <si>
    <t>freshwater ecosystem,integrated management,water quality,groundwater,residual waste,management plan</t>
  </si>
  <si>
    <t>Bulgarian municipalities working together to improve air quality</t>
  </si>
  <si>
    <t>LIFE17 IPE/BG/000012</t>
  </si>
  <si>
    <t>LIFE IP CLEAN AIR</t>
  </si>
  <si>
    <t>Burgas Municipality. Bulgaria,Ruse Municipality. Bulgaria,Club Economika 2000 &amp;#x28;Sofia&amp;#x29;. Bulgaria,Veliko Tarnovo Municipality. Bulgaria,Montana Municipality. Bulgaria,Stara Zagora Municipality. Bulgaria</t>
  </si>
  <si>
    <t>02/10/2018</t>
  </si>
  <si>
    <t>02/10/2024</t>
  </si>
  <si>
    <t>Air pollutants,Cleaner technologies,Improved legislative compliance and enforcement,Knowledge development,Human health protection,Pollutants reduction</t>
  </si>
  <si>
    <t>urban development,environmental awareness,emission reduction,air quality management,air pollution,air quality monitoring,environmentally responsible behaviour,climate change mitigation,energy efficiency</t>
  </si>
  <si>
    <t>Implementation of the National Action Plan for Great Snipe in Poland – phase 1</t>
  </si>
  <si>
    <t>LIFE17 NAT/PL/000015</t>
  </si>
  <si>
    <t>LIFEGALLINAGO ACTION PLAN</t>
  </si>
  <si>
    <t>http://www.lto.org.pl</t>
  </si>
  <si>
    <t>NATURA&amp;#x28;Natura International Polska&amp;#x29;, Poland</t>
  </si>
  <si>
    <t>management plan,endangered species</t>
  </si>
  <si>
    <t>Gallinago media</t>
  </si>
  <si>
    <t xml:space="preserve">Bagno Bubnów(PLB060001, SPA) ,Chełmskie Torfowiska Węglanowe(PLB060002, SPA) ,Dolina Środkowego Bugu(PLB060003, SPA) ,Dolina Tyśmienicy(PLB060004, SPA) ,Puszcza Solska(PLB060008, SPA) ,Dolina Dolnego Bugu(PLB140001, SPA) ,Doliny Omulwi i Płodownicy(PLB140005, SPA) ,Bagienna Dolina Narwi(PLB200001, SPA) ,Puszcza Augustowska(PLB200002, SPA) ,Puszcza Knyszyńska(PLB200003, SPA) ,Dolina Sieniochy(PLH060025, SCI) ,Ostoja Tyszowiecka(PLB060011, SPA) ,Dolina Górnej Łabuńki(PLB060013, SPA) ,Zlewnia Górnej Huczwy(PLB060017, SPA) ,Dolina Szyszły(PLB060018, SPA) ,Polesie(PLB060019, SPA) ,Dolina Dolnej Narwi(PLB140014, SPA) ,Dolina Górnego Nurca(PLB200004, SPA) ,Bagno Wizna(PLB200005, SPA) ,Ostoja Biebrzańska(PLB200006, SPA) ,Dolina Górnej Narwi(PLB200007, SPA) ,Przełomowa Dolina Narwi(PLB200008, SPA) </t>
  </si>
  <si>
    <t>Dynamic Dunescapes</t>
  </si>
  <si>
    <t>LIFE17 NAT/UK/000570</t>
  </si>
  <si>
    <t>DuneLIFE</t>
  </si>
  <si>
    <t>Natural England,The National Trust for Places of Historic Interest or Natural Beauty, United Kingdom,Plantlife International, United Kingdom,Lincolnshire Wildlife Trust, United Kingdom,Cumbria Wildlife Trust, United Kingdom,Cornwall Trust for Nature Conservation, United Kingom</t>
  </si>
  <si>
    <t>17/09/2018</t>
  </si>
  <si>
    <t>Coastal,Freshwater</t>
  </si>
  <si>
    <t>grazing,coastal area,wetland,nature conservation,management plan,restoration measure,climate resilience</t>
  </si>
  <si>
    <t>Directive 92/43 - Conservation of natural habitats and of wild fauna and flora- Habitats Directive (21.05.1992),COM(2011) 244 final “Our life insurance, our natural capital: an EU biodiversity strategy to 2020” (03.05.2011),Bern Convention on the Conservation of European Wildlife and Natural Habitats (01.06.1982),Regulation 1143/2014 - Prevention and management of the introduction and spread of invasive alien species (22.10.2014)</t>
  </si>
  <si>
    <t>2110 - Embryonic shifting dunes,2120 - Shifting dunes along the shoreline with Ammophila arenaria ("white dunes"),2130 - Fixed coastal dunes with herbaceous vegetation ("grey dunes"),2150 - Atlantic decalcified fixed dunes (Calluno-Ulicetea),2170 - Dunes with Salix repens ssp. argentea (Salicion arenariae),3110 - Oligotrophic waters containing very few minerals of sandy plains (Littorelletalia uniflorae)</t>
  </si>
  <si>
    <t xml:space="preserve">Dorset Heathlands(UK9010101, SPA) ,Penhale Dunes(UK0012559, SCI) ,Braunton Burrows(UK0012570, SCI) ,Solway Firth(UK0013025, SCI) ,Morecambe Bay(UK0013027, SCI) ,Drigg Coast(UK0013031, SCI) ,Sefton Coast(UK0013076, SCI) ,Saltfleetby-Theddlethorpe Dunes and Gibraltar Point(UK0030270, SCI) </t>
  </si>
  <si>
    <t>Pilot testing of innovative compact wind turbine generator system "Urban WindPower Station"set in urban space.</t>
  </si>
  <si>
    <t>LIFE17 CCM/PL/000016</t>
  </si>
  <si>
    <t>LIFE-UrbanWind.PL</t>
  </si>
  <si>
    <t>http://ecoforlife.n-s.pl</t>
  </si>
  <si>
    <t>ADOREA&amp;#x28;ADOREA sp. z o.o.&amp;#x29;, Poland,GRO-MAR&amp;#x28;Gromar sp&amp;oacute;&amp;#x142;ka z ograniczon&amp;#x105; odpowiedzialno&amp;#x15b;ci&amp;#x105;&amp;#x29;, Poland,Instytut&amp;#x28;Instytut Bada&amp;#x144; Nauk Stosowanych i Nowych Technologii sp . z o. o.&amp;#x29;, Poland</t>
  </si>
  <si>
    <t>Efficiency,Energy efficiency</t>
  </si>
  <si>
    <t>urban area,renewable energy,energy efficiency</t>
  </si>
  <si>
    <t>LIFE WHIN : Waste Heat recovery in silicon INdustry</t>
  </si>
  <si>
    <t>LIFE16 CCM/FR/000104</t>
  </si>
  <si>
    <t>LIFE WHIN</t>
  </si>
  <si>
    <t>http://www.dalkia.fr</t>
  </si>
  <si>
    <t>DALKIA,TURBODEN SPA, Italy,FERROPEM, France</t>
  </si>
  <si>
    <t>28/02/2025</t>
  </si>
  <si>
    <t>Seas At Risk ASBL</t>
  </si>
  <si>
    <t>LIFE16 NGO/BE/200029</t>
  </si>
  <si>
    <t>protected area,emission reduction,marine pollution,marine environment,fishing industry</t>
  </si>
  <si>
    <t>Urban adaptation and community learning for a RESilient Simeto Valley</t>
  </si>
  <si>
    <t>LIFE17 CCA/IT/000115</t>
  </si>
  <si>
    <t>LIFE SimetoRES</t>
  </si>
  <si>
    <t>Comune di Paterno,Comune di Ragalna, Italy,University of Catania, Italy,Comune di Santa Maria di Licodia, Italy</t>
  </si>
  <si>
    <t>15/06/2018</t>
  </si>
  <si>
    <t>15/12/2023</t>
  </si>
  <si>
    <t>public awareness campaign,urban area,climate change adaptation,flood control</t>
  </si>
  <si>
    <t>COM(2012)673 -"A Blueprint to Safeguard Europe's Water Resources",Directive 2007/60 - Assessment and management of flood risks (23.10.2007),COM(2013)216 - EU Strategy on adaptation to climate change (16.04.2013),COM(2013) 249 final “Communication from the Commission on Green Infrastructure (GI) - Enhancing Europe’s Natural Capital” (06.05.2013)</t>
  </si>
  <si>
    <t>Innovative technologies for climate change mitigation by Mediterranean agricultural sector</t>
  </si>
  <si>
    <t>LIFE17 CCM/GR/000087</t>
  </si>
  <si>
    <t>LIFE ClimaMed</t>
  </si>
  <si>
    <t>Benaki Phytopathological Institute,Centro di Sperimentazione e Assistenza Agricola, Italy,Foundation for Research and Technology Hellas, Greece,THE RESEARCH COMMITTEE OF THE TECHNICAL UNIVERSITY OF CRETE, Greece,Ministry of Rural Development and Food, Greece,ENVITECH  ,Green Projects SA, Greece,Universidad Miguel Hern&amp;aacute;ndez de Elche, Spain</t>
  </si>
  <si>
    <t>Agriculture,emission reduction,greenhouse gas,carbon sequestration,greenhouse gas accounting,land use</t>
  </si>
  <si>
    <t>COM(2014)15 - Policy framework for climate and energy in the period from 2020 to 2030 (22.01.2014),Decision 529/2013 - Accounting rules on greenhouse gas emissions and removals resulting from activities relating to land use, land-use change and forestry and on information concerning actions relating to those activities (21.05.2013)</t>
  </si>
  <si>
    <t>Posidonia meadows as carbon sinks of the Mediterranean</t>
  </si>
  <si>
    <t>LIFE17 CCM/IT/000121</t>
  </si>
  <si>
    <t>SEA FOREST LIFE</t>
  </si>
  <si>
    <t>Ente Parco nazionale dell&amp;rsquo;Arcipelago di La Maddalena , Italy,D.R.E.AM. ITALIA Soc. Cooperativa Agricolo Forestale,CarbonSinkGroup S.r.l., Italy,Consiglio Nazionale delle Ricerche - Istituto per l&amp;#x27;Ambiente Marino Costiero - Unita Operativa Oristano, Italy,Istituto Superiore per la Protezione e la Ricerca Ambientale, Italy,Paragon Limited ,WATER RIGHT AND ENERGY FOUNDATION - FONDAZIONE DI PARTECIPAZIONE ONLUS, Italy,Ente Parco Nazionale dell&amp;#x27;Asinara - Area Marina Protetta, Italy ,Ente Parco Nazionale del Cilento - Vallo di Diano e Alburni, Italy,Universit&amp;agrave; della Tuscia - Dipartimento per l&amp;#x27; Innovazione nei sistemi biologici, agroalimentari e forestali, Italy</t>
  </si>
  <si>
    <t>Participant,Coordinator,Participant,Participant,Participant,Participant,Participant,Participant,Participant,Participant</t>
  </si>
  <si>
    <t>marine ecosystem,biodiversity,marine environment,carbon sequestration</t>
  </si>
  <si>
    <t>Decision 529/2013 - Accounting rules on greenhouse gas emissions and removals resulting from activities relating to land use, land-use change and forestry and on information concerning actions relating to those activities (21.05.2013),Directive 2008/56 - Framework for community action in the field of marine environmental policy (Marine Strategy Framework Directive) (17.06.2008),COM(2011) 244 final “Our life insurance, our natural capital: an EU biodiversity strategy to 2020” (03.05.2011)</t>
  </si>
  <si>
    <t>Boosting the implementation of adaptation policy across Greece</t>
  </si>
  <si>
    <t>LIFE17 IPC/GR/000006</t>
  </si>
  <si>
    <t>LIFE-IP AdaptInGR</t>
  </si>
  <si>
    <t>National Technical University of Athens. Greece,Mariolopoulos-Kanaginis Foundation for the Environmental Sciences &amp;#x28;MKF&amp;#x29;,Union of Greek Regions. Greece,Central Union of Municipalities of Greece. Greece,National Center for Environment and Sustainable Development. Greece,Region of Central Greece &amp;#x28;Sterea Ellada&amp;#x29;. Greece,Region of Western Greece,Region of Ionian Islands. Greece,Municipality of Katerini. Greece,Municipality supply and sewerage company of Komotini. Greece,Municipality of Larissa. Greece,Municipality of Agii Anargyroi &amp;ndash; Kamatero. Greece,Municipality of Rhodes &amp;#x28;Municipality of Rhodes&amp;#x29;. Greece,Bank of Greece ,Academy of Athens. Greece,National Observatory of Athens. Greece,ELLINIKI ETAIRIA Society for the Environment and Cultural Heritage. Greece,Green Fund. Greece</t>
  </si>
  <si>
    <t>Participant,Participant,Participant,Participant,Participant,Participant,Participant,Participant,Participant,Participant,Participant,Participant,Participant,Participant,Participant,Participant,Participant,Participant</t>
  </si>
  <si>
    <t>Resilient communities,Sectoral adaptation (industry-services)</t>
  </si>
  <si>
    <t>flood,decision making support,environmental awareness,flood protection,fire protection,climate adaptation strategy,climate change adaptation,climate resilience,extreme weather events,flood control,flood forecast,land use</t>
  </si>
  <si>
    <t>Boosting greenhouse gas emissions reduction by 2020 with a view to 2030 – promoting sustainable transport, energy efficiency, renewable energies and sustainable, climate protecting land use in the transition to low carbon society</t>
  </si>
  <si>
    <t>LIFE17 IPC/SI/000007</t>
  </si>
  <si>
    <t>LIFE IP CARE4CLIMATE</t>
  </si>
  <si>
    <t>Ministry of Infrastructure. Slovenia,Slovenian Environmental Public Fund ,Slovenian Forestry Institute ,Jo&amp;#x17e;ef Stefan Institute. Slovenia,Urban Planning Institute of the Republic of Slovenia ,ZRMK Building and Civil Engineering Institute. Slovenia,University of Maribor. Slovenia,Institute for Spatial Policies. Slovenia,Research Centre of the Slovenian Academy of Sciences and Arts ,Slovenian National Building and Civil Engineering Institute ,Umanotera - The Slovenian Foundation for Sustainable Development,Focus - Association for Sustainable Development. Slovenia,DIGITALNA AGENCIJA - agencija za spletno ogla&amp;scaron;evanje d.o.o.  Slovenia,ZUM urbanizem - planiranje - projektiranje d.o.o. Slovenia</t>
  </si>
  <si>
    <t>Participant,Participant,Participant,Participant,Participant,Participant,Participant,Participant,Participant,Participant,Participant,Participant,Participant,Participant</t>
  </si>
  <si>
    <t>Sectoral adaptation (industry-services),Energy efficiency,GHG reduction in EU ETS sectors,Green procurement</t>
  </si>
  <si>
    <t>waste management,public awareness campaign,environmental friendly procurement,renovation,environmental impact of transport,financial instrument,transportation mean,building renovation,carbon capture and storage,climate action plan,climate adaptation strategy,climate change adaptation,climate change mitigation,climate mitigation strategy,greenhouse gas accounting,mobility</t>
  </si>
  <si>
    <t>Using Dry-Stone Walls as a Multi-purpose Climate Change Adaptation tool</t>
  </si>
  <si>
    <t>LIFE18 CCA/IT/001145</t>
  </si>
  <si>
    <t>STONEWALLSFORLIFE</t>
  </si>
  <si>
    <t>http://www.parconazionale5terre.it/</t>
  </si>
  <si>
    <t>ITRB&amp;#x28;ITRB Ltd&amp;#x29;, Cyprus,FondManaro&amp;#x28;Fondazione Manarola Cinque Terre O.N.L.U.S.&amp;#x29;, Italy,DIBAR&amp;#x28;Diputacion Provincial de Barcelona Area de Territori i Sostenibilitat&amp;#x29;, Spain,DISTAV&amp;#x28;Universit&amp;agrave; degli Studi di Genova, Dipartimento di Scienze della Terra, dell&amp;#x27;Ambiente e della Vita&amp;#x29;, Italy,LEGAMB&amp;#x28;Legambiente Associazione ONLUS&amp;#x29;, Italy</t>
  </si>
  <si>
    <t>agricultural method,Agriculture,forest fire,landslide,climate change adaptation,climate resilience</t>
  </si>
  <si>
    <t>TRiFOCAL London - Transforming City FOod hAbits for LIFE</t>
  </si>
  <si>
    <t>LIFE15 GIE/UK/000867</t>
  </si>
  <si>
    <t>LIFE TRiFOCAL London</t>
  </si>
  <si>
    <t>The Waste and Resources Action Programme,Groundwork London, United Kingdom,London Waste and Recycling Board, United Kingdom</t>
  </si>
  <si>
    <t>31/01/2020</t>
  </si>
  <si>
    <t>Waste reduction - Raw material saving,Awareness raising - Information,Bio-waste (including food waste)</t>
  </si>
  <si>
    <t>environmental awareness,waste reduction,food production,preventive measure,environmentally responsible behaviour,resource conservation</t>
  </si>
  <si>
    <t>PEsticide Reduction using Friendly and Environmentally Controlled Technologies</t>
  </si>
  <si>
    <t>LIFE17 ENV/ES/000205</t>
  </si>
  <si>
    <t>PERFECT LIFE</t>
  </si>
  <si>
    <t>Fundacin Centro de Estudios Ambientales del Mediterrneo,Federaci&amp;oacute; Cooperatives Agroaliment&amp;agrave;ries de la Comunitat Valenciana, Spain,Universit&amp;agrave; di Torino &amp;ndash; Dipartimento di Scienze Agrarie Forestali e Alimentari, Italy,Fundaci&amp;oacute; per al Foment de la Investigaci&amp;oacute; Sanit&amp;agrave;ria i Biom&amp;eacute;dica de la Comunitat&amp;#xd;&amp;#xa;Valenciana &amp;#x28;FISABIO&amp;#x29;, Spain,Universitat Polit&amp;eacute;cnica de Catalunya, Spain,Instituto Valenciano de Investigaciones Agrarias, Spain,Sociedad Europea de Analisis Diferencial de Movilidad S.L., Spain,Institut fran&amp;ccedil;ais de la vigne et du vin, France</t>
  </si>
  <si>
    <t>agricultural method,Agriculture,water saving,emission reduction,environmental training,hazardous substance,risk assessment,pest control,knowledge development</t>
  </si>
  <si>
    <t>Directive 2000/60 - Framework for Community action in the field of water policy (23.10.2000),"Regulation 1907/2006 - Registration, Evaluation, Authorisation and Restriction of Chemicals (REACH) (18.12.2006) ",Directive 2009/128/EC - A framework for Community action to achieve the sustainable use of pesticides (21.10.2009),COM(2006)508 - “Communication on the development of agri-environmental indicators for monitoring the integration of environmental concerns into the common agricultural policy” (15.09.2006)</t>
  </si>
  <si>
    <t>Towards hypocarbonic economy .Development of non-fired building materials based on wastes</t>
  </si>
  <si>
    <t>LIFE18 CCM/ES/001114</t>
  </si>
  <si>
    <t>LIFE HYPOBRICK</t>
  </si>
  <si>
    <t>THN&amp;#x28;TECHNISCHE HOCHSCHULE NUERNBERG GEORG SIMON OHM&amp;#x29;, Germany,RCS&amp;#x28;Recycling, Consulting &amp;amp; Services, S.L.&amp;#x29;, Spain,MORA&amp;#x28;LADRILLOS MORA, S.L.&amp;#x29;, Spain,SCHLAGMANN&amp;#x28;Schlagmann Poroton GmbH &amp;amp; Co. KG&amp;#x29;, Germany</t>
  </si>
  <si>
    <t>01/10/2019</t>
  </si>
  <si>
    <t>Waste recycling,Savings,GHG reduction in EU ETS sectors</t>
  </si>
  <si>
    <t>waste recycling,recycling,building material,greenhouse gas,raw material consumption,ceramics industry,alternative technology,building waste,climate change mitigation</t>
  </si>
  <si>
    <t>COM(2011)885 - EU 2050 Energy Roadmap (15.12.2011)</t>
  </si>
  <si>
    <t>MicroalgaE biomass from phototrophic-heterotrophic cultivation using olive oil Wastewaters</t>
  </si>
  <si>
    <t>LIFE17 ENV/IT/000180</t>
  </si>
  <si>
    <t>MEWLIFE</t>
  </si>
  <si>
    <t>http://www.kt-met.com/en/about-us/processi-innovativi</t>
  </si>
  <si>
    <t>PROCESSI INNOVATIVI S.R.L.,Megara Resins - Fanis Anastassios S.A., Greece,BIO-P S.R.L., Italy,Labor s.r.l., Italy,Technosind s.r.l., Italy,Centro Interuniversitario di Ricerca High Tech Recycling, Italy</t>
  </si>
  <si>
    <t>30/03/2022</t>
  </si>
  <si>
    <t>Agricultural waste,Waste water treatment</t>
  </si>
  <si>
    <t>water quality improvement,waste water treatment,waste use,water reuse,agricultural pollution,biomass energy</t>
  </si>
  <si>
    <t>Directive 75/442/EEC -"Waste framework directive" (15.07.1975),COM(2015)614 - "Closing the loop - An EU action plan for the Circular Economy" (02.12.2015),Directive 2000/60 - Framework for Community action in the field of water policy (23.10.2000),Directive 91/271 - Urban waste water treatment (21.05.1991)</t>
  </si>
  <si>
    <t>Dynamic River System Lech</t>
  </si>
  <si>
    <t>LIFE15 NAT/AT/000167</t>
  </si>
  <si>
    <t>LIFE Lech</t>
  </si>
  <si>
    <t>http://www.tirol.gv.at/verkehr/baubezirksaemter/bba-reutte/</t>
  </si>
  <si>
    <t>Bundwasserbauverwaltung Tirol, Baubezirksamt Reutte,Wasserwirtschaftsamt Kempten, Germany,Amt der Tiroler Landesregierung, Abteilung Umweltschutz, Austria</t>
  </si>
  <si>
    <t>3140 - Hard oligo-mesotrophic waters with benthic vegetation of Chara spp.,3230 - Alpine rivers and their ligneous vegetation with Myricaria germanica,7240 - Alpine pioneer formations of the Caricion bicoloris-atrofuscae,91E0 - "Alluvial forests with Alnus glutinosa and Fraxinus excelsior (Alno-Padion, Alnion incanae, Salicion albae)"</t>
  </si>
  <si>
    <t>Charadrius dubius,Actitis hypoleucos,Cottus gobio,Triturus cristatus,Austropotamobius torrentium,Austropotamobius pallipes,Coenagrion hylas</t>
  </si>
  <si>
    <t xml:space="preserve">Tiroler Lech(AT3309000, SPA/SCI) ,Falkenstein, Alatsee, Faulenbacher- und Lechtal(DE8430303, SCI) ,Ammergebirge mit Kienberg und Schwarzenberg sowie Falkenstein(DE8330471, SPA) </t>
  </si>
  <si>
    <t>GHG reduction process via an Innovative HVCB development</t>
  </si>
  <si>
    <t>LIFE18 CCM/FR/001096</t>
  </si>
  <si>
    <t>LIFE GRID</t>
  </si>
  <si>
    <t>http://www.ge.com</t>
  </si>
  <si>
    <t>Electric - Electronics - Optical,GHG reduction in non EU ETS sectors</t>
  </si>
  <si>
    <t>greenhouse gas,electrical industry,alternative technology,climate change mitigation</t>
  </si>
  <si>
    <t>Regulation 517/2014 - Fluorinated greenhouse gases (16.04.2014)</t>
  </si>
  <si>
    <t>Footwear environmental footprint category rules implementation and innovative green shoes ecodesign and recycling</t>
  </si>
  <si>
    <t>LIFE17 ENV/PT/000337</t>
  </si>
  <si>
    <t>LIFE GreenShoes4All</t>
  </si>
  <si>
    <t>http://www.ctcp.pt/</t>
  </si>
  <si>
    <t>Centro Tecnolgico do Calado de Portugal,Conf&amp;eacute;d&amp;eacute;ration Europ&amp;eacute;enne de l&amp;rsquo;Industrie de la Chaussure, Belgium,AMF, LDA, Portugal,Associa&amp;ccedil;&amp;atilde;o Portuguesa dos Industriais de Cal&amp;ccedil;ado, componentes e artigos de pele e&amp;#xd;&amp;#xa;seus Suced&amp;acirc;neos, Portugal,ATLANTA - COMPONENTES PARA CAL&amp;Ccedil;ADO LDA, Portugal,EVATHINK S.L., Spain,The National Research and development Institute for Textiles and Leather - INCDTP -Division&amp;#x3a; Leather and Footwear Research Institute &amp;#x28;ICPI - INCDTP-ICPI&amp;#x29;, Romania,ASOCIACI&amp;Oacute;N DE INVESTIGACI&amp;Oacute;N PARA LA INDUSTRIA DEL CALZADO Y CONEXAS, Spain,FICE- Federaci&amp;oacute;n de Industrias del Calzado Espa&amp;ntilde;ol, Spain,SC PESTOS PRODUCTION SRL, Romania</t>
  </si>
  <si>
    <t>environmentally friendly product,waste recycling,plastic waste,environmental assessment,life-cycle management,clothing industry,resource conservation</t>
  </si>
  <si>
    <t>Improvement of conservation status of habitat types and species of European importance at abandoned military areas</t>
  </si>
  <si>
    <t>LIFE15 NAT/CZ/001028</t>
  </si>
  <si>
    <t>Military LIFE for Nature</t>
  </si>
  <si>
    <t>http://beleco.cz</t>
  </si>
  <si>
    <t>Beleco, z.s.,Wetland, s.r.o., Czech Republic,Ministerstvo &amp;#x17e;ivotn&amp;iacute;ho prost&amp;#x159;ed&amp;iacute;, Czech Republic,&amp;#x10c;esk&amp;aacute; krajina, o.p.s., Czech Republic</t>
  </si>
  <si>
    <t>Grasslands,Plants,Rocky and Caves</t>
  </si>
  <si>
    <t>grassland ecosystem,restoration measure,disused military site</t>
  </si>
  <si>
    <t>2230 - Malcolmietalia dune grasslands,4030 - European dry heaths,5130 - Juniperus communis formations on heaths or calcareous grasslands,6210 - Semi-natural dry grasslands and scrubland facies on calcareous substrates (Festuco-Brometalia) (* important orchid sites),6260 - Pannonic sand steppes,8230 - Siliceous rock with pioneer vegetation of the Sedo-Scleranthion or of the Sedo albi-Veronicion dillenii</t>
  </si>
  <si>
    <t>Pulsatilla grandis,Euplagia quadripunctaria</t>
  </si>
  <si>
    <t xml:space="preserve">Podyjí(CZ0621032, SPA) ,Blšanský chlum(CZ0423201, SCI) ,Načeratický kopec(CZ0620154, SCI) ,Hodonínská doubrava(CZ0624070, SCI) ,Podyjí(CZ0624096, SCI) </t>
  </si>
  <si>
    <t>COLLECTIVE ACTIONS FOR IMPROVING THE CONSERVATION STATUS OF THE EU SEA TURTLE POPULATIONS</t>
  </si>
  <si>
    <t>LIFE15 NAT/HR/000997</t>
  </si>
  <si>
    <t>LIFE EUROTURTLES</t>
  </si>
  <si>
    <t>Croatian Natural History Museum,Department of Fisheries and Marine Research - Ministry of Agriculture, Rural Development and Environment, Cyprus,University of Cyprus, Cyprus,ARCHELON - The Sea Turtle Protection Society of Greece, Greece,Plavi svijet Institut za istra&amp;#x17e;ivanje i za&amp;scaron;titu mora&amp;#xd;&amp;#xa;&amp;#x28;Blue World Institute of Marine Research and Conservation&amp;#x29;, Croatia,Department of Biology and Biotechnologies &amp;quot;Charles Darwin&amp;quot; - Universita degli Studi di Roma La Sapienza, Italy,Nature Trust Malta,University of Primorska, Slovenia,WWF Italia ONLUS, Italy</t>
  </si>
  <si>
    <t>Reptiles</t>
  </si>
  <si>
    <t>environmental awareness,marine environment,endangered species,fishing industry</t>
  </si>
  <si>
    <t>Directive 2008/56 - Framework for community action in the field of marine environmental policy (Marine Strategy Framework Directive) (17.06.2008),Directive 92/43 - Conservation of natural habitats and of wild fauna and flora- Habitats Directive (21.05.1992)</t>
  </si>
  <si>
    <t>Chelonia mydas,Caretta caretta</t>
  </si>
  <si>
    <t>LIFE INNOVATIVE SF6 FREE ELECTRICAL SWITCHGEAR</t>
  </si>
  <si>
    <t>LIFE18 CCM/FR/001155</t>
  </si>
  <si>
    <t>LIFESF6FREE</t>
  </si>
  <si>
    <t>http://www.schneider-electric.fr</t>
  </si>
  <si>
    <t>10/07/2019</t>
  </si>
  <si>
    <t>01/02/2024</t>
  </si>
  <si>
    <t>GHG reduction in non EU ETS sectors,Electric - Electronics - Optical</t>
  </si>
  <si>
    <t>Protecting threatened biodiversity in French Outermost Regions by sustainable and demonstration conservation actions</t>
  </si>
  <si>
    <t>LIFE17 NAT/FR/000604</t>
  </si>
  <si>
    <t>LIFE BIODIV'OM</t>
  </si>
  <si>
    <t xml:space="preserve">Ligue pour la Protection des Oiseaux,Association de gestion de la R&amp;eacute;serve Naturelle de Saint-Martin ,Groupe d&amp;#x27;&amp;eacute;tude et de protection des oiseaux en Guyane ,Soci&amp;eacute;t&amp;eacute; d&amp;#x27;&amp;eacute;tudes ornithologiques de La R&amp;eacute;union ,Syndicat Mixte du Parc Naturel R&amp;eacute;gional de la Martinique ,Parc National de La R&amp;eacute;union ,Groupe d&amp;#x27;&amp;eacute;tudes et de protection des oiseaux de Mayotte </t>
  </si>
  <si>
    <t>17/09/2023</t>
  </si>
  <si>
    <t>Birds,Fish,Invasive species</t>
  </si>
  <si>
    <t>protected area,biodiversity,island,voluntary work</t>
  </si>
  <si>
    <t>COM(2011) 244 final “Our life insurance, our natural capital: an EU biodiversity strategy to 2020” (03.05.2011),Convention on Biological Diversity - CBD (29.12.1993),Regulation 1143/2014 - Prevention and management of the introduction and spread of invasive alien species (22.10.2014)</t>
  </si>
  <si>
    <t>New model of circular economy that also predisposes the use of waste materials in other industries</t>
  </si>
  <si>
    <t>LIFE15 ENV/IT/000369</t>
  </si>
  <si>
    <t>LIFE ECLAT</t>
  </si>
  <si>
    <t>http://www.fondovalle.it</t>
  </si>
  <si>
    <t>Ceramica Fondovalle S.p.A.,UNIMO&amp;#x28;Universit&amp;agrave; degli Studi di Modena e Reggio Emilia&amp;#x29;, Italy</t>
  </si>
  <si>
    <t>Eco-products design,Circular economy and Value chains,Waste reduction - Raw material saving</t>
  </si>
  <si>
    <t>waste use,waste reduction,ceramics industry,life-cycle management,resource conservation</t>
  </si>
  <si>
    <t>Directive 2008/98 - Waste and repealing certain Directives (Waste Framework Directive) (19.11.2008),COM(2015)614 - "Closing the loop - An EU action plan for the Circular Economy" (02.12.2015),Directive 2000/60 - Framework for Community action in the field of water policy (23.10.2000),COM(2014)15 - Policy framework for climate and energy in the period from 2020 to 2030 (22.01.2014)</t>
  </si>
  <si>
    <t>Multilevel and multisite complex restauration of key ecosystem services of the calcareous sand forest steppe habitat</t>
  </si>
  <si>
    <t>LIFE16 NAT/HU/000599</t>
  </si>
  <si>
    <t>OAKEYLIFE</t>
  </si>
  <si>
    <t>http://www.kefag.hu</t>
  </si>
  <si>
    <t>KEFAG Kiskunsgi Erdszeti s Faipari Zrt.,Magyar Mad&amp;aacute;rtani &amp;eacute;s Term&amp;eacute;szetv&amp;eacute;delmi Egyes&amp;uuml;let &amp;#x28;MME BirdLife Hungary&amp;#x29;, Hungary,Kiskuns&amp;aacute;gi Nemzeti Park Igazgat&amp;oacute;s&amp;aacute;g &amp;#x28;Kiskuns&amp;aacute;g National Park Directorate&amp;#x29;, Hungary</t>
  </si>
  <si>
    <t>Grasslands,Forests,Heath and Scrublands,Plants,Invertebrates</t>
  </si>
  <si>
    <t>forest ecosystem,employment,management plan,restoration measure,ecosystem-based approach,land use</t>
  </si>
  <si>
    <t>40A0 - Subcontinental peri-Pannonic scrub,6260 - Pannonic sand steppes,91I0 - Euro-Siberian steppic woods with Quercus spp.,91N0 - Pannonic inland sand dune thicket (Junipero-Populetum albae)</t>
  </si>
  <si>
    <t>Iris humilis ssp. arenaria,Gladiolus palustris,Bolbelasmus unicornis,Hypodryas maturna</t>
  </si>
  <si>
    <t xml:space="preserve">Peszéri-erdő(HUKN20002, SCI) ,Felső-kiskunsági turjánvidék(HUKN20003, SCI) </t>
  </si>
  <si>
    <t>BIOLEACHING OF WEEE WASTES FOR THE RECOVERY OF VALUABLE METALS</t>
  </si>
  <si>
    <t>LIFE17 ENV/ES/000216</t>
  </si>
  <si>
    <t>LIFE BIOTAWEE</t>
  </si>
  <si>
    <t>http://www.grupo-otua.com/es/reciclaje/reydesa</t>
  </si>
  <si>
    <t>REYDESA RECYCLING, S.L.,BIOTATEC LTD, Estonia</t>
  </si>
  <si>
    <t>Waste from Electrical and Electronic Equipment (WEEE)</t>
  </si>
  <si>
    <t>emission reduction,raw material consumption,electrical industry,hazardous waste,electronic material,resource conservation</t>
  </si>
  <si>
    <t xml:space="preserve">Directive 2000/76 - Incineration of waste (04.12.2000),Directive 2012/19 - Waste electrical and electronic equipment (WEEE) (04.07.2012),COM(2001)68 - "Final Green Paper on Integrated Product Policy (IPP)” (07.02.2001) </t>
  </si>
  <si>
    <t>Accomplish Western Mediterranean Bonelli's Eagle recovery by working together for an electricity grid suitable for birds</t>
  </si>
  <si>
    <t>LIFE16 NAT/ES/000235</t>
  </si>
  <si>
    <t>AQUILA a-LIFE</t>
  </si>
  <si>
    <t>http://grefa.org</t>
  </si>
  <si>
    <t>Grupo para la Rehabilitacin de la Fauna Autctona y su Hbitat,Ligue pour la Protection des Oiseaux, France,Istituto Superiore per la Protezione e Ricerca Ambientale, Italy,Diputaci&amp;oacute;n Foral de &amp;Aacute;lava &amp;ndash; Arabako Foru Aldundia, Spain,Gesti&amp;oacute;n Ambiental de Navarra S.A., Spain,Fundaci&amp;oacute; Natura Parc, Spain</t>
  </si>
  <si>
    <t>introduction of animal species,electrical industry,rural development,population dynamics</t>
  </si>
  <si>
    <t>Directive 79/409 - Conservation of wild birds (02.04.1979),COM(2011) 244 final “Our life insurance, our natural capital: an EU biodiversity strategy to 2020” (03.05.2011)</t>
  </si>
  <si>
    <t>Hieraaetus fasciatus</t>
  </si>
  <si>
    <t xml:space="preserve">Encinares del río Alberche y río Cofio(ES0000056, SPA) ,Valle del Tiétar y embalses de Rosarito y Navalcán(ES0000089, SPA) ,Peña de Etxauri(ES0000150, SPA) ,Caparreta(ES0000151, SPA) ,Foresta di Monte Arcosu(ITB044009, SPA) ,Costa Brava de Mallorca(ES0000073, SPA/SCI) ,Valle del Tiétar - ZEPA(ES0000184, SPA/SCI) ,Cerro de Guisando - ZEPA(ES0000185, SPA/SCI) ,Pinares del Bajo Alberche - ZEPA(ES0000186, SPA/SCI) ,Sierra de Lokiz(ES2200022, SCI) ,Sierra de Codés(ES2200029, SCI) ,Tramo medio del río Aragón(ES2200030, SCI) ,Cuenca del río Manzanares(ES3110004, SCI) ,Cuenca del río Guadarrama(ES3110005, SCI) ,Vegas, cuestas y páramos del sureste de Madrid(ES3110006, SCI) ,Cuencas de los ríos Alberche y Cofio(ES3110007, SCI) ,Sierra de Altomira(ES4240018, SCI) ,Sierra de San Vicente y valles del Tiétar y Alberche(ES4250001, SCI) ,Yesares del valle del Tajo(ES4250009, SCI) ,Es Galatzó - s'Esclop(ES5310008, SCI) ,Es Teix(ES5310009, SPA/SCI) ,Golfo di Orosei(ITB020014, SPA/SCI) ,Monti del Gennargentu(ITB021103, SPA/SCI) ,Supramonte di Oliena, Orgosolo e Urzulei - Su Sercone(ITB022212, SPA/SCI) ,Río Tajo en Castrejón, islas de Malpica de Tajo y Azután(ES0000169, SPA/SCI) ,Arabako Hegoaldeko Mendilerroak / Sierras Meridionales de Álava(ES0000246, SPA) ,Arabako hegoaldeko mendilerroak / Sierras meridionales de Álava(ES2110018, SCI) ,Entzia(ES2110022, SCI) ,Cerro de Guisando(ES4110113, SCI) ,Pinares del Bajo Alberche(ES4110114, SCI) ,Valle del Tiétar(ES4110115, SCI) ,Puig d'Alaró - Puig de s'Alcadena(ES5310090, SCI) ,Randa(ES5310101, SCI) ,SIERRA DE ALTOMIRA(ES0000163, SPA) ,D'Alfabia a Biniarroi(ES0000441, SPA) ,Izki(ES2110019, SPA/SCI) ,Capo Figari, Cala Sabina, Punta Canigione e Isola Figarolo(ITB013018, SPA) ,Capo Caccia(ITB013044, SPA) ,Costa e Entroterra di Bosa, Suni e Montresta(ITB023037, SPA) ,Monte Ortobene(ITB023049, SPA) ,Altopiano di Abbasanta(ITB023051, SPA) ,Monte dei Sette Fratelli(ITB043055, SPA) ,Arbaiun-Leire(ES0000482, SPA) </t>
  </si>
  <si>
    <t>New LIFE for Welsh Raised Bogs</t>
  </si>
  <si>
    <t>LIFE16 NAT/UK/000646</t>
  </si>
  <si>
    <t>LIFE Welsh Raised Bogs</t>
  </si>
  <si>
    <t>http://www.naturalresourceswales.gov.uk</t>
  </si>
  <si>
    <t>Natural Resources Wales,Snowdonia National Park Authority, United Kingdom</t>
  </si>
  <si>
    <t>renaturation,wetland,restoration measure</t>
  </si>
  <si>
    <t>7110 - Active raised bogs,7120 - Degraded raised bogs still capable of natural regeneration,7140 - Transition mires and quaking bogs,7150 - Depressions on peat substrates of the Rhynchosporion</t>
  </si>
  <si>
    <t xml:space="preserve">Usk Bat Sites/ Safleoedd Ystlumod Wysg(UK0014784, SCI) ,Cors Caron(UK0014790, SCI) ,Cors Fochno(UK0014791, SCI) ,Rhos Goch(UK0014792, SCI) ,Cernydd Carmel(UK0030070, SCI) ,Afonydd Cleddau/ Cleddau Rivers(UK0030074, SCI) ,Afon Eden - Cors Goch Trawsfynydd(UK0030075, SCI) </t>
  </si>
  <si>
    <t>A new approach: a gradual, ecological freshwater-saltwater transition between Wadden Sea, IJsselmeer and the hinterland</t>
  </si>
  <si>
    <t>LIFE16 NAT/NL/000155</t>
  </si>
  <si>
    <t>Fish migration &amp; BirdLIFE</t>
  </si>
  <si>
    <t>http://www.fryslan.frl/</t>
  </si>
  <si>
    <t>Provincie Frysln,Ministerie van Infrastructuur en Milieu, The Netherlands ,Ministerie van Economische Zaken, The Netherlands</t>
  </si>
  <si>
    <t>01/03/2024</t>
  </si>
  <si>
    <t>flood protection,river management</t>
  </si>
  <si>
    <t>Sterna albifrons,Acrocephalus schoenobaenus,Circus aeruginosus,Sterna paradisaea,Charadrius alexandrinus,Charadrius hiaticula,Somateria mollissima,Sterna hirundo,Botaurus stellaris,Acipenser sturio,Coregonus oxyrhynchus,Salmo salar,Alosa fallax,Alosa alosa,Lampetra fluviatilis,Petromyzon marinus</t>
  </si>
  <si>
    <t>ANGUILLIDAE Anguilla anguilla</t>
  </si>
  <si>
    <t xml:space="preserve">Waddenzee(NL9801001, SPA) ,IJsselmeer(NL1000002, SCI) </t>
  </si>
  <si>
    <t>Participatory Agroforestry deveLopment: a tool for restoring and sUstaining the Palù del Quartier del Piave site</t>
  </si>
  <si>
    <t>LIFE17 NAT/IT/000507</t>
  </si>
  <si>
    <t>LIFE PALU QdP</t>
  </si>
  <si>
    <t>Comune di Sernaglia della Battaglia,BIOS IS Srl, Italy,Comune di Farra di Soligo, Italy,Comune di Moriago della Battaglia, Italy,Agenzia veneta per l&amp;rsquo;innovazione nel settore primario &amp;ndash; Veneto Agricoltura, Italy,entre Permanent d&amp;rsquo;Initiatives &amp;agrave; l&amp;rsquo;Environnement des Collines normandes, France,Consorzio di Bonifica Piave, Italy,Comune di Vidor, Italy</t>
  </si>
  <si>
    <t>environmental impact of agriculture,biodiversity,restoration measure,agroforestry,land purchase</t>
  </si>
  <si>
    <t>Demonstrating Nanobubbles Technology for more Sustainable and Efficient Urban Wastewater Treatment</t>
  </si>
  <si>
    <t>LIFE17 ENV/ES/000434</t>
  </si>
  <si>
    <t>LIFE NANOBUBBLES</t>
  </si>
  <si>
    <t>http://www.ekotek.es/</t>
  </si>
  <si>
    <t>EKOTEK, INGENIERA Y CONSULTORA MEDIOAMBIENTAL, S.L.,LUNA S.R.L, Italy</t>
  </si>
  <si>
    <t>water quality improvement,waste water treatment,emission reduction,water pollution,energy efficiency,resource conservation</t>
  </si>
  <si>
    <t>Directive 2000/60 - Framework for Community action in the field of water policy (23.10.2000),Directive 91/271 - Urban waste water treatment (21.05.1991)</t>
  </si>
  <si>
    <t>Recovering and securing the future of the the globally near -threatened black-tailed godwit (Limosa limosa) in the UK</t>
  </si>
  <si>
    <t>LIFE15 NAT/UK/000753</t>
  </si>
  <si>
    <t>LIFE blackwit UK</t>
  </si>
  <si>
    <t>http://www.rspb.org.uk</t>
  </si>
  <si>
    <t>The Royal Society for the Protection of Birds,WWT&amp;#x28;The Wildfowl and Wetlands Trust&amp;#x29;, United Kingdom</t>
  </si>
  <si>
    <t>migratory species,environmental awareness,population dynamics</t>
  </si>
  <si>
    <t>Limosa limosa</t>
  </si>
  <si>
    <t xml:space="preserve">Nene Washes(UK9008031, SPA) ,Ouse Washes(UK9008041, SPA) ,Ouse Washes(UK0013011, SCI) ,Nene Washes(UK0030222, SCI) </t>
  </si>
  <si>
    <t>LIFE16 NGO/HU/200049</t>
  </si>
  <si>
    <t>Agriculture,biodiversity,environmental awareness,nature conservation,climate change mitigation,climate resilience,knowledge development</t>
  </si>
  <si>
    <t>Co-operation for improving the conservation of the Flying squirrel in Europe</t>
  </si>
  <si>
    <t>LIFE17 NAT/FI/000469</t>
  </si>
  <si>
    <t>Flying Squirrel LIFE</t>
  </si>
  <si>
    <t>Metshallitus, Parks and Wildlife Finland,Keskkonnaamet &amp;#x28;Environmental Board&amp;#x29;, Finland,Centre for Economic Development - Transport and the Environment for Southwest Finland, Finland,Eesti Erametsaliit&amp;#x2f;The Estonian Private Forest Union, Estonia,City of Espoo, Finland,The Finnish Association for Nature Conservation, Finland,Finnish Museum of Natural History Luomus - Helsinki University, Finland,City of Jyv&amp;auml;skyl&amp;auml;, Finland,Kuopio Natural History Museum &amp;#x2f; City of Kuopio, Finland,City of Kuopio, Finland,Luonnonvarakeskus &amp;#x28;Natural Resources Institute Finland&amp;#x29;, Finland,Mets&amp;auml;hallitus Mets&amp;auml;talous Oy, Finland,Metsakorralduse b&amp;uuml;roo limited company, Finland,Central Union of Agricultural Producers and Forest Owners, Finland,Centre of Economic Development, Transport and the Environment for North Carelia, Finland,Centre for Economic Development, Transport and the Environment for North Savo, Finland,Riigimetsa Majandamise Keskus &amp;#x28;STATE FOREST MANAGEMENT CENTRE&amp;#x29;, Finland,Suomen mets&amp;auml;keskus, Finland,Eestimaa Looduse Fond - Estonian Fund for Nature, Estonia</t>
  </si>
  <si>
    <t>land use planning,monitoring,urban area,conflict of interests,forest management,Inventory</t>
  </si>
  <si>
    <t>6530 - Fennoscandian wooded meadows,9010 - Western Taïga,9050 - Fennoscandian herb-rich forests with Picea abies,9080 - Fennoscandian deciduous swamp woods,91D0 - Bog woodland</t>
  </si>
  <si>
    <t>Pteromys volans</t>
  </si>
  <si>
    <t xml:space="preserve">Syöte(FI1103828, SPA/SCI) ,Aurejärvi(FI0321008, SCI) ,Puijo(FI0600001, SCI) ,Etelä-Kuopion lehdot ja lammet, Vanuvuori, Haminavuori(FI0600002, SCI) ,Konnevesi-Kalaja-Niinivuori(FI0600032, SPA/SCI) ,Korsumäki - Keinälänniemi(FI0600059, SCI) ,Kolmisoppi-Neulamäki(FI0600062, SCI) ,Haapasuo-Syysniemi-Rutajärvi-Kivijärvi(FI0900074, SPA/SCI) ,Palstonvuori-Jääskelä(FI0900088, SCI) ,Katajaneva - Vuorilammen alue - Huhtalampi(FI0900114, SPA/SCI) ,Ulvinsalon alue(FI1200225, SCI) ,Ison Jänisjärven lehto ja letto(FI1200454, SCI) ,Huuhkajanlehto(FI1200714, SCI) ,Riuskanselkonen(FI1200735, SCI) ,Tudusoo(EE0060209, SPA/SCI) ,Muraka(EE0070103, SCI) ,Sirtsi(EE0070104, SCI) ,Adraku(EE0070175, SCI) ,Kärasi(EE0070187, SCI) </t>
  </si>
  <si>
    <t>More Information Less Emissions - Empowering consumers for a greener 21st century</t>
  </si>
  <si>
    <t>LIFE17 GIC/GR/000128</t>
  </si>
  <si>
    <t>MILE21-LIFE</t>
  </si>
  <si>
    <t>ARISTOTELIO PANEPISTIMIO THESSALONIKIS &amp;#x28;Aristotle University of Thessaloniki - Special Account of Research Funds&amp;#x29; AUTH,ALTROCONSUMO EDIZIONI SRL, Italy,DECO PROTESTE EDITORES LDA , Portugal,EMISIA, Greece,Nederlandse Organisatie voor toegepast-natuurwetenschappelijk Onderzoek, The Netherlands,OCU EDICIONES SA, Spain,ASSOCIATION DES CONSOMMATEURS TEST-ACHATS SCRL, Belgium,ICCT - International Council on Clean Transportation gemeinn&amp;uuml;tzige GmbH , Germany</t>
  </si>
  <si>
    <t>monitoring,decision making support,public awareness campaign,emission reduction,vehicle,greenhouse gas,transport planning,information system</t>
  </si>
  <si>
    <t>Directive 2009/33 - Promotion of clean and energy-efficient road transport vehicles (23.04.2009)</t>
  </si>
  <si>
    <t>Integrated actions for the conservation and management of Natura 2000 sites, species, habitats and ecosystems in Greece</t>
  </si>
  <si>
    <t>LIFE16 IPE/GR/000002</t>
  </si>
  <si>
    <t>LIFE IP 4Natura</t>
  </si>
  <si>
    <t>Ministry of Environment and Energy</t>
  </si>
  <si>
    <t>01/12/2017</t>
  </si>
  <si>
    <t>Ecological coherence,Bogs and Mires,Coastal,Forests,Freshwater,Grasslands,Heath and Scrublands,Marine,Rocky and Caves,Amphibians,Birds,Fish,Invertebrates,Mammals,Plants,Reptiles,Integrated management,Awareness raising - Information,Sensitive and protected areas management,Environmental training - Capacity building</t>
  </si>
  <si>
    <t>protected area,decision making support,biodiversity,environmental management,natural environment,nature conservation,management plan,endangered species</t>
  </si>
  <si>
    <t>Lidköping Innovation Wastewater Eco-Hub</t>
  </si>
  <si>
    <t>LIFE17 ENV/SE/000384</t>
  </si>
  <si>
    <t>LIWE LIFE</t>
  </si>
  <si>
    <t>http://lidkoping.se</t>
  </si>
  <si>
    <t>Lidk&amp;ouml;pings kommun,KWB&amp;#x28;Kompetenzzentrum Wasser Berlin GmbH&amp;#x29;, Germany,LRF&amp;#x28;Lantbrukarnas Ekonomi &amp;ndash; Aktiebolag&amp;#x29;, Sweden,LTH&amp;#x28;Lund University, Department of Chemical Engineering&amp;#x29;, Sweden</t>
  </si>
  <si>
    <t>water quality improvement,waste water treatment,reuse of materials,water pollution,fertiliser,resource conservation</t>
  </si>
  <si>
    <t>COM(2015)614 - "Closing the loop - An EU action plan for the Circular Economy" (02.12.2015),Directive 2000/60 - Framework for Community action in the field of water policy (23.10.2000),COM(2012)673 -"A Blueprint to Safeguard Europe's Water Resources"</t>
  </si>
  <si>
    <t>Improving the conservation status of critically endangered orchid communities in selected habitats in Northwestern Italy</t>
  </si>
  <si>
    <t>LIFE17 NAT/IT/000596</t>
  </si>
  <si>
    <t>LIFEorchids</t>
  </si>
  <si>
    <t>University of Torino,Consiglio per la ricerca in agricoltura e l&amp;#x27;analisi dell&amp;#x27;economia agraria, Italy,C&amp;#x30c;esky&amp;#x301; svaz ochra&amp;#x301;ncu&amp;#x30a; pr&amp;#x30c;i&amp;#x301;rody &amp;#x28;Czech Union for Nature Conservation&amp;#x29;, Czech Republic,Universita&amp;#x300; degli Studi di Genova, Italy,Ente di gestione delle Aree protette del Po vercellese-alessandrino, Italy,Ente Parco di Portofino, Italy,Legambiente Lombardia Onlus, Italy</t>
  </si>
  <si>
    <t>Grasslands,Species reintroduction,Plants</t>
  </si>
  <si>
    <t>management plan,restoration measure,endangered species,land purchase</t>
  </si>
  <si>
    <t>1210 - Annual vegetation of drift lines,3240 - Alpine rivers and their ligneous vegetation with Salix elaeagnos,3260 - Water courses of plain to montane levels with the Ranunculion fluitantis and Callitricho-Batrachion vegetation,3270 - Rivers with muddy banks with Chenopodion rubri p.p. and Bidention p.p. vegetation,5320 - Low formations of Euphorbia close to cliffs,5330 - Thermo-Mediterranean and pre-desert scrub,6210 - Semi-natural dry grasslands and scrubland facies on calcareous substrates (Festuco-Brometalia) (* important orchid sites),6430 - Hydrophilous tall herb fringe communities of plains and of the montane to alpine levels,8210 - Calcareous rocky slopes with chasmophytic vegetation,8240 - Limestone pavements,9160 - Sub-Atlantic and medio-European oak or oak-hornbeam forests of the Carpinion betuli,91E0 - "Alluvial forests with Alnus glutinosa and Fraxinus excelsior (Alno-Padion, Alnion incanae, Salicion albae)",91F0 - "Riparian mixed forests of Quercus robur, Ulmus laevis and Ulmus minor, Fraxinus excelsior or Fraxinus angustifolia, along the great rivers (Ulmenion minoris)",91H0 - Pannonian woods with Quercus pubescens,9260 - Castanea sativa woods,9340 - Quercus ilex and Quercus rotundifolia forests,9540 - Mediterranean pine forests with endemic Mesogean pines</t>
  </si>
  <si>
    <t>Himantoglossum adriaticum</t>
  </si>
  <si>
    <t xml:space="preserve">Ghiaia Grande (Fiume Po)(IT1180005, SCI) ,Parco di Portofino(IT1332603, SCI) </t>
  </si>
  <si>
    <t>SLOW FOOD</t>
  </si>
  <si>
    <t>LIFE16 NGO/IT/200057</t>
  </si>
  <si>
    <t>biodiversity,food production,sustainable development,organic farming</t>
  </si>
  <si>
    <t>SUSTAINABLE AND GREEN AGRI-WASTE BASED BIOPESTICIDES</t>
  </si>
  <si>
    <t>LIFE17 ENV/ES/000192</t>
  </si>
  <si>
    <t>LIFE WASTE4GREEN</t>
  </si>
  <si>
    <t>AGENCIA ESTATAL CONSEJO SUPERIOR DE INVESTIGACIONES CIENTFICAS &amp;#x28;CSIC&amp;#x29;,ASOCIACI&amp;Oacute;N VALENCIANA DE AGRICULTORES, Spain,CENTRO TECNOLOGICO NACIONAL AGROALIMENTARIO EXTREMADURA, Spain,Instituto de Salud Carlos III, Spain,IDAI NATURE, S.L., Spain,FRUTUGA LDA., Portugal</t>
  </si>
  <si>
    <t>Soil and landscape protection</t>
  </si>
  <si>
    <t>environmental impact of agriculture,agroindustry,pollution prevention,agricultural pollution,pest control,by-product,public health,resource conservation</t>
  </si>
  <si>
    <t>"Regulation 1907/2006 - Registration, Evaluation, Authorisation and Restriction of Chemicals (REACH) (18.12.2006) ",Directive 2009/128/EC - A framework for Community action to achieve the sustainable use of pesticides (21.10.2009),COM(2006)231 - “Thematic Strategy for Soil Protection” (22.09.2006) ,COM(2006)508 - “Communication on the development of agri-environmental indicators for monitoring the integration of environmental concerns into the common agricultural policy” (15.09.2006)</t>
  </si>
  <si>
    <t>Sichting Fern</t>
  </si>
  <si>
    <t>LIFE16 NGO/NL/200010</t>
  </si>
  <si>
    <t>environmental impact of agriculture,forest ecosystem,biodiversity,emission reduction,forestry,renewable energy,carbon sequestration,land use</t>
  </si>
  <si>
    <t>LIFE Local Water Adapt; innovative Collective, Adaptive Water Management.</t>
  </si>
  <si>
    <t>LIFE17 CCA/NL/000043</t>
  </si>
  <si>
    <t>LIFE Local Water Adapt</t>
  </si>
  <si>
    <t>NV Waterleiding Maatschappij Limburg,Woningstichting HEEMwonen, The Netherlands,De Watergroep, Belgium,Waterschapsbedrijf Limburg, The Netherlands,Gemeente Kerkrade, The Netherlands</t>
  </si>
  <si>
    <t>public-private partnership,drinking water,water resources management,climate change adaptation,drought,flood control</t>
  </si>
  <si>
    <t>Directive 2000/60 - Framework for Community action in the field of water policy (23.10.2000),COM(2012)673 -"A Blueprint to Safeguard Europe's Water Resources",Directive 2007/60 - Assessment and management of flood risks (23.10.2007),Directive 98/83 - Quality of water intended for human consumption (03.11.1998),COM(2013)216 - EU Strategy on adaptation to climate change (16.04.2013)</t>
  </si>
  <si>
    <t>Awareness building, surveying and controlling invasive alien  species (IAS) in Finland -LIFE+</t>
  </si>
  <si>
    <t>LIFE17 NAT/FI/000528</t>
  </si>
  <si>
    <t>Finvasive LIFE</t>
  </si>
  <si>
    <t xml:space="preserve">Finnish Association for Nature Conservation &amp;#x28;FANC&amp;#x29;,Finnish Museum of Natural History Luomus, Finland,Helsinki University, Finland,City of Jyv&amp;auml;skyl&amp;auml;, Finland,Riihim&amp;auml;en kaupunki, Finland,Natural Resources Institute Finland &amp;#x28;Luke&amp;#x29;, Finland,Marttaliitto ry &amp;#x28;The Martha Organisation&amp;#x29;, Finland ,Luonto-Liitto ry, Finland </t>
  </si>
  <si>
    <t>monitoring,environmental awareness,voluntary work</t>
  </si>
  <si>
    <t>Low Temperature, Urban Waste Heat into District Heating and Cooling Networks as a Clean Source of Thermal Energy</t>
  </si>
  <si>
    <t>LIFE17 CCM/IT/000085</t>
  </si>
  <si>
    <t>LIFE4HeatRecovery</t>
  </si>
  <si>
    <t>Accademia Europea di Bolzano,Warmtebedrijf Infra N.V., The Netherlands,Community of W&amp;uuml;stenrot, Germany,ALPERIA SPA , Italy,Cogeme S.p.A., Italy,UHRIG Stra&amp;szlig;en- und Tiefbau GmbH, Germany,KWA Contracting AG, Germany,Linea Group Holding SpA, Italy,Mijnwater B.V. &amp;ndash; Heerlen, The Netherlands,enisyst GmbH, Germany</t>
  </si>
  <si>
    <t>14/06/2023</t>
  </si>
  <si>
    <t>waste management,urban area,public-private partnership,heat supply,information system</t>
  </si>
  <si>
    <t>Improvement of health status of population of the Slovak Republic through drinking water re-carbonization</t>
  </si>
  <si>
    <t>LIFE17 ENV/SK/000036</t>
  </si>
  <si>
    <t>LIFE - Water and Health</t>
  </si>
  <si>
    <t>http://www.fns.uniba.sk</t>
  </si>
  <si>
    <t>Comenius University in Bratislava, Faculty of Natural Sciences,None</t>
  </si>
  <si>
    <t>drinking water,water quality,water pollution,public health</t>
  </si>
  <si>
    <t>Directive 2000/60 - Framework for Community action in the field of water policy (23.10.2000),Directive 98/83 - Quality of water intended for human consumption (03.11.1998)</t>
  </si>
  <si>
    <t>Conservation &amp; Management of the Bonelli's eagle population in east Mediterranean</t>
  </si>
  <si>
    <t>LIFE17 NAT/GR/000514</t>
  </si>
  <si>
    <t>LIFE Bonelli eastMed</t>
  </si>
  <si>
    <t>UoC,Department of Forests, Cyprus,Game and Fauna Service &amp;#x28;Game Fund&amp;#x29;, Greece,NCC Environmental Studies Ltd, Greece,Ministry of Environment, Greece,Hellenic Ornithological Society, Greece</t>
  </si>
  <si>
    <t>survey,risk assessment,environmental impact of energy,preventive measure</t>
  </si>
  <si>
    <t xml:space="preserve">DIONYSADES NISOI KAI THALASSIA ZONI(GR4320011, SPA) ,ETHNIKOS DRYMOS SAMARIAS - FARANGI TRYPITIS - PSILAFI - KOUSTOGERAKO(GR4340014, SPA) ,METERIZIA AGIOS DIKAIOS - TSOUNARA - VITSILIA LEFKON OREON(GR4340016, SPA) ,NISOS DIA(GR4310003, SPA/SCI) ,ETHNIKO DASIKO PARKO TROODOUS(CY5000004, SPA/SCI) ,ORI ANATOLIKIS LAKONIAS(GR2540007, SPA) ,VOREIA KARPATHOS KAI SARIA KAI PARAKTIA THALASSIA ZONI(GR4210003, SPA/SCI) ,NISOS TILOS KAI NISIDES: ANTITILOS, PELEKOUSA, GAIDOURONISI, GIAKOUMIS, AGIOS ANDREAS, PRASOUDA , NISI KAI THALASSIA PERIOCHI(GR4210024, SPA) ,MIKRES KYKLADES, VOREIOANATOLIKI AMORGOS, ANATOLIKES AKTES DONOUSAS, GYRO NISIDES KAI THALASSIA PERIOCHI(GR4220021, SPA) ,NAXOS: ORI ANATHEMATISTRA, KORONOS, MAVROVOUNI, ZAS, VIGLATOURI(GR4220026, SPA) ,PRASSANO FARANGI(GR4330008, SPA) ,FARANGI KALLIKRATIS - ARGOULIANO FARANGI - OROPEDIO MANIKA(GR4340019, SPA) ,DASOS PAFOU(CY2000006, SPA) ,VOUNOKORFES MADARIS - PAPOUTSAS(CY2000015, SPA) ,POTAMOS PENTASCHINOS(CY6000008, SPA) ,NOTIA MANI(GR2540008, SPA) ,ANDROS: KENTRIKO KAI NOTIO TMIMA, GYRO NISIDES KAI PARAKTIA THALASSIA ZONI(GR4220028, SPA) ,NISOS GYAROS KAI THALASSIA ZONI(GR4220033, SPA/SCI) </t>
  </si>
  <si>
    <t>LIFE GREENCHANGE - Green infrastructures for increasing biodiversity in Agro Pontino and Maltese rural areas</t>
  </si>
  <si>
    <t>LIFE17 NAT/IT/000619</t>
  </si>
  <si>
    <t>LIFE GREENCHANGE</t>
  </si>
  <si>
    <t>http://www.provincia.latina.it</t>
  </si>
  <si>
    <t>Provincia di Latina,Poliedra &amp;ndash; Centro di servizio e consulenza del Politecnico di Milano su pianificazione ambientale e territoriale, Italy,U-Space srl, Italy,Malta Intelligent Energy Management Agency, Malta,Centro Italiano per la Riqualificazione Fluviale, Italy,Confagricoltura Latina &amp;#x28;Associazione Provinciale Imprenditori Agricoli Confagricoltura&amp;#x29;, Italy</t>
  </si>
  <si>
    <t>Green infrastructure,High Nature Value farmland</t>
  </si>
  <si>
    <t>biotope network,ecological assessment,environmental impact of agriculture,decision making support,biodiversity,restoration measure</t>
  </si>
  <si>
    <t xml:space="preserve">Monti Lepini(IT6030043, SPA) ,Parco Nazionale del Circeo(IT6040015, SPA) ,Monti Ausoni e Aurunci(IT6040043, SPA) ,Ninfa (ambienti acquatici)(IT6040002, SCI) ,Laghi Gricilli(IT6040003, SCI) ,Canali in disuso della bonifica Pontina(IT6040008, SCI) </t>
  </si>
  <si>
    <t>Recovery of S. macrostigma: Application of innovative techniques and participatory governance tools in rivers of Molise</t>
  </si>
  <si>
    <t>LIFE17 NAT/IT/000547</t>
  </si>
  <si>
    <t>LIFE Nat.Sal.Mo</t>
  </si>
  <si>
    <t>http://www.unimol.it</t>
  </si>
  <si>
    <t>University of Molise,REGIONE MOLISE, Italy,COMUNE DI ORATINO, Italy,LEGAMBIENTE ASSOCIAZIONE ONLUS, Italy,MEDITERRANEAN TROUT RESEARCH GROUP, Italy,STUDIOGIULIANO SRL, Italy,Agricultural Sciences and Veterinary Medicine University of Iasi, Ion Ionescu de la Brad, Romania,&amp;ldquo;Lucian Blaga&amp;rdquo; University of Sibiu, Romania,COMUNE DI ROCCHETTA A VOLTURNO, Italy</t>
  </si>
  <si>
    <t>Fish,Ex-situ conservation</t>
  </si>
  <si>
    <t>river,environmental awareness,management plan,restoration measure</t>
  </si>
  <si>
    <t>Salmo trutta macrostigma</t>
  </si>
  <si>
    <t xml:space="preserve">Fiume Volturno dalle sorgenti al Fiume Cavaliere(IT7212128, SCI) ,Valle Porcina - Torrente Vandra - Cesarata(IT7212168, SCI) ,Valle Biferno da confluenza Torrente Quirino al Lago Guardalfiera - Torrente Rio(IT7222247, SCI) ,La Gallinola - Monte Miletto - Monti del Matese(IT7222287, SPA/SCI) </t>
  </si>
  <si>
    <t>LIFE VIDALIA – Valorização e Inovação Dirigidos à Azorina e Lotus nas Ilhas Açorianas</t>
  </si>
  <si>
    <t>LIFE17 NAT/PT/000510</t>
  </si>
  <si>
    <t>LIFE VIDALIA</t>
  </si>
  <si>
    <t>http://</t>
  </si>
  <si>
    <t>Direco Regional do Ambiente,Sociedade de Gest&amp;atilde;o Ambiental e Conserva&amp;ccedil;&amp;atilde;o da Natureza, AZORINA, S.A., Portugal</t>
  </si>
  <si>
    <t>ecological assessment,endemic species,environmental education,monitoring,island,endangered species</t>
  </si>
  <si>
    <t>Lotus azoricus,Azorina vidalii</t>
  </si>
  <si>
    <t xml:space="preserve">Caldeira e Capelinhos - Ilha do Faial(PTFAI0004, SCI) ,Monte da Guia - Ilha do Faial(PTFAI0005, SCI) ,Ponta do Varadouro - Ilha do Faial(PTFAI0006, SCI) ,Morro de Castelo Branco - Ilha do Faial(PTFAI0007, SCI) ,Ponta dos Rosais - Ilha de S. Jorge(PTJOR0013, SCI) ,Costa NE e Ponta do Topo - Ilha de S. Jorge(PTJOR0014, SCI) ,Ponta da Ilha - Ilha do Pico(PTPIC0010, SCI) ,Lajes do Pico - Ilha do Pico(PTPIC0011, SCI) ,Ilhéus da Madalena - Ilha do Pico(PTPIC0012, SCI) </t>
  </si>
  <si>
    <t>Preventing Animal-Vehicle Collisions – Demonstration of Best Practices targeting priority species in SE Europe</t>
  </si>
  <si>
    <t>LIFE17 NAT/IT/000464</t>
  </si>
  <si>
    <t>LIFE SAFE-CROSSING</t>
  </si>
  <si>
    <t xml:space="preserve"> AGRISTUDIO ,Agencia de Medio Ambiente y Agua de Andalucia, Spain,CALLISTO Wildlife and Nature Conservation Society, Greece,Consejer&amp;iacute;a de Medio Ambiente y Ordenaci&amp;oacute;n del Territorio - Junta de Andaluc&amp;iacute;a, Spain,COSMOTE KINITES TILEPIKOINONIES AE., Greece,EGNATIA ODOS S.A., Greece,Region of Western Macedonia, Greece,National Institute for Research and Development in Forestry &amp;ldquo;Marin Dr&amp;#x103;cea&amp;ldquo; Brasov Branch, Romania,MINUARTIA ESTUDIS AMBIENTALS SL, Spain,Ente Autonomo Parco Nazionale d&amp;#x27;Abruzzo Lazio e Molise, Italy,Ente Parco Nazionale della Majella, Italy,Provincia di Terni, Italy,Fundatia Carpati, Romania</t>
  </si>
  <si>
    <t>Coordinator,Participant,Participant,Participant,Participant,Participant,Participant,Participant,Participant,Participant,Participant,Participant,Participant</t>
  </si>
  <si>
    <t>Mammals,Transport planning - Traffic monitoring</t>
  </si>
  <si>
    <t>animal corridor,environmental impact of transport,preventive measure,mitigation measure</t>
  </si>
  <si>
    <t>Lynx pardinus,Canis lupus,Ursus arctos</t>
  </si>
  <si>
    <t xml:space="preserve">KORYFES OROUS VORA(GR1240001, SPA/SCI) ,LIMNES CHEIMADITIDA - ZAZARI(GR1340005, SPA/SCI) ,Valle del Tevere: Laghi di Corbara - Alviano(IT5220024, SPA) ,Parco Nazionale d'Abruzzo, Lazio e Molise ed aree limitrofe(IT7120132, SPA) ,Parco Nazionale della Maiella(IT7140129, SPA) ,Doñana(ES0000024, SPA/SCI) ,LIMNI KASTORIAS(GR1320001, SCI) ,KORYFES OROUS GRAMMOS(GR1320002, SPA/SCI) ,ORI VARNOUNTA(GR1340003, SPA/SCI) ,LIMNES VEGORITIDA - PETRON(GR1340004, SCI) ,OROS VERNON - KORYFI VITSI(GR1340006, SCI) ,Bagno Minerale (Parrano)(IT5220001, SCI) ,Bosco dell'Elmo (Monte Peglia)(IT5220003, SCI) ,Boschi di Prodo - Corbara(IT5220004, SCI) ,Monti Amerini(IT5220008, SCI) ,Boschi di Farneta (Monte Castrilli)(IT5220012, SCI) ,Cime del Massiccio della Meta(IT6050018, SCI) ,Val Canneto(IT6050020, SCI) ,Fonte di Papa(IT7130031, SCI) ,Monti Pizi - Monte Secine(IT7140043, SCI) ,LIMNI ORESTIAS (KASTORIAS)(GR1320003, SPA) ,LIMNI PETRON(GR1340007, SPA) ,Maiella Sud Ovest(IT7110204, SCI) ,Parco Nazionale d'Abruzzo(IT7110205, SCI) ,Maiella(IT7140203, SCI) ,OROS VORAS(GR1240008, SPA) ,LIMNES ChEIMADITIDA KAI ZAZARI(GR1340008, SPA) ,Aninișurile de pe Tărlung(ROSCI0001, SCI) ,Bucegi(ROSCI0013, SCI) ,Ciucaș(ROSCI0038, SCI) ,Pădurea Bogății(ROSCI0137, SCI) ,Postăvarul(ROSCI0207, SCI) ,Perșani(ROSCI0352, SCI) </t>
  </si>
  <si>
    <t>Conservación de los hábitats y aves acuáticas en el LIC y ZEPA ES0000175 "Salinas y Arenales de San Pedro del Pinatar"</t>
  </si>
  <si>
    <t>LIFE17 NAT/ES/000184</t>
  </si>
  <si>
    <t>LIFE-SALINAS</t>
  </si>
  <si>
    <t>http://www.salineraespanola.com/</t>
  </si>
  <si>
    <t>Salinera Espaola, S.A. - Sucursal de San Pedro del Pinatar,M&amp;atilde;e d&amp;rsquo;&amp;aacute;gua, Lda, Portugal,Universidad de Murcia, Spain,Asociaci&amp;oacute;n de Naturalistas del Sureste, Spain,Ayuntamiento de San Pedro del Pinatar, Spain,Direcci&amp;oacute;n General del Medio Natural, Spain</t>
  </si>
  <si>
    <t>Birds,Coastal</t>
  </si>
  <si>
    <t>coastal area,voluntary work,restoration measure,erosion control</t>
  </si>
  <si>
    <t>1510 - Mediterranean salt steppes (Limonietalia),2250 - Coastal dunes with Juniperus spp.</t>
  </si>
  <si>
    <t>Larus audouinii</t>
  </si>
  <si>
    <t xml:space="preserve">Salinas y Arenales de San Pedro del Pinatar(ES0000175, SPA/SCI) </t>
  </si>
  <si>
    <t>Safeguarding Orkneys native wildlife from invasive non-native stoats</t>
  </si>
  <si>
    <t>LIFE17 NAT/UK/000557</t>
  </si>
  <si>
    <t>Orkney Native WildLIFE</t>
  </si>
  <si>
    <t>The Royal Society for the Protection of Birds</t>
  </si>
  <si>
    <t>monitoring,island,early warning system,standard</t>
  </si>
  <si>
    <t xml:space="preserve">Pentland Firth Islands(UK9001131, SPA) ,West Westray(UK9002101, SPA) ,Papa Westray (North Hill and Holm)(UK9002111, SPA) ,Marwick Head(UK9002121, SPA) ,Hoy(UK9002141, SPA) ,Copinsay(UK9002151, SPA) ,Sule Skerry and Sule Stack(UK9002181, SPA) ,Orkney Mainland Moors(UK9002311, SPA) ,East Sanday Coast(UK9002331, SPA) ,Rousay(UK9002371, SPA) ,Auskerry(UK9002381, SPA) ,Calf of Eday(UK9002431, SPA) ,Switha(UK9002891, SPA) ,A Ramallosa(ES1140003, SCI) ,Hoy(UK0012791, SCI) ,Stromness Heaths and Coast(UK0013589, SCI) ,Loch of Stenness(UK0014749, SCI) ,Faray and Holm of Faray(UK0017096, SCI) ,Sanday(UK0030069, SCI) ,Loch of Isbister(UK0030193, SCI) </t>
  </si>
  <si>
    <t>Sands of LIFE</t>
  </si>
  <si>
    <t>LIFE17 NAT/UK/000023</t>
  </si>
  <si>
    <t>SoLIFE</t>
  </si>
  <si>
    <t>http://naturalresources.wales</t>
  </si>
  <si>
    <t>Natural  Resources Wales,None</t>
  </si>
  <si>
    <t>grazing,monitoring,coastal area,restoration measure</t>
  </si>
  <si>
    <t>2110 - Embryonic shifting dunes,2120 - Shifting dunes along the shoreline with Ammophila arenaria ("white dunes"),2130 - Fixed coastal dunes with herbaceous vegetation ("grey dunes"),2170 - Dunes with Salix repens ssp. argentea (Salicion arenariae),2190 - Humid dune slacks</t>
  </si>
  <si>
    <t xml:space="preserve">Kenfig/ Cynffig(UK0012566, SCI) ,Carmarthen Bay Dunes/ Twyni Bae Caerfyrddin(UK0020019, SCI) ,Y Twyni o Abermenai i Aberffraw/ Abermenai to Aberffraw Dunes(UK0020021, SCI) ,Morfa Harlech a Morfa Dyffryn(UK0030049, SCI) </t>
  </si>
  <si>
    <t>Coastal adaptation to climate change by multiple ecosystem-based measures</t>
  </si>
  <si>
    <t>LIFE17 CCA/SE/000048</t>
  </si>
  <si>
    <t>LIFECOASTadapt</t>
  </si>
  <si>
    <t>Region Skne,L&amp;auml;nstyrelsen Sk&amp;aring;ne, Sweden,City of Helsingborg, Sweden,Ystad municipality, Sweden,Lund University, Sweden,Lomma municipality, Sweden,Sk&amp;aring;ne Association of Local Authorities, Sweden</t>
  </si>
  <si>
    <t>COM(2013)133 - “Proposal for a Directive establishing a framework for maritime spatial planning and integrated coastal management” (12.03.2013),Recommendation 2002/413 EC - "Implementation of Integrated Coastal Zone Management in Europe" (30.05.02)</t>
  </si>
  <si>
    <t>Adjustment of key stakeholders' capacity for improvement of Common and Little terns conservation status in Lithuania</t>
  </si>
  <si>
    <t>LIFE17 NAT/LT/000545</t>
  </si>
  <si>
    <t>LIFE Terns</t>
  </si>
  <si>
    <t>http://www.birdlife.lt</t>
  </si>
  <si>
    <t>Lithuanian Ornithological Society,Joint-stock company &amp;quot;Ekostoma&amp;quot;, Lithuania,Nemuno Kilpos Regional Park Directorate, Lithuania,Lithuanian Inland Waterways Authority, State Enterprise, Lithuania</t>
  </si>
  <si>
    <t>31/10/2023</t>
  </si>
  <si>
    <t>migratory species,river,management plan,endangered species</t>
  </si>
  <si>
    <t>Sterna albifrons,Sterna hirundo</t>
  </si>
  <si>
    <t xml:space="preserve">Nemuno upės pakrantės ir salos tarp Kulautuvos ir Smalininkų(LTKAUB001, SPA) ,Kalvių karjeras(LTKLAB003, SPA) ,Niedaus ir Veisiejų ežerai(LTLAZB001, SPA) ,Nemunas tarp Prienų ir Lengveniškių(LTPRIB005, SPA) ,Nemunas tarp Pelėšiškių ir Balbieriškio(LTPRIB006, SPA) ,Novaraistis(LTSAKB001, SPA) ,Nemuno delta(LTSLUB001, SPA) ,Kretuono ežeras(LTSVEB003, SPA) ,Vasaknų tvenkiniai(LTZARB001, SPA) ,Nemuno kilpos(LTPRI0010, SCI) ,Nemuno delta(LTSIU0013, SCI) ,Kretuono ežeras ir jo apylinkės(LTSVE0033, SCI) ,Nemuno upė Panemunių regioniniame parke(LTSAK0002, SCI) ,Sartų regioninis parkas(LTZARB005, SPA) </t>
  </si>
  <si>
    <t xml:space="preserve">Health and Environment Alliance </t>
  </si>
  <si>
    <t>LIFE16 NGO/BE/200013</t>
  </si>
  <si>
    <t>Health &amp;amp; Environment Alliance</t>
  </si>
  <si>
    <t>15/03/2017</t>
  </si>
  <si>
    <t>14/03/2018</t>
  </si>
  <si>
    <t>emission reduction,environmental impact of energy,renewable energy,public health</t>
  </si>
  <si>
    <t>LIFE TreeCheck: Green Infrastructure Minimising the Urban Heat Island Effect</t>
  </si>
  <si>
    <t>LIFE17 GIC/CZ/000107</t>
  </si>
  <si>
    <t>LIFE TreeCheck</t>
  </si>
  <si>
    <t>http://www.nadacepartnerstvi.cz/</t>
  </si>
  <si>
    <t>Nadace Partnerstv,Global Change Research Institute - Czech Academy of Sciences, Czech Republic,EKOTOXA s. r. o., Czech Republic,Carpathian Development Institute, Slovakia,&amp;Ouml;kot&amp;aacute;rs Alap&amp;iacute;tv&amp;aacute;ny, Hungary,LEMITOR Ochrona &amp;#x15a;rodowiska Sp. z o.o., Poland,SAFE TREES s.r.o., Czech Republic</t>
  </si>
  <si>
    <t>Integrated LIFE project for the Natura 2000 network in the Czech Republic</t>
  </si>
  <si>
    <t>LIFE17 IPE/CZ/000005</t>
  </si>
  <si>
    <t>LIFE-IP: N2K Revisited</t>
  </si>
  <si>
    <t>Agentura ochrany p&amp;#x159;&amp;iacute;rody a krajiny &amp;#x10c;R &amp;#x28;AOPK &amp;#x10c;R&amp;#x29; &amp;#x2f; Nature Conservation Agency of the Czech Republic &amp;#x28;NCA&amp;#x29;,Biologick&amp;eacute; centrum AV &amp;#x10c;R v.v.i. &amp;#x28;SoWa BC AV &amp;#x10c;R&amp;#x29; &amp;#x2f; Biology Centre of the Czech Academy of Sciences &amp;#x28;SoWa&amp;#x29;. Czech Republic,&amp;uacute;stav v&amp;yacute;zkumu glob&amp;aacute;ln&amp;iacute; zm&amp;#x11b;ny AV &amp;#x10c;R v.v.i. &amp;#x28;CzechGlobe&amp;#x29; &amp;#x2f; CzechGlobe &amp;ndash; Global Change Research Institute of the Czech Academy of Sciences &amp;#x28;CzechGlobe&amp;#x29;,Univerzita Karlova v Praze - Centrum pro ot&amp;aacute;zky &amp;#x17e;ivotn&amp;iacute;ho prost&amp;#x159;ed&amp;iacute; &amp;#x28;CO&amp;#x17d;P UK&amp;#x29; &amp;#x2f; Charles University Environment Centre. Czech Republic</t>
  </si>
  <si>
    <t>Fish,Commerce,Amphibians,Birds,Invertebrates,Mammals,Plants,Reptiles,Bogs and Mires,Coastal,Forests,Freshwater,Grasslands,Heath and Scrublands,Marine,Rocky and Caves,Awareness raising - Information</t>
  </si>
  <si>
    <t>monitoring,nature reserve,nature conservation,management plan,endangered species</t>
  </si>
  <si>
    <t xml:space="preserve">'Brutbaeume' des Heldbock (Grosser Eichenbock) in Emmerich(DE4103304, SCI) ,'Heiligenwiese und Heiligenleite' und 'Althellinger Grund'(DE5730301, SCI) ,A Limia(ES0000436, SPA) </t>
  </si>
  <si>
    <t>LIFE intergrated project for enhanced management of Natura 2000 in Slovenia</t>
  </si>
  <si>
    <t>LIFE17 IPE/SI/000011</t>
  </si>
  <si>
    <t>LIFE-IP NATURA.SI</t>
  </si>
  <si>
    <t>http://www.natura2000.si/en/natura-2000/life-ip-natura-si/</t>
  </si>
  <si>
    <t>Institute of the Republic of Slovenia for Nature Conservation &amp;#x28;ZRSVN&amp;#x29;,Ministry for Agriculture. Forestry and Food &amp;#x28;MKGP&amp;#x29;,Fisheries Research Institute of Slovenia &amp;#x28;ZZRS&amp;#x29;,Slovenia Forest Service &amp;#x28;ZGS&amp;#x29;,The Slovenian Forestry Institute &amp;#x28;GIS&amp;#x29;,Chamber of Agriculture and Forestry of Slovenia &amp;#x28;KGZS&amp;#x29;,Centre for Cartography of Fauna and Flora &amp;#x28;CKFF&amp;#x29;,Chamber of Agriculture and Forestry of Slovenia Agriculture and Forestry Institute Ljubljana &amp;#x28;KGZ LJ&amp;#x29;,Chamber of Agriculture and Forestry of Slovenia Nova Gorica. Agriculture and Forestry Institute &amp;#x28;KGZ NG&amp;#x29;,Slovenian Water Agency &amp;#x28;DRSV&amp;#x29;,&amp;scaron;tirna. zavod za trajnostne re&amp;scaron;itve &amp;#x28;&amp;scaron;tirna&amp;#x29;,National biological institute &amp;#x28;NIB&amp;#x29;,University of Ljubljana &amp;#x28;UL&amp;#x29;,Chamber of Agriculture and Forestry of Slovenia. Agriculture and Forestry Institute Ptuj &amp;#x28;KGZ Ptuj&amp;#x29;</t>
  </si>
  <si>
    <t>05/09/2018</t>
  </si>
  <si>
    <t>Sensitive and protected areas management,Integrated management,Environmental training - Capacity building</t>
  </si>
  <si>
    <t>monitoring,environmental awareness,environmental management,nature conservation</t>
  </si>
  <si>
    <t>Restoration of habitats for root vole *Microtus oeconomus mehelyi</t>
  </si>
  <si>
    <t>LIFE17 NAT/SK/000621</t>
  </si>
  <si>
    <t>LIFE Microtus II</t>
  </si>
  <si>
    <t>Regional Association for Nature Conservation and Sustainable Development,Nationalparkgesellschaft Neusiedler See - Seewinkel, Austria,North-Transdanubian Water Directorate &amp;#x28;&amp;Eacute;duvizig&amp;#x29;, Hungary,&amp;Scaron;t&amp;aacute;tna ochrana pr&amp;iacute;rody Slovenskej&amp;#xd;&amp;#xa;republiky &amp;#x28;State Nature Conservancy of the Slovak Republic &amp;#x29;, Slovakia,Comenius University in Bratislava - Faculty of Natural Sciences, Slovakia,V&amp;yacute;skumn&amp;yacute; &amp;uacute;stav vodn&amp;eacute;ho hospod&amp;aacute;rstva &amp;#x28;Water Research Institute&amp;#x29;, Slovakia,Pisztr&amp;aacute;ng K&amp;ouml;r Waldorf Term&amp;eacute;szetv&amp;eacute;d&amp;ouml; &amp;eacute;s Term&amp;eacute;szetj&amp;aacute;r&amp;oacute; Egyes&amp;uuml;let &amp;#x2f; Trout Circle Association, Hungary</t>
  </si>
  <si>
    <t>biotope network,endemic species,environmental education,wetland,restoration measure,land purchase</t>
  </si>
  <si>
    <t>Microtus oeconomus mehelyi</t>
  </si>
  <si>
    <t xml:space="preserve">Neusiedler See - Nordöstliches Leithagebirge(AT1110137, SPA/SCI) ,Szigetköz(HUFH30004, SPA/SCI) ,Martovska mokrad(SKUEV0070, SCI) ,Listove jazero(SKUEV0073, SCI) ,Dunajske trstiny(SKUEV0077, SCI) ,Dunajske luhy(SKUEV0090, SCI) ,Severny Bodicky kanal(SKUEV0093, SCI) ,Aluvium Starej Nitry(SKUEV0155, SCI) ,Sur(SKUEV0279, SCI) ,Biskupicke luhy(SKUEV0295, SCI) ,Pohrebiste(SKUEV0395, SCI) ,Lohotsky mociar(SKUEV0552, SCI) </t>
  </si>
  <si>
    <t>European Cyclists Federation</t>
  </si>
  <si>
    <t>LIFE16 NGO/BE/200016</t>
  </si>
  <si>
    <t>European Cyclists&amp;#x27; Federation</t>
  </si>
  <si>
    <t>urban development,bicycle,environmental impact of transport,low carbon technology,mobility</t>
  </si>
  <si>
    <t>Valorization towards a circular economy of Al by-products in refractory industry as alternative to CRM Bauxite</t>
  </si>
  <si>
    <t>LIFE17 ENV/ES/000160</t>
  </si>
  <si>
    <t>LIFE BAUXAL-II</t>
  </si>
  <si>
    <t>http://www.befesaaluminium.es/web/en/index.html</t>
  </si>
  <si>
    <t>Befesa Aluminio, S.L.,Refractory Solutions Insertec SL, Sociedad Unipersonal, Spain</t>
  </si>
  <si>
    <t>Hazardous waste,Waste recycling</t>
  </si>
  <si>
    <t>waste recycling,industrial pollution,hazardous waste,resource conservation</t>
  </si>
  <si>
    <t>LIFE IP Integrated River Solutions in Austria</t>
  </si>
  <si>
    <t>LIFE17 IPE/AT/000006</t>
  </si>
  <si>
    <t>LIFE IP IRIS AUSTRIA</t>
  </si>
  <si>
    <t>01/12/2018</t>
  </si>
  <si>
    <t>River basin management,Freshwater,Resilient communities</t>
  </si>
  <si>
    <t>freshwater ecosystem,risk management,flood protection,river management,climate change adaptation</t>
  </si>
  <si>
    <t>Directive 2000/60 - Framework for Community action in the field of water policy (23.10.2000),Directive 2007/60 - Assessment and management of flood risks (23.10.2007)</t>
  </si>
  <si>
    <t>Smart oxygen boosting for reducing energy consumption and emissions of glass melting furnaces</t>
  </si>
  <si>
    <t>LIFE17 CCM/BG/000069</t>
  </si>
  <si>
    <t>LIFE Smart Oxy-Boost</t>
  </si>
  <si>
    <t>TRAKYA GLASS BULGARIA EAD,Air Liquide S.A., France</t>
  </si>
  <si>
    <t>glass industry,emission reduction,greenhouse gas,industrial process,energy efficiency</t>
  </si>
  <si>
    <t>Development of high value-added bioproducts from forest waste through microwave technology</t>
  </si>
  <si>
    <t>LIFE17 CCM/ES/000051</t>
  </si>
  <si>
    <t>LIGNOBIOLIFE</t>
  </si>
  <si>
    <t>https://www.fgua.es/</t>
  </si>
  <si>
    <t>Fundacion General Universidad de Alcala,ASSOCIACIO DOURO HISTORICO, Portugal,Dueceira- Associa&amp;ccedil;&amp;atilde;o de Desenvolvimento do Ceira e Due&amp;ccedil;a, Portugal,EUROVIA MANAGEMENT ESPA&amp;Ntilde;A S.L, Spain,Instituto Nacional de Investigaci&amp;oacute;n y Tecnolog&amp;iacute;a Agraria y Alimentaria, Spain,NEOLIQUID ADVANCED BIOFUELS AND BIOCHEMICALS SL, Spain,ASOCIACI&amp;Oacute;N DESARROLLO RURAL ALCARRIA SUR, Spain,Eco al cuadrado, Spain</t>
  </si>
  <si>
    <t>02/03/2023</t>
  </si>
  <si>
    <t>GHG reduction in non EU ETS sectors,Renewable energies</t>
  </si>
  <si>
    <t>forest fire,biodiversity,forest management,preventive measure,carbon sequestration</t>
  </si>
  <si>
    <t>COM(2014)398 - "Towards a circular economy: a zero waste programme for Europe" (02.07.2014),COM(2014)15 - Policy framework for climate and energy in the period from 2020 to 2030 (22.01.2014),Decision 529/2013 - Accounting rules on greenhouse gas emissions and removals resulting from activities relating to land use, land-use change and forestry and on information concerning actions relating to those activities (21.05.2013),Directive 2009/28 - Promotion of the use of energy from renewable sources (23.04.2009),COM(2013)659 - A new EU Forest Strategy: for forests and the forest-based sector (20.09.2013),COM(2011) 244 final “Our life insurance, our natural capital: an EU biodiversity strategy to 2020” (03.05.2011)</t>
  </si>
  <si>
    <t>Inorganic binder system to minimize emissions, improve indoor air quality, purify and reuse of contaminated foundry sand</t>
  </si>
  <si>
    <t>LIFE17 ENV/FI/000173</t>
  </si>
  <si>
    <t>Green Foundry LIFE</t>
  </si>
  <si>
    <t>http://meehanitemetal.com/</t>
  </si>
  <si>
    <t>Meehanite Technology Oy,Eurofins Viljavuuspalvelu Oy, Finland,Karhula Foundry Oy, Finland,Association of Finnish Foundry Industry, Finland,Foundryteam OY, Finland,FUNDICIONES ARABA, Spain,Centre Technique des Industries de la Fonderie, France,Fraunhofer-Gesellschaft zur F&amp;ouml;rderung der angewandten Forschung e.V. &amp;#x28;IFAM&amp;#x29;, Germany,Dipartimento d&amp;#x27;Ingegneria - University of Perugia, Italy,AGH University of Science and Technology, Poland,AX - LVI Consulting Ltd, Finland</t>
  </si>
  <si>
    <t>Air pollutants,Industrial waste</t>
  </si>
  <si>
    <t>air quality management,air pollution,hazardous waste,human exposure to pollutants,resource conservation</t>
  </si>
  <si>
    <t>Directive 2008/50/EC - Ambient air quality and cleaner air for Europe (21.05.2008) ,COM(2015)614 - "Closing the loop - An EU action plan for the Circular Economy" (02.12.2015),Directive 2010/75 - Industrial emissions (integrated pollution prevention and control) (24.11.2010)</t>
  </si>
  <si>
    <t>Bioremediation and revegetation to restore the public use of contaminated land</t>
  </si>
  <si>
    <t>LIFE15 ENV/IT/000396</t>
  </si>
  <si>
    <t>LIFE-BIOREST</t>
  </si>
  <si>
    <t>http://www.italbiotec.it</t>
  </si>
  <si>
    <t>Consorzio Italbiotec,Saat Grand-EST, France,Universit&amp;agrave; Cattolica del Sacro Cuore, Italy,Agencia Estatal Consejo Superior de Investigaciones Cient&amp;iacute;ficas, Spain,Universit&amp;agrave; degli Studi di Torino, Italy,Actygea Srl, Italy,Agenzia Regionale per la Prevenzione, l&amp;#x27;Ambiente e l&amp;#x27;Energia dell&amp;#x27;Emilia- Romagna, Italy</t>
  </si>
  <si>
    <t>Soil and landscape protection,Site rehabilitation - Decontamination</t>
  </si>
  <si>
    <t>contamined soil,site rehabilitation,industrial pollution,contaminated area,soil decontamination,resource conservation</t>
  </si>
  <si>
    <t>Improving air quality at eight Hungarian regions through the implementation of air quality plan measures</t>
  </si>
  <si>
    <t>LIFE17 IPE/HU/000017</t>
  </si>
  <si>
    <t>LIFE-IP HUNGARY</t>
  </si>
  <si>
    <t>air quality management,air quality monitoring,management plan</t>
  </si>
  <si>
    <t>VITiculture Innovative Soil Organic Matter management: variable-rate distribution system and monitoring of impacts</t>
  </si>
  <si>
    <t>LIFE15 ENV/IT/000392</t>
  </si>
  <si>
    <t>VITISOM LIFE</t>
  </si>
  <si>
    <t>http://www.unimi.it</t>
  </si>
  <si>
    <t>Universit degli Studi di Milano,CASELLA Macchine agricole Srl, Italy,Castello Bonomi Tenute in Franciacorta Societ&amp;agrave; Agricola a r.l., Italy,Azienda Agraria degli Azzoni Avogadro Carradori, Italy,West Systems S.r.l., Italy,Guido Berlucchi &amp;amp; C. SpA, Italy,Universit&amp;agrave; degli Studi di Padova, Italy,Consorzio Italbiotec, Italy</t>
  </si>
  <si>
    <t>greenhouse gas,soil erosion,fertiliser,organic farming,resource conservation,soil compaction</t>
  </si>
  <si>
    <t xml:space="preserve">COM (2013/0918) - A Clean Air Programme for Europe (18.12.2013),COM(2006)231 - “Thematic Strategy for Soil Protection” (22.09.2006) </t>
  </si>
  <si>
    <t>Development of sustainable control strategies for citric under threat of climate change &amp; preventing entry of HLB in EU</t>
  </si>
  <si>
    <t>LIFE18 CCA/ES/001109</t>
  </si>
  <si>
    <t>LIFE Vida for Citrus</t>
  </si>
  <si>
    <t>http://www.asajamalaga.com</t>
  </si>
  <si>
    <t>CIRAD&amp;#x28;CENTRE DE COOPERATION INTERNATIONAL EN RECHERCHE AGRONOMIQUE POUR LE DEVELOPPEMENT&amp;#x29;, France,INRA&amp;#x28;INSTITUT NATIONAL DE LA RECHERCHE AGRONOMIQUE FRENCH NATIONAL INSTITUTE FOR AGRICULTURAL RESEARCH&amp;#x29;, France,UNICT&amp;#x28;Universit&amp;agrave; degli Studi di Catania&amp;#x29;, Italy,UALG&amp;#x28;Universidade do Algarve&amp;#x29;, Portugal,VAL-AGRO&amp;#x28;VALENCIAGRO &amp;ndash; PRODU&amp;Ccedil;&amp;Atilde;O FRUT&amp;Iacute;COLA, UNIPESSOAL LDA&amp;#x29;, Portugal,AVA-ASAJA&amp;#x28;Asociaci&amp;oacute;n Valenciana de Agricultores - Asociaci&amp;oacute;n Agraria J&amp;oacute;venes Agricultores&amp;#x29;, Spain,IFAPA&amp;#x28;INSTITUTO ANDALUZ DE INVESTIGACI&amp;Oacute;N Y FORMACI&amp;Oacute;N AGRARIA PESQUERA ALIMENTARIA Y DE LA PRODUCCI&amp;Oacute;N ECOL&amp;Oacute;GICA&amp;#x29;, Spain,ASAJA&amp;#x28;Asociaci&amp;oacute;n Agraria J&amp;oacute;venes Agricultores&amp;#x29;, Spain,Ay Sevilla&amp;#x28;Ayuntamiento de Sevilla&amp;#x29;, Spain,IVIA&amp;#x28;Institut Valenci&amp;agrave; d&amp;#x27;Investigacions Agr&amp;agrave;ries&amp;#x29;, Spain,ICIA&amp;#x28;INSTITUTO CANARIO DE INVESTIGACIONES AGRARIAS&amp;#x29;, Spain,AGRIMARBA&amp;#x28;Agrimarba 2 S.L.&amp;#x29;, Spain</t>
  </si>
  <si>
    <t>Participant,Participant,Participant,Participant,Participant,Participant,Participant,Participant,Participant,Participant,Participant,Participant</t>
  </si>
  <si>
    <t>Natural resources and ecosystems,Invasive species,Agriculture - Forestry</t>
  </si>
  <si>
    <t>biodiversity,agroindustry,pest control,preventive measure,climate change adaptation</t>
  </si>
  <si>
    <t>Awareness building of the circular economy key elements amoung households in the field of EE equipment</t>
  </si>
  <si>
    <t>LIFE18 GIE/SI/000008</t>
  </si>
  <si>
    <t>LIFE Turn to e-circular</t>
  </si>
  <si>
    <t>http://www.zeos.si</t>
  </si>
  <si>
    <t>GZS&amp;#x28;Gospodarska zbornica Slovenije&amp;#x29;, Slovenia,TSD&amp;#x28;TSD, trgovina in druge storitve, d.o.o.&amp;#x29;, Slovenia,GZS&amp;#x28;Gospodarska zbornica Slovenije&amp;#x29;, Slovenia,TSD&amp;#x28;TSD, trgovina in druge storitve, d.o.o.&amp;#x29;, Slovenia</t>
  </si>
  <si>
    <t>30/12/2024</t>
  </si>
  <si>
    <t>Circular economy and Value chains,Awareness raising - Information,Waste from Electrical and Electronic Equipment (WEEE),Public and Stakeholders participation</t>
  </si>
  <si>
    <t>reuse of materials,repair business,electronic material,on-line service,information system,consumer information,environmentally responsible behaviour</t>
  </si>
  <si>
    <t>Directive 2006/118 - Protection of groundwater against pollution and deterioration (12.12.2006)</t>
  </si>
  <si>
    <t>Technical assistance to submit an IP for the recovery of a good ecological status of waters in the Pays de la Loire</t>
  </si>
  <si>
    <t>LIFE17 TAE/FR/000002</t>
  </si>
  <si>
    <t>2017 LIFE TAP RESERS'EAU</t>
  </si>
  <si>
    <t>Technical Assistance Environment</t>
  </si>
  <si>
    <t>31/05/2019</t>
  </si>
  <si>
    <t>LIFE Farm, Fresh Fruit</t>
  </si>
  <si>
    <t>LIFE18 ENV/ES/000349</t>
  </si>
  <si>
    <t>LIFE - F3</t>
  </si>
  <si>
    <t>http://www.fedepulverizadores.com/?lang=en</t>
  </si>
  <si>
    <t>MOZ&amp;#x28;Tractores e Maquinas Agricolas de Estremoz, S.A.&amp;#x29;, Portugal,VIBASA&amp;#x28;VIDAL Y BASOLS, S.A.&amp;#x29;, Spain,VERO&amp;#x28;VI&amp;Ntilde;AS DEL VERO SAU&amp;#x29;, Spain,ELAIA&amp;#x28;Elaia Monte do Outeiro, S.A.&amp;#x29;, Portugal</t>
  </si>
  <si>
    <t>01/09/2019</t>
  </si>
  <si>
    <t>Agriculture - Forestry,Savings</t>
  </si>
  <si>
    <t>environmental impact of agriculture,energy saving,noise reduction,agricultural pollution,air transportation,pest control</t>
  </si>
  <si>
    <t>Directive 2000/53 - End-of life vehicles (18.09.2000),Directive 2009/128/EC - A framework for Community action to achieve the sustainable use of pesticides (21.10.2009)</t>
  </si>
  <si>
    <t>LIFE LANDSCAPE FIRE PROJECT - New methodologies for forest fire prevention</t>
  </si>
  <si>
    <t>LIFE18 ENV/PT/000361</t>
  </si>
  <si>
    <t>LIFE LANDSCAPE FIRE</t>
  </si>
  <si>
    <t>http://cimvdl.pt</t>
  </si>
  <si>
    <t>IPV&amp;#x28;Instituto Polit&amp;eacute;cnico de Viseu&amp;#x29;, Portugal,UEX&amp;#x28;Universidad de Extremadura&amp;#x29;, Spain,MSSP&amp;#x28;Mancomunidad Integral Sierra de San Pedro&amp;#x29;, Spain,JUNTAEX&amp;#x28;DIRECCI&amp;Oacute;N GENERAL DE MEDIO AMBIENTE&amp;#x3b; CONSEJER&amp;Iacute;A DE MEDIO AMBIENTE Y RURAL, POLITICAS AGRARIAS Y TERRITORIO&amp;#x3b; JUNTA DE EXTREMADURA&amp;#x29;, Spain</t>
  </si>
  <si>
    <t>Natural resources and ecosystems,Forests,Forest management,Soil and landscape protection</t>
  </si>
  <si>
    <t>forest ecosystem,forest fire,biodiversity,forestry,forest management,fire protection,fire service,climate resilience,damage prevention</t>
  </si>
  <si>
    <t>COM(2015)614 - "Closing the loop - An EU action plan for the Circular Economy" (02.12.2015),COM(2011)112 - "A Roadmap for moving to a competitive low carbon economy in 2050" (08.03.2011),COM(2006)231 - “Thematic Strategy for Soil Protection” (22.09.2006) ,COM(2013)659 - A new EU Forest Strategy: for forests and the forest-based sector (20.09.2013),Directive 92/43 - Conservation of natural habitats and of wild fauna and flora- Habitats Directive (21.05.1992),Directive 79/409 - Conservation of wild birds (02.04.1979),COM(2011) 244 final “Our life insurance, our natural capital: an EU biodiversity strategy to 2020” (03.05.2011)</t>
  </si>
  <si>
    <t>The sterile triploid method for population control of aquatic invasive fauna: pilot project on American bullfrog</t>
  </si>
  <si>
    <t>LIFE18 NAT/BE/001016</t>
  </si>
  <si>
    <t>LIFE 3n-Bullfrog</t>
  </si>
  <si>
    <t>http://www.pxl.be</t>
  </si>
  <si>
    <t>EV-INBO&amp;#x28;Eigen vermogen van het Instituut voor Natuur- en Bosonderzoek&amp;#x29;, Belgium,ANB&amp;#x28;Agentschap voor Natuur en Bos&amp;#x29;, Belgium,Natuurpunt&amp;#x28;Natuurpunt Beheer vzw&amp;#x29;, Belgium,VLGEW-INBO&amp;#x28;Vlaams Gewest-INBO&amp;#x29;, Belgium</t>
  </si>
  <si>
    <t>Amphibians,Invasive species</t>
  </si>
  <si>
    <t>freshwater ecosystem</t>
  </si>
  <si>
    <t xml:space="preserve">Vennen, heiden en moerassen rond Turnhout(BE2100024, SCI) ,Bovenloop van de Grote Nete met Zammelsbroek, Langdonken en Goor.(BE2100040, SCI) ,Valleien van de Dijle, Laan en IJse met aangrenzende bos- en moerasgebieden(BE2400011, SCI) </t>
  </si>
  <si>
    <t>Viability improvement of Hungarian meadow viper populations and habitats in the Pannonian region</t>
  </si>
  <si>
    <t>LIFE18 NAT/HU/000799</t>
  </si>
  <si>
    <t>LIFE HUNVIPHAB</t>
  </si>
  <si>
    <t>http://www.mme.hu</t>
  </si>
  <si>
    <t>KNPD&amp;#x28;Kiskuns&amp;aacute;gi Nemzeti Park Igazgat&amp;oacute;s&amp;aacute;ga &amp;#x28;Directorate of Kiskuns&amp;aacute;g National Park&amp;#x29;&amp;#x29;, Hungary,DINPD&amp;#x28;Duna-Ipoly Nemzeti Park Igazgat&amp;oacute;s&amp;aacute;g &amp;#x28;Duna-Ipoly National Park Directorate&amp;#x29;&amp;#x29;, Hungary,F&amp;Aacute;NK&amp;#x28;F&amp;#x151;v&amp;aacute;rosi &amp;Aacute;llat- &amp;eacute;s N&amp;ouml;v&amp;eacute;nykert &amp;#x28;Budapest Zoo and Botanical Garden&amp;#x29;&amp;#x29;, Hungary,FHNPD&amp;#x28;Fert&amp;#x151;-Hans&amp;aacute;g Nemzeti Park Igazgat&amp;oacute;s&amp;aacute;g &amp;#x28;Directorate of Fert&amp;#x151;-Hans&amp;aacute;g National Park&amp;#x29;&amp;#x29;, Hungary</t>
  </si>
  <si>
    <t>01/08/2019</t>
  </si>
  <si>
    <t>Grasslands,Reptiles</t>
  </si>
  <si>
    <t>grassland ecosystem,nature conservation,stock management</t>
  </si>
  <si>
    <t>2340 - Pannonic inland dunes,6260 - Pannonic sand steppes,6410 - "Molinia meadows on calcareous, peaty or clayey-silt-laden soils (Molinion caeruleae)",6510 - "Lowland hay meadows (Alopecurus pratensis, Sanguisorba officinalis)"</t>
  </si>
  <si>
    <t xml:space="preserve">Hanság(HUFH30005, SPA/SCI) ,Felső-kiskunsági szikes puszták és turjánvidék(HUKN10001, SPA) ,Turjánvidék(HUDI20051, SCI) ,Felső-kiskunsági turjánvidék(HUKN20003, SCI) ,Bócsa-bugaci homokpuszta(HUKN20024, SCI) ,Fertő tó(HUFH20002, SCI) </t>
  </si>
  <si>
    <t>SUSTAINABLE BIOGAS PURIFICATION SYSTEM IN LANDFILLS AND MUNICIPAL SOLID WASTES TREATMENT PLANTS</t>
  </si>
  <si>
    <t>LIFE18 ENV/ES/000426</t>
  </si>
  <si>
    <t>LIFE BIOGASNET</t>
  </si>
  <si>
    <t>http://www.upc.edu</t>
  </si>
  <si>
    <t>NTUA&amp;#x28;National Technical University of Athens&amp;#x29;, Greece,UCA&amp;#x28;Universidad de C&amp;aacute;diz&amp;#x29;, Spain,BIOREC&amp;#x28;Bioreciclaje de C&amp;aacute;diz, S.A.&amp;#x29;, Spain,AERIS&amp;#x28;Aeris Tecnolog&amp;iacute;as Ambientales S.L.&amp;#x29;, Spain,EURECAT&amp;#x28;FUNDACI&amp;Oacute; EURECAT&amp;#x29;, Spain</t>
  </si>
  <si>
    <t>Municipal waste (including household and commercial),Efficiency,GHG reduction in non EU ETS sectors</t>
  </si>
  <si>
    <t>waste management,municipal waste,treatment of gases,landfill,alternative technology,biogas</t>
  </si>
  <si>
    <t>COM(2015)614 - "Closing the loop - An EU action plan for the Circular Economy" (02.12.2015)</t>
  </si>
  <si>
    <t>Sustainable water management in high water demanding industries</t>
  </si>
  <si>
    <t>LIFE18 ENV/SI/000673</t>
  </si>
  <si>
    <t>LIFE HIDAQUA</t>
  </si>
  <si>
    <t>http://www.zag.si/en/</t>
  </si>
  <si>
    <t>JSI&amp;#x28;Jo&amp;#x17e;ef Stefan Institute&amp;#x29;, Slovenia,GEOLOGIJA&amp;#x28;Geologija d.o.o. Idrija, geolo&amp;scaron;ke raziskave in projektiranje&amp;#x29;, Slovenia,EURECAT&amp;#x28;Fundaci&amp;oacute; Eurecat&amp;#x29;, Spain,TYPSA&amp;#x28;T&amp;eacute;cnica y Proyectos S.A&amp;#x29;, Spain,HIDRIA&amp;#x28;Hidria, razvoj in proizvodnja avtomobilskih in industrijskih sistemov, d.o.o.&amp;#x29;, Slovenia</t>
  </si>
  <si>
    <t>Metal industry,Waste water treatment,Water saving</t>
  </si>
  <si>
    <t>water saving,waste water treatment,recycling,industrial pollution,water resources management,water treatment,water shortage</t>
  </si>
  <si>
    <t>Directive 75/442/EEC -"Waste framework directive" (15.07.1975),COM(2015)614 - "Closing the loop - An EU action plan for the Circular Economy" (02.12.2015),Directive 2000/60 - Framework for Community action in the field of water policy (23.10.2000),COM(2011)112 - "A Roadmap for moving to a competitive low carbon economy in 2050" (08.03.2011),Directive 2008/56 - Framework for community action in the field of marine environmental policy (Marine Strategy Framework Directive) (17.06.2008)</t>
  </si>
  <si>
    <t>COLLECTIVE ACTIONS FOR IMPROVING THE CONSERVATION STATUS OF THE EU SEA TURTLE POPULATIONS: BORDERING AREAS</t>
  </si>
  <si>
    <t>LIFE18 NAT/IT/000103</t>
  </si>
  <si>
    <t>LIFE MEDTURTLES</t>
  </si>
  <si>
    <t>www.biologia.unipi.it</t>
  </si>
  <si>
    <t>FC&amp;#x28;Fondazione Cetacea onlus&amp;#x29;, Italy,UVEG&amp;#x28;Universitat de Val&amp;egrave;ncia&amp;#x29;, Spain,PSCA&amp;#x28;Pamukkale Bilim Merkezi Derne&amp;#x11f;i&amp;#x29;, Turkey,FSS&amp;#x28;Facult&amp;eacute; des Sciences de Sfax&amp;#x29;, Tunisia,HAS&amp;#x28;Herpetofauna Albanian Society &amp;#x28;Shoqata Herpetofauna Shqiptare&amp;#x29;&amp;#x29;, Albania</t>
  </si>
  <si>
    <t>marine conservation area,monitoring,environmental awareness,endangered species,environmentally responsible behaviour,fishing industry</t>
  </si>
  <si>
    <t>Directive 2008/56 - Framework for community action in the field of marine environmental policy (Marine Strategy Framework Directive) (17.06.2008),Directive 92/43 - Conservation of natural habitats and of wild fauna and flora- Habitats Directive (21.05.1992),COM(2011) 244 final “Our life insurance, our natural capital: an EU biodiversity strategy to 2020” (03.05.2011)</t>
  </si>
  <si>
    <t>Dynamic LIFE Lines Danube</t>
  </si>
  <si>
    <t>LIFE18 NAT/AT/000733</t>
  </si>
  <si>
    <t>http://lifelines-danube.eu</t>
  </si>
  <si>
    <t>15/07/2019</t>
  </si>
  <si>
    <t>30/06/2026</t>
  </si>
  <si>
    <t>Freshwater,Fish,River basin management</t>
  </si>
  <si>
    <t>aquatic ecosystem,freshwater ecosystem,renaturation,river,restoration measure,river management,flood control</t>
  </si>
  <si>
    <t>3270 - Rivers with muddy banks with Chenopodion rubri p.p. and Bidention p.p. vegetation,91E0 - "Alluvial forests with Alnus glutinosa and Fraxinus excelsior (Alno-Padion, Alnion incanae, Salicion albae)",91F0 - "Riparian mixed forests of Quercus robur, Ulmus laevis and Ulmus minor, Fraxinus excelsior or Fraxinus angustifolia, along the great rivers (Ulmenion minoris)"</t>
  </si>
  <si>
    <t xml:space="preserve">Donau-Auen östlich von Wien(AT1204000, SPA/SCI) ,Donau-Auen östlich von Wien(AT1204V00, SPA) ,Číčovské luhy(SKUEV1182, SCI) ,Klucovske rameno(SKUEV1293, SCI) </t>
  </si>
  <si>
    <t>Habitat recovery and management actions to increase Marbled duck breeding population in "Pantani della Sicilia SO" area</t>
  </si>
  <si>
    <t>LIFE18 NAT/DE/000797</t>
  </si>
  <si>
    <t>LIFE Marbled duck PSSO</t>
  </si>
  <si>
    <t>https://lifemarbledduck.eu/en/</t>
  </si>
  <si>
    <t>22/07/2019</t>
  </si>
  <si>
    <t>lake,restoration measure</t>
  </si>
  <si>
    <t xml:space="preserve">Pantani della Sicilia sud orientale(ITA090003, SCI) ,Pantani della Sicilia sud-orientale, Morghella, di Marzamemi, di Punta Pilieri e Vendicari(ITA090029, SPA) </t>
  </si>
  <si>
    <t>Conservation and restoration of drove roads to enhance biodiversity and connectivity of Natura 2000 sites in Spain</t>
  </si>
  <si>
    <t>LIFE18 NAT/ES/000930</t>
  </si>
  <si>
    <t>LIFE CAñADAS</t>
  </si>
  <si>
    <t>http://www.uam.es</t>
  </si>
  <si>
    <t>DGAGA-CM&amp;#x28;Direcci&amp;oacute;n General De Agricultura, Ganader&amp;iacute;a, y Alimentaci&amp;oacute;n de la Comunidad de Madrid&amp;#x29;, Spain,SEO&amp;#x28;Sociedad Espa&amp;ntilde;ola de Ornitolog&amp;iacute;a&amp;#x29;, Spain,JCCMDGPFEN&amp;#x28;Direcci&amp;oacute;n General de Pol&amp;iacute;tica Forestal y Espacios Naturales de Castilla-La Mancha&amp;#x29;, Spain,CA&amp;#x28;Asociaci&amp;oacute;n Campo Adentro&amp;#x29;, Spain</t>
  </si>
  <si>
    <t>15/10/2019</t>
  </si>
  <si>
    <t>Ecological coherence,Green infrastructure,Soil and landscape protection</t>
  </si>
  <si>
    <t>Salmo ceTtii REcovery Actions in Mediterranean Streams</t>
  </si>
  <si>
    <t>LIFE18 NAT/IT/000931</t>
  </si>
  <si>
    <t>LIFE STREAMS</t>
  </si>
  <si>
    <t>Fish,Freshwater,Invasive species</t>
  </si>
  <si>
    <t>conservation of genetic resources,freshwater ecosystem,biodiversity,restoration measure</t>
  </si>
  <si>
    <t>Directive 92/43 - Conservation of natural habitats and of wild fauna and flora- Habitats Directive (21.05.1992),Protocol on Access to Genetic Resources and the Fair and Equitable Sharing of the Benefits Arising from their Utilization to the Convention on Biological Diversity (The Nagoya Protocol) (29.10.2010)</t>
  </si>
  <si>
    <t xml:space="preserve">Monti Sibillini (versante umbro)(IT5210071, SPA/SCI) ,Parco Nazionale della Maiella(IT7140129, SPA) ,Rio Borsa - Torrente Vara(IT1342813, SCI) ,Rio di Colla(IT1342824, SCI) ,Monte Gottero - Passo del Lupo(IT1342908, SCI) ,Rio di Agnola(IT1343425, SCI) ,Parco della Magra - Vara(IT1343502, SCI) ,Torrente Mangia(IT1343526, SCI) ,Foresta di Campigna, Foresta la Lama, Monte Falco(IT4080001, SPA/SCI) ,Acquacheta(IT4080002, SPA/SCI) ,Monte Gemelli, Monte Guffone(IT4080003, SPA/SCI) ,Muraglione - Acqua Cheta(IT5140005, SCI) ,Foreste Alto Bacino dell'Arno(IT5180002, SCI) ,Foreste di Camaldoli e Badia Prataglia(IT5180018, SCI) ,Monti Pizzuto - Alvagnano(IT5210067, SCI) ,Val di Fibbia - Valle dell'Acquasanta(IT5330002, SCI) ,Monte Bove(IT5330004, SCI) ,Gola della Valnerina - Monte Fema(IT5330023, SCI) ,Monte Vettore e Valle del lago di Pilato(IT5340014, SCI) ,Monte Oialona - Colle Propezzano(IT5340016, SPA/SCI) ,Valle dell'Ambro(IT5340019, SCI) ,Monti Pizi - Monte Secine(IT7140043, SCI) ,Bosco Magnano(IT9210040, SCI) ,Fonte Cardillo(IT9310020, SCI) ,Valle del Fiume Argentino(IT9310023, SCI) ,Valle del Fiume Lao(IT9310025, SCI) ,Fiume Rosa(IT9310027, SCI) ,Valle del Fiume Abatemarco(IT9310028, SCI) ,Valle del Fiume Esaro(IT9310031, SCI) ,Monte Limbara(ITB011109, SCI) ,Monti del Gennargentu(ITB021103, SPA/SCI) ,Supramonte di Oliena, Orgosolo e Urzulei - Su Sercone(ITB022212, SPA/SCI) ,Foresta di Monte Arcosu(ITB041105, SCI) ,Monte Linas - Marganai(ITB041111, SCI) ,Dalla Gola del Fiastrone al Monte Vettore(IT5330029, SPA) ,Valnerina, Montagna di Torricchio, Monte Fema e Monte Cavallo(IT5330030, SPA) ,NSG Dürr-Ellenbachtal bei Wald-Michelbach(DE6419305, SCI) ,Massiccio del Monte Pollino e Monte Alpi(IT9210275, SPA) ,Pollino e Orsomarso(IT9310303, SPA) </t>
  </si>
  <si>
    <t>Insulation Glass wooL  circular ecOnOmy aPproach</t>
  </si>
  <si>
    <t>LIFE18 ENV/FR/000046</t>
  </si>
  <si>
    <t>I-LOOP LIFE</t>
  </si>
  <si>
    <t>http://www.isover.com</t>
  </si>
  <si>
    <t>ISOVER SE&amp;#x28;Saint-Gobain ISOVER Sweden AB&amp;#x29;, Sweden,ISOVER NL&amp;#x28;Saint-Gobain ISOVER Construction Products Nederland BV&amp;#x29;, Netherlands</t>
  </si>
  <si>
    <t>01/07/2026</t>
  </si>
  <si>
    <t>Circular economy and Value chains,Eco-products design,Building,Construction and demolition waste</t>
  </si>
  <si>
    <t>waste recycling,building material,insulating material,demolition waste,building waste</t>
  </si>
  <si>
    <t>Directive 1999/31 - Landfill of waste (26.04.1999),Directive 75/442/EEC -"Waste framework directive" (15.07.1975)</t>
  </si>
  <si>
    <t>New habitats for Bombina bombina other amphibians and birds to counteract problems from climate change in coastal areas</t>
  </si>
  <si>
    <t>LIFE18 NAT/DK/000732</t>
  </si>
  <si>
    <t>LIFE Clima-Bombina</t>
  </si>
  <si>
    <t>http://vordingborg.dk</t>
  </si>
  <si>
    <t>AC&amp;#x28;Amphi Consult ApS v. Peer Ravn&amp;#x29;, Denmark,StN&amp;#x28;Stiftung Naturschutz Schleswig-Holstein&amp;#x29;, Germany,MST&amp;#x28;Milj&amp;oslash;styrelsen Storstr&amp;oslash;m &amp;#x2f; The Danish Environmental Protection Agency Storstr&amp;oslash;m&amp;#x29;, Denmark</t>
  </si>
  <si>
    <t>nature conservation,stock management</t>
  </si>
  <si>
    <t>1330 - Atlantic salt meadows (Glauco-Puccinellietalia maritimae),2130 - Fixed coastal dunes with herbaceous vegetation ("grey dunes"),3130 - Oligotrophic to mesotrophic standing waters with vegetation of the Littorelletea uniflorae and/or of the Isoëto-Nanojuncetea,3140 - Hard oligo-mesotrophic waters with benthic vegetation of Chara spp.,3150 - Natural eutrophic lakes with Magnopotamion or Hydrocharition - type vegetation,6120 - Xeric sand calcareous grasslands,6210 - Semi-natural dry grasslands and scrubland facies on calcareous substrates (Festuco-Brometalia) (* important orchid sites),6230 - "Species-rich Nardus grasslands, on silicious substrates in mountain areas (and submountain areas in Continental Europe)",6410 - "Molinia meadows on calcareous, peaty or clayey-silt-laden soils (Molinion caeruleae)",6510 - "Lowland hay meadows (Alopecurus pratensis, Sanguisorba officinalis)"</t>
  </si>
  <si>
    <t xml:space="preserve">Karrebæk, Dybsø og Avnø Fjorde(DK006X081, SPA) ,Havet og kysten mellem Karrebæk Fjord og Knudshoved Odde(DK006X234, SCI) ,Östliche Kieler Bucht(DE1530491, SPA) ,Strandseen der Hohwachter Bucht(DE1629391, SCI) ,Küstenlandschaft Nordseite der Wagrischen Halbinsel(DE1631393, SCI) </t>
  </si>
  <si>
    <t>Extension of whey permeate value chain through industrial symbiosis to produce a valuable non-GMO yeast protein</t>
  </si>
  <si>
    <t>LIFE18 ENV/IE/000084</t>
  </si>
  <si>
    <t>Whey2LIFE</t>
  </si>
  <si>
    <t>LAMS&amp;#x28;Lambers Seghers&amp;#x29;, Belgium,DCU&amp;#x28;Dublin City University&amp;#x29;, Ireland,OOL&amp;#x28;Ormonde Organics Limited&amp;#x29;, Ireland,NTECH&amp;#x28;NaringTech Ltd&amp;#x29;, Ireland</t>
  </si>
  <si>
    <t>Circular economy and Value chains,Resource efficiency,Agricultural waste,Waste recycling</t>
  </si>
  <si>
    <t>waste recycling,food production,agroindustry,animal foodstuff,biogas</t>
  </si>
  <si>
    <t>Directive 2000/60 - Framework for Community action in the field of water policy (23.10.2000),Directive 91/676 - Protection of waters against pollution caused by nitrates from agricultural sources (12.12.1991),Directive 91/271 - Urban waste water treatment (21.05.1991),COM(2011)885 - EU 2050 Energy Roadmap (15.12.2011)</t>
  </si>
  <si>
    <t>Protection of seabirds and habitats in Tremiti (Diomedee) Islands and other Apulian SCI’s through actions against IAS</t>
  </si>
  <si>
    <t>LIFE18 NAT/IT/000920</t>
  </si>
  <si>
    <t>LIFE DIOMEDEE</t>
  </si>
  <si>
    <t>http://www.parcogargano.gov.it</t>
  </si>
  <si>
    <t>NEMO&amp;#x28;Nature and Environment Management Operators NEMO Ltd&amp;#x29;, Italy,UNIBA&amp;#x28;Biology Department of the University of Bari&amp;#x29;, Italy,Patto&amp;#x28;Patto Consulting Impresa Sociale&amp;#x29;, Italy,PDC&amp;#x28;Parco Naturale Regionale Dune Costiere da Torre Canne a Torre San Leonardo&amp;#x29;, Italy</t>
  </si>
  <si>
    <t>Invasive species,Birds</t>
  </si>
  <si>
    <t>protected area,coastal area,island,nature conservation,restoration measure</t>
  </si>
  <si>
    <t>1150 - Coastal lagoons,2250 - Coastal dunes with Juniperus spp.,5220 - Arborescent matorral with Zyziphus,5330 - Thermo-Mediterranean and pre-desert scrub,6210 - Semi-natural dry grasslands and scrubland facies on calcareous substrates (Festuco-Brometalia) (* important orchid sites),6220 - Pseudo-steppe with grasses and annuals of the Thero-Brachypodietea,62A0 - Eastern sub-Mediterranean dry grasslands (Scorzoneratalia villosae),9540 - Mediterranean pine forests with endemic Mesogean pines</t>
  </si>
  <si>
    <t xml:space="preserve">Litorale Brindisino(IT9140002, SCI) ,Isole Tremiti(IT9110040, SPA) </t>
  </si>
  <si>
    <t>Conserving the Barrier Islands in Algarve to protect priority species and habitats</t>
  </si>
  <si>
    <t>LIFE18 NAT/PT/000927</t>
  </si>
  <si>
    <t>LIFE Ilhas Barreira</t>
  </si>
  <si>
    <t>ICNF&amp;#x28;Instituto da Conserva&amp;ccedil;&amp;atilde;o da Natureza e das Florestas, I. P.&amp;#x29;, Portugal,UALG&amp;#x28;Universidade do Algarve&amp;#x29;, Portugal,UC&amp;#x28;Universidade de Coimbra&amp;#x29;, Portugal,ALDEIA&amp;#x28;Associa&amp;ccedil;&amp;atilde;o Ac&amp;ccedil;&amp;atilde;o, Liberdade, Desenvolvimento, Educa&amp;ccedil;&amp;atilde;o, Investiga&amp;ccedil;&amp;atilde;o, Ambiente&amp;#x29;, Portugal,Animaris&amp;#x28;Animaris Anima&amp;ccedil;&amp;atilde;o Tur&amp;iacute;stica Unipessoal LDA&amp;#x29;, Portugal</t>
  </si>
  <si>
    <t>protected area,coastal area,island,nature conservation,restoration measure,environmentally responsible behaviour</t>
  </si>
  <si>
    <t>2130 - Fixed coastal dunes with herbaceous vegetation ("grey dunes")</t>
  </si>
  <si>
    <t>River connectivity, habitats and water quality towards restored ecosystem services</t>
  </si>
  <si>
    <t>LIFE18 NAT/SE/000742</t>
  </si>
  <si>
    <t>LIFE CONNECTS</t>
  </si>
  <si>
    <t>http://www.lansstyrelsen.se/skane/Sv/Pages/default.aspx</t>
  </si>
  <si>
    <t>KM&amp;#x28;Klippan Municipality&amp;#x29;, Sweden,Sydkraft&amp;#x28;Sydkraft Hydropower AB&amp;#x29;, Sweden,SAA&amp;#x28;Sveriges Sportfiske- och Fiskev&amp;aring;rdsf&amp;ouml;rbund&amp;#x29;, Sweden,KAU&amp;#x28;Karlstad University&amp;#x29;, Sweden,CABK&amp;#x28;County Administrative Board Kalmar&amp;#x29;, Sweden,SWAM&amp;#x28;Swedish Agency for Marine and water Management&amp;#x29;, Sweden</t>
  </si>
  <si>
    <t>31/07/2026</t>
  </si>
  <si>
    <t>Ecological coherence,Freshwater,Fish,Invertebrates</t>
  </si>
  <si>
    <t>biodiversity,tourism,water quality,restoration measure,river management,climate change adaptation,ecosystem-based approach,erosion control,flood control</t>
  </si>
  <si>
    <t>Directive 2000/60 - Framework for Community action in the field of water policy (23.10.2000),Directive 2007/60 - Assessment and management of flood risks (23.10.2007),Directive 92/43 - Conservation of natural habitats and of wild fauna and flora- Habitats Directive (21.05.1992),Directive 79/409 - Conservation of wild birds (02.04.1979),COM(2011) 244 final “Our life insurance, our natural capital: an EU biodiversity strategy to 2020” (03.05.2011),Convention on Biological Diversity - CBD (29.12.1993)</t>
  </si>
  <si>
    <t>1130 - Estuaries,3130 - Oligotrophic to mesotrophic standing waters with vegetation of the Littorelletea uniflorae and/or of the Isoëto-Nanojuncetea,3150 - Natural eutrophic lakes with Magnopotamion or Hydrocharition - type vegetation,3210 - Fennoscandian natural rivers,3260 - Water courses of plain to montane levels with the Ranunculion fluitantis and Callitricho-Batrachion vegetation</t>
  </si>
  <si>
    <t xml:space="preserve">Emåns vattensystem i Kalmar län(SE0330160, SCI) ,Verkeåns dalgång(SE0420075, SCI) ,Söderåsen(SE0420154, SCI) ,Klövahallar(SE0420155, SCI) ,Klövabäcken(SE0430104, SCI) ,Billingemölla(SE0430118, SCI) ,Alsteråns vattensystem(SE0330218, SCI) ,Herrevadskloster(SE0420287, SCI) ,Brandeborg(SE0420293, SCI) ,Vramsån(SE0420310, SCI) </t>
  </si>
  <si>
    <t>LIFE ELIFE (Elasmobranchs Low-Impact Fishing Experience)</t>
  </si>
  <si>
    <t>LIFE18 NAT/IT/000846</t>
  </si>
  <si>
    <t>LIFE ELIFE</t>
  </si>
  <si>
    <t>http://www.szn.it/index.php/en/</t>
  </si>
  <si>
    <t>MER&amp;#x28;Marine &amp;amp; Environmental Research &amp;#x28;MER&amp;#x29; Lab Ltd&amp;#x29;, Cyprus,Legamb&amp;#x28;Legambiente Onlus&amp;#x29;, Italy,AMPT&amp;#x28;Consorzio di Gestione dell&amp;#x27;Area Marina Protetta di Tavolara-Punta Coda Cavallo&amp;#x29;, Italy,CMed&amp;#x28;Consorzio Mediterraneo&amp;#x29;, Italy,CNR-IRBIM&amp;#x28;Consiglio Nazionale delle Ricerche &amp;ndash; Istituto per le Risorse Biologiche e le Biotecnologie Marine&amp;#x2f;Italian National Research Council &amp;ndash; Institute of Marine Biological Resources and Biotechnology&amp;#x29;, Italy,UNIPD&amp;#x28;Universit&amp;agrave; degli Studi di Padova - Dipartimento di Biologia&amp;#x29;, Italy,CE&amp;#x28;Costa Edutainment S.p.A.&amp;#x29;, Italy,Soft&amp;#x28;Softeco Sismat&amp;#x29;, Italy,AMPIP&amp;#x28;rea Marina Protetta Isole Pelagie - Ente Gestore Comune di Lampedusa e Linosa&amp;#x29;, Italy</t>
  </si>
  <si>
    <t>Participant,Participant,Participant,Participant,Participant,Participant,Participant,Participant,Participant</t>
  </si>
  <si>
    <t>environmental awareness,endangered species,environmentally responsible behaviour,fishing industry</t>
  </si>
  <si>
    <t>CARCHARHINIDAE Carcharhinus plumbeus</t>
  </si>
  <si>
    <t xml:space="preserve">Litorale di Gallipoli e Isola S. Andrea(IT9150015, SPA/SCI) ,'Weltenburger Enge' und 'Hirschberg und Altmühlleiten'(DE7136301, SCI) ,Isola di Pantelleria e area marina circostante(ITA010030, SPA) ,Fondali delle Isole Pelagie(ITA040014, SCI) </t>
  </si>
  <si>
    <t>Demonstration of improved environmental impact of absorbent hygiene products using a sustainable eco-technology</t>
  </si>
  <si>
    <t>LIFE18 ENV/DE/000137</t>
  </si>
  <si>
    <t>LIFE EcoCare</t>
  </si>
  <si>
    <t>http://www.pg.com</t>
  </si>
  <si>
    <t>Municipal waste (including household and commercial),GHG reduction in non EU ETS sectors,Savings</t>
  </si>
  <si>
    <t>waste recycling,recycling,consumer goods,climate change mitigation</t>
  </si>
  <si>
    <t>Directive 1999/31 - Landfill of waste (26.04.1999),COM(2015)614 - "Closing the loop - An EU action plan for the Circular Economy" (02.12.2015),COM(2011)112 - "A Roadmap for moving to a competitive low carbon economy in 2050" (08.03.2011)</t>
  </si>
  <si>
    <t>Improvement of hydrological conditions for naturally regenerating raised bogs in Engbertsdijksvenen</t>
  </si>
  <si>
    <t>LIFE18 NAT/NL/000636</t>
  </si>
  <si>
    <t>AddMire LIFE</t>
  </si>
  <si>
    <t>http://www.overijssel.nl/engbertsdijksvenen</t>
  </si>
  <si>
    <t>SBB&amp;#x28;Staatsbosbeheer&amp;#x29;, Netherlands</t>
  </si>
  <si>
    <t>draining,wetlands ecosystem,restoration measure,carbon sequestration,climate change adaptation,climate change mitigation,ecosystem-based approach</t>
  </si>
  <si>
    <t xml:space="preserve">Engbertsdijksvenen(NL1000004, SCI) ,Engbertsdijksvenen(NL3009010, SPA) </t>
  </si>
  <si>
    <t>CityRiver reconnecting town and river</t>
  </si>
  <si>
    <t>LIFE18 ENV/DE/000332</t>
  </si>
  <si>
    <t>LIFE CityRiver</t>
  </si>
  <si>
    <t>https://wasserkraft.lew.de/lew-wasserkraft</t>
  </si>
  <si>
    <t>River basin management,Fish,Freshwater,Urban biodiversity</t>
  </si>
  <si>
    <t>freshwater ecosystem,biodiversity,water quality improvement,restoration measure,river management</t>
  </si>
  <si>
    <t>CIRcular economy model for Carbon fibrE prepregs</t>
  </si>
  <si>
    <t>LIFE18 ENV/IT/000155</t>
  </si>
  <si>
    <t>LIFE-CIRCE</t>
  </si>
  <si>
    <t>http://www.hpcomposites.it</t>
  </si>
  <si>
    <t>BASEPRO&amp;#x28;BASE PROTECTION SRL&amp;#x29;, Italy,ALCI&amp;#x28;ALCI SRL&amp;#x29;, Italy,CETMA&amp;#x28;CENTRO DI RICERCHE EUROPEO DI TECNOLOGIE DESIGN E MATERIALI&amp;#x29;, Italy,PETRO&amp;#x28;PETROCERAMICS SPA&amp;#x29;, Italy</t>
  </si>
  <si>
    <t>30/04/2023</t>
  </si>
  <si>
    <t>Circular economy and Value chains,Cleaner technologies,Resource efficiency,Engines - Machinery - Vehicles,Waste recycling</t>
  </si>
  <si>
    <t>waste management,industrial waste,waste recycling,waste treatment</t>
  </si>
  <si>
    <t>Directive 75/442/EEC -"Waste framework directive" (15.07.1975),Directive 2008/98 - Waste and repealing certain Directives (Waste Framework Directive) (19.11.2008),COM(2015)614 - "Closing the loop - An EU action plan for the Circular Economy" (02.12.2015)</t>
  </si>
  <si>
    <t>Enabling Effective Implementation and Enforcement of the EU Timber Regulation in 6 Key Timber Importing Countries</t>
  </si>
  <si>
    <t>LIFE18 GIE/DK/000763</t>
  </si>
  <si>
    <t>LIFE - Support EUTR II</t>
  </si>
  <si>
    <t>https://preferredbynature.org/</t>
  </si>
  <si>
    <t>environmental awareness,environmental friendly procurement,environmental law,information system</t>
  </si>
  <si>
    <t>Aquatic Invasive Alien Species of Freshwater and Estuarine Systems: Awareness and Prevention in the Iberian Peninsula</t>
  </si>
  <si>
    <t>LIFE17 GIE/ES/000515</t>
  </si>
  <si>
    <t>LIFE INVASAQUA</t>
  </si>
  <si>
    <t>Universidad de Murcia,Associa&amp;ccedil;&amp;atilde;o Portuguesa de Educa&amp;ccedil;&amp;atilde;o Ambiental, Portugal,Agencia EFE S.A.U., S.M.E., Spain,Uni&amp;oacute;n Internacional para la Conservaci&amp;oacute;n de la Naturaleza y los Recursos Naturales, Spain,Universidad de Santiago de Compostela, Spain,Sociedad Ib&amp;eacute;rica de Ictiolog&amp;iacute;a, Spain,Universidade de &amp;Eacute;vora, Portugal,Universidad de Navarra, Spain,Agencia Estatal Consejo Superior de Investigaciones Cient&amp;iacute;ficas, Spain</t>
  </si>
  <si>
    <t>Awareness raising - Information,Invasive species</t>
  </si>
  <si>
    <t>freshwater ecosystem,public awareness campaign,coastal area,environmental training,early warning system</t>
  </si>
  <si>
    <t>Towards a resource-efficient revolution by implementing a smart resource-saving cleaning process</t>
  </si>
  <si>
    <t>LIFE18 ENV/DK/000610</t>
  </si>
  <si>
    <t>LIFE NAUTILUS</t>
  </si>
  <si>
    <t>https://www.europoolsystem.com</t>
  </si>
  <si>
    <t>GHG reduction in non EU ETS sectors,Efficiency,Cleaner technologies,Resource efficiency</t>
  </si>
  <si>
    <t>clean technology,food hygiene,climate change mitigation</t>
  </si>
  <si>
    <t>ALYTIDAE Alytes obstetricans</t>
  </si>
  <si>
    <t>Method development for cold-water coral reef habitat restoration with implementation in Kosterfjord-Väderöfjord, Sweden</t>
  </si>
  <si>
    <t>LIFE18 NAT/SE/000959</t>
  </si>
  <si>
    <t>LIFE LOPHELIA</t>
  </si>
  <si>
    <t>http://www.lansstyrelsen.se/VastraGotaland/En/Pages/default.aspx</t>
  </si>
  <si>
    <t>UGOT&amp;#x28;University of Gothenburg&amp;#x29;, Sweden</t>
  </si>
  <si>
    <t>Marine,Invertebrates</t>
  </si>
  <si>
    <t xml:space="preserve">Kosterfjorden-Väderöfjorden(SE0520170, SCI) </t>
  </si>
  <si>
    <t>Green solutions for treating groundwater pollution to meet drinking water directive standards</t>
  </si>
  <si>
    <t>LIFE18 ENV/ES/000199</t>
  </si>
  <si>
    <t>LIFE SPOT</t>
  </si>
  <si>
    <t>http://www.irta.cat</t>
  </si>
  <si>
    <t>NEN&amp;#x28;SAS NENUPHAR&amp;#x29;, France,FACSA&amp;#x28;Sociedad Fomento Agr&amp;iacute;cola Castellonense, S.A.&amp;#x29;, Spain,CSIC&amp;#x28;Agencia Estatal Consejo Superior de Investigaciones Cient&amp;iacute;ficas&amp;#x29;, Spain,Eurecat&amp;#x28;FUNDACI&amp;Oacute; EURECAT&amp;#x29;, Spain</t>
  </si>
  <si>
    <t>Water management and supply,Water scarcity and drought,Human health protection,Water quality improvement</t>
  </si>
  <si>
    <t>water quality improvement,drinking water,water supply,pollutant elimination,groundwater,water treatment,water shortage</t>
  </si>
  <si>
    <t>Directive 91/676 - Protection of waters against pollution caused by nitrates from agricultural sources (12.12.1991),Directive 98/83 - Quality of water intended for human consumption (03.11.1998)</t>
  </si>
  <si>
    <t>Mother and Infant dyads: Lowering the impact of endocrine disrupting Chemicals in milk for a Healthy Life</t>
  </si>
  <si>
    <t>LIFE18 ENV/IT/000460</t>
  </si>
  <si>
    <t>life MILCH</t>
  </si>
  <si>
    <t>http://www.unipr.it/</t>
  </si>
  <si>
    <t>AUSL-IRCCS&amp;#x28;Azienda Unit&amp;agrave; Sanitaria Locale-IRCCS di Reggio Emilia&amp;#x29;, Italy,UNICA&amp;#x28;University of Cagliari, Department of Surgical Sciences&amp;#x29;, Italy,UNIFI&amp;#x28;University of Florence&amp;#x29;, Italy</t>
  </si>
  <si>
    <t>31/08/2026</t>
  </si>
  <si>
    <t>Human health protection,Risk assessment and monitoring,Healthcare - Social work</t>
  </si>
  <si>
    <t>monitoring,public awareness campaign,hazardous substance,hospital,public health,pollutant monitoring</t>
  </si>
  <si>
    <t>Dolphin Experience: Lowering Fishing Interactions</t>
  </si>
  <si>
    <t>LIFE18 NAT/IT/000942</t>
  </si>
  <si>
    <t>LIFE DELFI</t>
  </si>
  <si>
    <t>http://www.cnr.it</t>
  </si>
  <si>
    <t>Comune di Favignana - Ente gestore dell&amp;#x27;Area Marina Protetta ISOLE EGADI - Italy,Marine Protected Area of Punta Campanella- Italy,Consorzio di Gestione Area Marina Protetta Tavolara Punta Coda Cavallo  - Italy,Area Marina Protetta Torre del Cerrano&amp;rdquo; - Italy,Universita degli Studi di Siena &amp;ndash; Dipartimento di Scienze fisiche  della terra e dell&amp;rsquo;ambiente - Italy,Filicudi WildLife Conservation - Italy,University of Padua &amp;ndash; Department of Comparative Biomedicine and Food Science - Italy,Legambiente Onlus - Italy,Blue World Institute of Marine Research and Conservation - Croatia</t>
  </si>
  <si>
    <t>01/01/2020</t>
  </si>
  <si>
    <t>migratory species,protected area,endangered species,environmentally responsible behaviour,fishing industry</t>
  </si>
  <si>
    <t>Directive 2008/56 - Framework for community action in the field of marine environmental policy (Marine Strategy Framework Directive) (17.06.2008),COM(2011) 244 final “Our life insurance, our natural capital: an EU biodiversity strategy to 2020” (03.05.2011)</t>
  </si>
  <si>
    <t xml:space="preserve">Formiche di Grosseto(IT51A0022, SPA/SCI) ,Fondali dell'Arcipelago delle Isole Egadi(ITA010024, SCI) ,Fondali dell'isola di Salina(ITA030041, SCI) ,Isole Tavolara, Molara e Molarotto(ITB010010, SCI) ,Delta del Po(IT3270023, SPA) ,Arcipelago delle Egadi - area marina e terrestre(ITA010027, SPA) ,Isole del Nord - Est tra Capo Ceraso e Stagno di San Teodoro(ITB013019, SPA) ,Torre del Cerrano(IT7120215, SCI) ,Akvatorij zapadne Istre(HR5000032, SCI) </t>
  </si>
  <si>
    <t>Innovative hybrid INTensive  EXTensive resource recovery  from wastewater in small communities</t>
  </si>
  <si>
    <t>LIFE18 ENV/ES/000233</t>
  </si>
  <si>
    <t>LIFE INTEXT</t>
  </si>
  <si>
    <t>www.aqualia.es</t>
  </si>
  <si>
    <t>AU&amp;#x28;AARHUS UNIVERSITET&amp;#x29;, Denmark,SYNTEA&amp;#x28;SYNTEA&amp;#x29;, France,AUTARCON&amp;#x28;AUTARCON GMBH&amp;#x29;, Germany,AIMEN&amp;#x28;ASOCIACI&amp;Oacute;N DE INVESTIGACI&amp;Oacute;N METAL&amp;Uacute;RGICA DEL NOROESTE&amp;#x29;, Spain,SYNTEA ES&amp;#x28;SYNTEA TRATAMIENTOS DE DEPURACION&amp;#x29;, Spain,CENTA&amp;#x28;FUNDACI&amp;Oacute;N CENTRO DE LAS NUEVAS TECNOLOG&amp;Iacute;AS DEL AGUA&amp;#x29;, Spain,PROJAR&amp;#x28;COMERCIAL PROJAR S.A.&amp;#x29;, Spain,FINT&amp;#x28;FUTURE INTELLIGENCE EREVNA TILEPIKINONIAKON KE PLIROFORIAKON SYSTIMATON EPE GREECE&amp;#x29;, Greece</t>
  </si>
  <si>
    <t>Participant,Participant,Participant,Participant,Participant,Participant,Participant,Participant</t>
  </si>
  <si>
    <t>Waste water treatment,Water scarcity and drought,Pollutants reduction</t>
  </si>
  <si>
    <t>monitoring,waste water treatment,water reuse,pollutant elimination,pollutant monitoring,water shortage</t>
  </si>
  <si>
    <t>COM(2015)614 - "Closing the loop - An EU action plan for the Circular Economy" (02.12.2015),Directive 2000/60 - Framework for Community action in the field of water policy (23.10.2000),Directive 91/271 - Urban waste water treatment (21.05.1991)</t>
  </si>
  <si>
    <t>LIFE Water Factory of the Future</t>
  </si>
  <si>
    <t>LIFE18 ENV/NL/000217</t>
  </si>
  <si>
    <t>LIFE WATER FACTORY</t>
  </si>
  <si>
    <t>http://www.vallei-veluwe.nl</t>
  </si>
  <si>
    <t>STOWA&amp;#x28;Stichting Toegepast Onderzoek Waterbeheer&amp;#x29;, Netherlands,AM&amp;#x28;AquaMinerals B.V.&amp;#x29;, Netherlands</t>
  </si>
  <si>
    <t>01/03/2022</t>
  </si>
  <si>
    <t>Waste water treatment,Waste recycling,Circular economy and Value chains,Waste reduction - Raw material saving</t>
  </si>
  <si>
    <t>water quality improvement,waste water treatment,waste recycling,recycling,residue recycling,water treatment,sewage treatment system,urban wastewater</t>
  </si>
  <si>
    <t>Rethinking municipal tariff systems to improve  urban waste governance</t>
  </si>
  <si>
    <t>LIFE18 GIE/IT/000156</t>
  </si>
  <si>
    <t>LIFE-REthinkWASTE</t>
  </si>
  <si>
    <t>http://www.etraspa.it/</t>
  </si>
  <si>
    <t>ACR&amp;#x2b;&amp;#x28;Association of Cities and Regions for Sustainable Resource Management&amp;#x29;, Belgium,2.-0 LCA&amp;#x28;2.-0 LCA consultants ApS&amp;#x29;, Denmark,Varese&amp;#x28;Comune di Varese&amp;#x29;, Italy,ARPAV&amp;#x28;Agenzia Regionale per la Prevenzione e Protezione Ambientale del Veneto&amp;#x29;, Italy,Bitetto&amp;#x28;Comune di Bitetto&amp;#x29;  Italy,ATA&amp;#x28;Assemblea Territoriale d&amp;rsquo;Ambito ATO 2 Ancona&amp;#x29;, Italy,ARS&amp;#x28;ARS ambiente srl&amp;#x29;, Italy,ARC&amp;#x28;Ag&amp;egrave;ncia de Residus de Catalunya&amp;#x29;, Spain,SAN JUST&amp;#x28;AJUNTAMENT SANT JUST DESVERN&amp;#x29;, Spain,IFEL&amp;#x28;Istituto per la Finanza e l&amp;rsquo;Economia Locale&amp;#x29;, Italy</t>
  </si>
  <si>
    <t>Participant,Participant,Participant,Participant,Participant,Participant,Participant,Participant,Participant,Participant</t>
  </si>
  <si>
    <t>31/01/2023</t>
  </si>
  <si>
    <t>Awareness raising - Information,Municipal waste (including household and commercial),Public and Stakeholders participation</t>
  </si>
  <si>
    <t>waste management,environmental awareness,public awareness campaign,domestic waste,environmental education,waste reduction,separated collection,municipal waste,social participation</t>
  </si>
  <si>
    <t>Directive 75/442/EEC -"Waste framework directive" (15.07.1975),COM(2015)614 - "Closing the loop - An EU action plan for the Circular Economy" (02.12.2015)</t>
  </si>
  <si>
    <t>Demonstrating a new approach for used beverage cartons and polycup recycling</t>
  </si>
  <si>
    <t>LIFE18 ENV/NL/000339</t>
  </si>
  <si>
    <t>LIFE PULPCYCLE</t>
  </si>
  <si>
    <t>http://www.hvcgroep.nl</t>
  </si>
  <si>
    <t>Bluemats&amp;#x28;Bluemats Technology BV&amp;#x29;, Netherlands,Smurfit&amp;#x28;Smurfit Kappa Paper Services B.V.&amp;#x29;, Netherlands</t>
  </si>
  <si>
    <t>Packaging and plastic waste,Waste recycling,Food and Beverages,Waste reduction - Raw material saving</t>
  </si>
  <si>
    <t>plastic waste,recycling,packaging,beverage industry,waste paper</t>
  </si>
  <si>
    <t>Directive 1999/31 - Landfill of waste (26.04.1999),Directive 94/62 - Packaging and packaging waste (20.12.1994),Directive 75/442/EEC -"Waste framework directive" (15.07.1975),COM(2015)614 - "Closing the loop - An EU action plan for the Circular Economy" (02.12.2015),COM(2013)216 - EU Strategy on adaptation to climate change (16.04.2013)</t>
  </si>
  <si>
    <t>Decisive in situ and ex situ conservation strategies to secure the critically endangered Sicilian fir, Abies nebrodensis</t>
  </si>
  <si>
    <t>LIFE18 NAT/IT/000164</t>
  </si>
  <si>
    <t>LIFE4FIR</t>
  </si>
  <si>
    <t>http://www.ipsp.cnr.it</t>
  </si>
  <si>
    <t>DRSRT&amp;#x28;Assessorato Regionale dell&amp;rsquo;Agricoltura, dello Sviluppo Rurale e della Pesca Mediterranea Dipartimento Regionale dello Sviluppo Rurale e Territoriale&amp;#x29;, Italy,US&amp;#x28;University of Seville&amp;#x29;, Spain,UNIPA&amp;#x28;CENTRO INTERDIPARTIMENTALE DI RICERCA SULL&amp;rsquo;INTERAZIONE TECNOLOGIA-AMBIENTE-Universit&amp;agrave; di Palermo&amp;#x29;, Italy,EPM&amp;#x28;Ente Parco delle Madonie&amp;#x29;, Italy</t>
  </si>
  <si>
    <t>conservation of genetic resources,endemic species,nature conservation,population dynamics,endangered species</t>
  </si>
  <si>
    <t xml:space="preserve">Monte S. Salvatore, Monte Catarineci, Vallone Mandarini, ambienti umidi(ITA020004, SCI) ,Parco delle Madonie(ITA020050, SPA) </t>
  </si>
  <si>
    <t>SOLI FOOD WASTE : Inclusive, green and circular economy for unsold food collection and high value valorization</t>
  </si>
  <si>
    <t>LIFE18 ENV/FR/000029</t>
  </si>
  <si>
    <t>LIFE SOLI FOOD WASTE</t>
  </si>
  <si>
    <t>http://hts-france.org</t>
  </si>
  <si>
    <t>TRAVIE&amp;#x28;ASBL TRAVIE&amp;#x29;, Belgium,ISTIA&amp;#x28;Universit&amp;eacute; d&amp;#x27;Angers&amp;#x29;, France,Sesame44&amp;#x28;Sesame Autisme 44&amp;#x29;, France,PLS&amp;#x28;POUR LA SOLIDARIT&amp;Eacute; ASBL&amp;#x29;, Belgium</t>
  </si>
  <si>
    <t>02/09/2019</t>
  </si>
  <si>
    <t>GHG reduction in non EU ETS sectors,Resource efficiency,Commerce,Waste reduction - Raw material saving</t>
  </si>
  <si>
    <t>water saving,environmentally friendly product,reuse of materials,recycling,food production,climate change mitigation</t>
  </si>
  <si>
    <t>PROMOTING GOOD GOVERNANCE AND INNOVATIVE FINANCING SCHEMES FOR BIODIVERSITY AND WATER CONSERVATION OF BRENTA RIVER</t>
  </si>
  <si>
    <t>LIFE18 NAT/IT/000756</t>
  </si>
  <si>
    <t>LIFE Brenta 2030</t>
  </si>
  <si>
    <t>https://www.etraspa.it/</t>
  </si>
  <si>
    <t>ETIFOR&amp;#x28;ETIFOR SRL&amp;#x29;, Italy,VenAcque&amp;#x28;Veneto Acque S.p.A.&amp;#x29;, Italy,CBB&amp;#x28;Consiglio di Bacino Brenta&amp;#x29;, Italy,UNIPD&amp;#x28;Universit&amp;agrave; degli Studi di Padova - Dipartimento Territorio e Sistemi Agro-Forestali&amp;#x29;, Italy,Carmignano&amp;#x28;Comune di Carmignano di Brenta&amp;#x29;, Italy,VA&amp;#x28;Agenzia Veneta per l&amp;#x27;Innovazione nel Settore Primario - Veneto Agricoltura&amp;#x29;, Italy</t>
  </si>
  <si>
    <t>14/07/2023</t>
  </si>
  <si>
    <t>Ecological coherence,Amphibians,Birds,Freshwater</t>
  </si>
  <si>
    <t>aquatic ecosystem,freshwater ecosystem,Agriculture,integrated management,wetland,restoration measure,financial instrument,ecosystem-based approach</t>
  </si>
  <si>
    <t>6410 - "Molinia meadows on calcareous, peaty or clayey-silt-laden soils (Molinion caeruleae)",6430 - Hydrophilous tall herb fringe communities of plains and of the montane to alpine levels,91E0 - "Alluvial forests with Alnus glutinosa and Fraxinus excelsior (Alno-Padion, Alnion incanae, Salicion albae)"</t>
  </si>
  <si>
    <t xml:space="preserve">Grave e Zone umide della Brenta(IT3260018, SPA/SCI) </t>
  </si>
  <si>
    <t>BioTwine HOP waste transformation into novel product assortments for Packaging and Horticulture Sector</t>
  </si>
  <si>
    <t>LIFE18 ENV/SI/000056</t>
  </si>
  <si>
    <t>LIFE BioTHOP</t>
  </si>
  <si>
    <t>http://www.ihps.si</t>
  </si>
  <si>
    <t>TRIDAS&amp;#x28;TRIDAS s.r.o.&amp;#x29;, Czech Republic,ZT&amp;#x28;ZELFO TECHNOLOGY GmbH&amp;#x29;, Germany,TECNO&amp;#x28;NUEVAS TECNOLOGIAS PARA EL DESARROLLO DE PACKAGING Y PRODUCTOS AGROALIMENTARIOS CON COMPONENTE PLASTICA SOCIEDAD LIMITADA&amp;#x29;, Spain,TECOS&amp;#x28;Slovenian Tool and Die Development Centre&amp;#x29;, Slovenia,DAS&amp;#x28;Development Agency Savinja&amp;#x29;, Slovenia,LEP&amp;#x28;Lankhorst Euronete Portugal, SA&amp;#x29;, Portugal</t>
  </si>
  <si>
    <t>Circular economy and Value chains,Agricultural waste</t>
  </si>
  <si>
    <t>environmental impact of agriculture,plastic waste,recycling,packaging,agricultural waste</t>
  </si>
  <si>
    <t>Directive 1999/31 - Landfill of waste (26.04.1999),Directive 75/442/EEC -"Waste framework directive" (15.07.1975),Directive 2004/12 - Amending Directive 94/62/EC on packaging and packaging waste (11.02.2004 ),COM(2011)112 - "A Roadmap for moving to a competitive low carbon economy in 2050" (08.03.2011),Directive 2009/125 - Framework for the setting of ecodesign requirements for energy-related products (21.10.2009)</t>
  </si>
  <si>
    <t>Climate ResIlience Thru Involvement of LoCAL citizens (CRITICAL)</t>
  </si>
  <si>
    <t>LIFE18 CCA/NL/001123</t>
  </si>
  <si>
    <t>LIFE CRITICAL</t>
  </si>
  <si>
    <t>http://www.dordrecht.nl</t>
  </si>
  <si>
    <t>Bradford&amp;#x28;City of Bradford Metropolitan District Council&amp;#x29;, United Kingdom,IMEC&amp;#x28;Stichting IMEC Nederland&amp;#x29;, Netherlands</t>
  </si>
  <si>
    <t>15/06/2019</t>
  </si>
  <si>
    <t>Resilient communities,Green infrastructure,Urban design (urban-rural),Natural risks (Flood - Forest fire - Landslide)</t>
  </si>
  <si>
    <t>land use planning,biodiversity,urban area,urban planning,rain water,flood protection,preventive measure,climate action plan,climate adaptation strategy,climate change adaptation,Covenant of Mayors,flood control,heat island effect,urban heat island</t>
  </si>
  <si>
    <t>Directive 2000/60 - Framework for Community action in the field of water policy (23.10.2000),Directive 2007/60 - Assessment and management of flood risks (23.10.2007),COM(2013)216 - EU Strategy on adaptation to climate change (16.04.2013),COM(98)42 -"Communication on a European Community Biodiversity Strategy" (05.02.1998)</t>
  </si>
  <si>
    <t>Less alien species in the Tuscan Archipelago: new actions to protect Giglio island habitats</t>
  </si>
  <si>
    <t>LIFE18 NAT/IT/000828</t>
  </si>
  <si>
    <t>LIFE LETSGO GIGLIO</t>
  </si>
  <si>
    <t>http://www.islepark.gov.it</t>
  </si>
  <si>
    <t>UNIFI&amp;#x28;Universit&amp;agrave; degli Studi di Firenze - Dipartimento di Biologia&amp;#x29;, Italy,NEMO&amp;#x28;Nature and Environment Management Operators NEMO Ltd&amp;#x29;, Italy</t>
  </si>
  <si>
    <t>protected area,reforestation,coastal area,island,nature conservation,restoration measure</t>
  </si>
  <si>
    <t>1240 - Vegetated sea cliffs of the Mediterranean coasts with endemic Limonium spp.,1430 - Halo-nitrophilous scrubs (Pegano-Salsoletea),3120 - "Oligotrophic waters containing very few minerals generally on sandy soils of the West Mediterranean, with Isoetes spp.",3170 - Mediterranean temporary ponds,5210 - Arborescent matorral with Juniperus spp.,5320 - Low formations of Euphorbia close to cliffs,5330 - Thermo-Mediterranean and pre-desert scrub,6220 - Pseudo-steppe with grasses and annuals of the Thero-Brachypodietea,8220 - Siliceous rocky slopes with chasmophytic vegetation,9340 - Quercus ilex and Quercus rotundifolia forests</t>
  </si>
  <si>
    <t>LIFE Farm4More - Future Agricultural Management for multiple outputs on climate and rural development.</t>
  </si>
  <si>
    <t>LIFE18 CCM/IE/001195</t>
  </si>
  <si>
    <t>LIFE Farm4More</t>
  </si>
  <si>
    <t>http://www.ucd.ie/biosystems/</t>
  </si>
  <si>
    <t>agricultural method,Agriculture,greenhouse gas,animal foodstuff,climate change mitigation</t>
  </si>
  <si>
    <t>Directive 2001/81- National emissions ceilings for certain atmospheric pollutants (23.10.2001),Directive 91/676 - Protection of waters against pollution caused by nitrates from agricultural sources (12.12.1991)</t>
  </si>
  <si>
    <t>Development of sustainable and climate resilient urban storm water management systems for Nordic municipalities</t>
  </si>
  <si>
    <t>LIFE17 CCA/EE/000122</t>
  </si>
  <si>
    <t>LIFE UrbanStorm</t>
  </si>
  <si>
    <t>http://www.viimsivald.ee</t>
  </si>
  <si>
    <t>Viimsi Vallavalitsus,Tallinna Kommunaalamet, Estonia,MT&amp;Uuml; Balti Keskkonnafoorum, Estonia,Eesti Maa&amp;uuml;likool, Estonia</t>
  </si>
  <si>
    <t>flood,urban area,drainage system,climate change adaptation</t>
  </si>
  <si>
    <t>Adapting nature protection to the challenges of climate change in Europe : basis of dynamic collective learning</t>
  </si>
  <si>
    <t>LIFE17 CCA/FR/000089</t>
  </si>
  <si>
    <t>LIFE #CC #Naturadapt</t>
  </si>
  <si>
    <t>http://www.reserves-naturelles.org/</t>
  </si>
  <si>
    <t>R&amp;eacute;serves Naturelles de France,Syndicat Mixte du Parc naturel r&amp;eacute;gional du Morvan, France,Association Petite Camargue Alsacienne, France,Asters - Conservatoire des Espaces naturels de Haute-Savoie, France,TELA BOTANICA, France,EUROPARC Federation, Germany,Mus&amp;eacute;um National d&amp;#x27;Histoire Naturelle, France,Syndicat mixte du Parc naturel r&amp;eacute;gional des Volcans d&amp;rsquo;Auvergne, France,Ligue pour la Protection des Oiseaux, France,F&amp;eacute;d&amp;eacute;ration des R&amp;eacute;serves Naturelles catalanes, France</t>
  </si>
  <si>
    <t>protected area,decision making support,climate protection,natural environment,information service</t>
  </si>
  <si>
    <t>COM(2013)216 - EU Strategy on adaptation to climate change (16.04.2013),Directive 92/43 - Conservation of natural habitats and of wild fauna and flora- Habitats Directive (21.05.1992),COM(2011) 244 final “Our life insurance, our natural capital: an EU biodiversity strategy to 2020” (03.05.2011)</t>
  </si>
  <si>
    <t>Bringing the EU together on climate action</t>
  </si>
  <si>
    <t>LIFE18 GIC/BE/001190</t>
  </si>
  <si>
    <t>LIFE UNIFY</t>
  </si>
  <si>
    <t>http://www.caneurope.org</t>
  </si>
  <si>
    <t>CDE&amp;#x28;Centrum pro dopravu a energetiku, z.s. &amp;#x2f; Centre for Transport and Energy&amp;#x29;, Czech Republic,Danish 92&amp;#x28;92-gruppen&amp;#x29;, Denmark,ELF&amp;#x28;Eestimaa Looduse Fond &amp;#x2f; Estonian Fund for Nature&amp;#x29;, Estonia,RAC-F&amp;#x28;R&amp;eacute;seau Action Climat &amp;ndash; France &amp;#x28;RAC-F&amp;#x29;&amp;#x29;, France,DOOR&amp;#x28;Dru&amp;scaron;tvo za oblikovanje odr&amp;#x17e;ivog razvoja&amp;#x29;, Croatia,ISD&amp;#x28;Foundation Institute for Sustainable Development &amp;#x2f; Instytut Na Rzecz Ecorozwoju&amp;#x29;, Poland,ZERO&amp;#x28;ZERO - Associa&amp;ccedil;&amp;atilde;o Sistema Terrestre Sustent&amp;aacute;vel &amp;#x2f; Association for the Sustainability of the Earth System&amp;#x29;, Portugal,FOCUS&amp;#x28;Focus, dru&amp;scaron;tvo za sonaraven razvoj &amp;#x2f; Focus Association for Sustainable Development&amp;#x29;, Slovenia,SEO&amp;#x28;Sociedad Espa&amp;ntilde;ola de Ornitolog&amp;iacute;a, SEO&amp;#x2f;BirdLife&amp;#x29;, Spain,Germanw&amp;#x28;Germanwatch Nord-Sud Initiative e.V.&amp;#x29;, Germany</t>
  </si>
  <si>
    <t>Improved legislative compliance and enforcement,Knowledge development,Public and Stakeholders participation</t>
  </si>
  <si>
    <t>monitoring,policy integration,emission reduction,information network,climate action plan,climate adaptation strategy,climate change adaptation,climate change mitigation,climate mitigation strategy,Covenant of Mayors,knowledge development</t>
  </si>
  <si>
    <t>Close-to-NAture forest sustainable management practices under climate changes</t>
  </si>
  <si>
    <t>LIFE18 ENV/IT/000124</t>
  </si>
  <si>
    <t>LIFE SySTEMiC</t>
  </si>
  <si>
    <t>https://www.unifi.it/</t>
  </si>
  <si>
    <t>UCCAS&amp;#x28;Unione dei Comuni Montani del Casentino&amp;#x29;, Italy,DREAM&amp;#x28;D.R.E.AM. Italia sco. coop. agricolo forestale&amp;#x29;, Italy,CFRI&amp;#x28;Croatian Forest Research Institute&amp;#x29;, Croatia,SFS&amp;#x28;Slovenia Forest Service - Zavod za gozdove Slovenije&amp;#x29;, Slovenia,SFI&amp;#x28;Gozdarski in&amp;scaron;titut Slovenije &amp;#x2f; Slovenian Forestry Institute&amp;#x29;, Slovenia,MSRM&amp;#x28;Ente Parco Regionale Migliarino, San Rossore, Massaciuccoli&amp;#x29;, Italy</t>
  </si>
  <si>
    <t>Forests,Forest management</t>
  </si>
  <si>
    <t>conservation of genetic resources,forest ecosystem,land use planning,decision making support,biodiversity,landscape protection,forestry,forest management</t>
  </si>
  <si>
    <t>A circular economy system for multi-source biomass conversion to added value products</t>
  </si>
  <si>
    <t>LIFE18 CCM/GR/001180</t>
  </si>
  <si>
    <t>LIFE CIRCforBIO</t>
  </si>
  <si>
    <t>http:///www.ntua.gr; www.uest.gr</t>
  </si>
  <si>
    <t>NEVIS&amp;#x28;NEVIS &amp;ndash; NOVEL ENVIRONMENTAL SOLUTIONS S.A.&amp;#x29;, Greece,LAVRIO&amp;#x28;MUNICIPALITY OF LAVREOTIKI&amp;#x29;, Greece,HELPE&amp;#x28;HELLENIC PETROLEUM S.A.&amp;#x29;, Greece,SATISTICA&amp;#x28;Satistica Ltd.&amp;#x29;, United Kingdom,ENVIRECO&amp;#x28;Envireco Consulting S.A&amp;#x29;, Greece,UNIVR&amp;#x28;Universit&amp;agrave; degli Studi di Verona&amp;#x29;, Italy,SEVT&amp;#x28;FEDERATION OF HELLENIC FOOD INDUSTRIES&amp;#x29;, Greece</t>
  </si>
  <si>
    <t>Participant,Participant,Participant,Participant,Participant,Participant,Participant</t>
  </si>
  <si>
    <t>Renewable energies,Waste recycling</t>
  </si>
  <si>
    <t>waste recycling,organic waste,greenhouse gas,biofuel,renewable energy,traffic emission,climate change mitigation</t>
  </si>
  <si>
    <t>COM(2014)15 - Policy framework for climate and energy in the period from 2020 to 2030 (22.01.2014),Directive 2009/28 - Promotion of the use of energy from renewable sources (23.04.2009)</t>
  </si>
  <si>
    <t>Farming the Future – Building Rural Networks for Climate-Adaptive Agriculture</t>
  </si>
  <si>
    <t>LIFE17 CCA/NL/000093</t>
  </si>
  <si>
    <t>Farm LIFE</t>
  </si>
  <si>
    <t>http://www.vhluniversity.com</t>
  </si>
  <si>
    <t>Stichting Van Hall Larenstein,Flanders Research Institute for Agriculture, Fisheries and Food &amp;#x28;ILVO&amp;#x29;, Belgium,Horst Beheer BV, The Netherlands,Bosboom B.V., The Netherlands,Stichting Landgoed De Koekoek, The Netherlands,Wendeland B.V., The Netherlands,Boefkik BV, The Netherlands</t>
  </si>
  <si>
    <t>Natural resources and ecosystems,Sectoral adaptation (industry-services),GHG reduction in non EU ETS sectors</t>
  </si>
  <si>
    <t>Agriculture,biodiversity,public awareness campaign,certification,water resources management,agroforestry,carbon sequestration,climate change adaptation,land use</t>
  </si>
  <si>
    <t>Directive 2000/60 - Framework for Community action in the field of water policy (23.10.2000),COM(2012)673 -"A Blueprint to Safeguard Europe's Water Resources",COM(2013)216 - EU Strategy on adaptation to climate change (16.04.2013),Directive 92/43 - Conservation of natural habitats and of wild fauna and flora- Habitats Directive (21.05.1992),COM(2011) 244 final “Our life insurance, our natural capital: an EU biodiversity strategy to 2020” (03.05.2011)</t>
  </si>
  <si>
    <t>Enhance, Nurture and Vitalize the crops to increase yield and healthy plant growth</t>
  </si>
  <si>
    <t>LIFE18 ENV/IT/000304</t>
  </si>
  <si>
    <t>LIFE ENVIsion</t>
  </si>
  <si>
    <t>http://www.scl.it/</t>
  </si>
  <si>
    <t>environmental impact of agriculture,Agriculture,water saving,agroindustry,pest control,fertiliser,drought</t>
  </si>
  <si>
    <t>Regulation 1107/2009 - Placing of plant protection products on the market (repealing Council Directives 79/117/EEC and 91/414/EEC) (21.10.2009)</t>
  </si>
  <si>
    <t>Sustainable Finance Climate ACTION</t>
  </si>
  <si>
    <t>LIFE18 GIC/DE/001209</t>
  </si>
  <si>
    <t>LIFE FinACTION</t>
  </si>
  <si>
    <t>http://www.cdp.net</t>
  </si>
  <si>
    <t>CDP&amp;#x28;CDP Worldwide&amp;#x29;, United Kingdom</t>
  </si>
  <si>
    <t>17/06/2019</t>
  </si>
  <si>
    <t>16/06/2023</t>
  </si>
  <si>
    <t>Improved legislative compliance and enforcement,Awareness raising - Information,Environmental training - Capacity building</t>
  </si>
  <si>
    <t>environmental awareness,environmental training,environmental accounting,climate change mitigation</t>
  </si>
  <si>
    <t>AGUA DE PRATA - Adaptation and Watering in Green Urban Areas facing Climatic Heat Waves, Drought and Extreme Storms</t>
  </si>
  <si>
    <t>LIFE17 CCA/PT/000076</t>
  </si>
  <si>
    <t>LIFE AGUA DE PRATA</t>
  </si>
  <si>
    <t>http://www.cm-evora.pt</t>
  </si>
  <si>
    <t>Munic&amp;iacute;pio de &amp;Eacute;vora,None</t>
  </si>
  <si>
    <t>biodiversity,urban area,water resources management,climate change adaptation,drought,flood control,nature-based solutions</t>
  </si>
  <si>
    <t>Directive 2000/60 - Framework for Community action in the field of water policy (23.10.2000),COM(2012)673 -"A Blueprint to Safeguard Europe's Water Resources",Directive 2007/60 - Assessment and management of flood risks (23.10.2007),COM(2013)216 - EU Strategy on adaptation to climate change (16.04.2013),COM(2013) 249 final “Communication from the Commission on Green Infrastructure (GI) - Enhancing Europe’s Natural Capital” (06.05.2013),COM(2011) 244 final “Our life insurance, our natural capital: an EU biodiversity strategy to 2020” (03.05.2011)</t>
  </si>
  <si>
    <t>Developing resilient, low-carbon and more livable urban residential area</t>
  </si>
  <si>
    <t>LIFE17 CCA/SK/000126</t>
  </si>
  <si>
    <t>LIFE DELIVER</t>
  </si>
  <si>
    <t>http://www.karlovaves.sk/</t>
  </si>
  <si>
    <t>Bratislava Municipality Karlova Ves,CI2, o. p. s., Czech Republic,In&amp;scaron;tit&amp;uacute;t pre pas&amp;iacute;vne domy, Slovakia,Bratislavsk&amp;eacute; region&amp;aacute;lne ochran&amp;aacute;rske zdru&amp;#x17e;enie&amp;#x2f; Regional Association for Nature&amp;#xd;&amp;#xa;Conservation and Sustainable Development &amp;#x28;BROZ&amp;#x29;, Slovakia,Carpathian Development Institute, Slovakia</t>
  </si>
  <si>
    <t>15/06/2023</t>
  </si>
  <si>
    <t>GHG reduction in non EU ETS sectors,Resilient communities</t>
  </si>
  <si>
    <t>decision making support,biodiversity,urban area,building industry,renovation,energy efficiency,flood control,nature-based solutions</t>
  </si>
  <si>
    <t>Directive 2007/60 - Assessment and management of flood risks (23.10.2007),COM(2014)15 - Policy framework for climate and energy in the period from 2020 to 2030 (22.01.2014),COM(2013)216 - EU Strategy on adaptation to climate change (16.04.2013),Directive 2012/27 - Energy efficiency (25.10.2012),COM(2011)112 - "A Roadmap for moving to a competitive low carbon economy in 2050" (08.03.2011),COM(2013) 249 final “Communication from the Commission on Green Infrastructure (GI) - Enhancing Europe’s Natural Capital” (06.05.2013),COM(2011) 244 final “Our life insurance, our natural capital: an EU biodiversity strategy to 2020” (03.05.2011)</t>
  </si>
  <si>
    <t>European Network for Sustainable Mobility at University</t>
  </si>
  <si>
    <t>LIFE15 GIC/ES/000056</t>
  </si>
  <si>
    <t>U-MOB LIFE</t>
  </si>
  <si>
    <t>http://www.novotec.es</t>
  </si>
  <si>
    <t>NOVOTEC CONSULTORES, S.A.,Universit&amp;agrave; degli Studi di Bergamo, Italy,Erasmus Centre for Urban, Port and Transport Economics B.V.,Fundaci&amp;oacute;n Equipo Humano, Spain,Universidad Aut&amp;ograve;noma de Barcelona, Spain,Politechnika Krakowska, Poland</t>
  </si>
  <si>
    <t>public awareness campaign,mobility</t>
  </si>
  <si>
    <t>Life Network Danube+: Closing the gaps and promoting a river corridor system with an European perspective</t>
  </si>
  <si>
    <t>LIFE18 NAT/AT/000915</t>
  </si>
  <si>
    <t>LIFE Network Danube+</t>
  </si>
  <si>
    <t>http://www.verbund.com/</t>
  </si>
  <si>
    <t>Freshwater,Fish,Invertebrates,River basin management</t>
  </si>
  <si>
    <t>aquatic ecosystem,freshwater ecosystem,river,water quality improvement,wetland,restoration measure,river management,flood control</t>
  </si>
  <si>
    <t xml:space="preserve">Tullnerfelder Donau-Auen(AT1216000, SPA/SCI) ,Tullnerfelder Donau-Auen(AT1216V00, SPA) </t>
  </si>
  <si>
    <t>Addressing the Threat of Invasive Alien Species in North Greece, using Early Warning and Information systems for mammals</t>
  </si>
  <si>
    <t>LIFE18 NAT/GR/000430</t>
  </si>
  <si>
    <t>LIFE ATIAS</t>
  </si>
  <si>
    <t>http://www.for.auth.gr/en</t>
  </si>
  <si>
    <t>animal damage,biodiversity,public awareness campaign,monitoring system,natural environment,pest control,early warning system</t>
  </si>
  <si>
    <t xml:space="preserve">ETHNIKOS DRYMOS PRESPON(GR1340001, SPA/SCI) ,LIMNI ORESTIAS (KASTORIAS)(GR1320003, SPA) </t>
  </si>
  <si>
    <t>The demonstrative installation for the separation of refrigerant waste mixtures</t>
  </si>
  <si>
    <t>LIFE18 CCM/PL/001100</t>
  </si>
  <si>
    <t>Refrigerants LIFE Cycle</t>
  </si>
  <si>
    <t>http://prozon.org.pl</t>
  </si>
  <si>
    <t>CHEMAT&amp;#x28;Chemat Sp. z o.o.&amp;#x29;, Poland,EKOTEZ&amp;#x28;EKOTEZ spol. s r.o.&amp;#x29;, Czech Republic</t>
  </si>
  <si>
    <t>GHG reduction in non EU ETS sectors,Waste recycling</t>
  </si>
  <si>
    <t>waste recycling,emission reduction,waste treatment,recycling,greenhouse gas,climate change mitigation</t>
  </si>
  <si>
    <t>Replacing F-gas: demonstration of innovative, integrated HVACR installations with natural refrigerant.</t>
  </si>
  <si>
    <t>LIFE18 CCM/BE/001182</t>
  </si>
  <si>
    <t>NATURAL HVACR 4 LIFE</t>
  </si>
  <si>
    <t>http://daikin.eu</t>
  </si>
  <si>
    <t>DACS&amp;#x28;DAIKIN AC SPAIN, S.A.&amp;#x29;, Spain,DAG&amp;#x28;Daikin Airconditioing Germany GmbH&amp;#x29;, Germany</t>
  </si>
  <si>
    <t>clean technology,emission reduction,greenhouse gas,climate change mitigation</t>
  </si>
  <si>
    <t>Regulation 517/2014 - Fluorinated greenhouse gases (16.04.2014),COM(2014)15 - Policy framework for climate and energy in the period from 2020 to 2030 (22.01.2014)</t>
  </si>
  <si>
    <t>Demonstration of a unique cleaning and recovery process for ammonia/nitrogen, enabling 100% recycled fertilizer products</t>
  </si>
  <si>
    <t>LIFE18 ENV/SE/000265</t>
  </si>
  <si>
    <t>LIFE RE-FERTILIZE</t>
  </si>
  <si>
    <t>http://www.easymining.se</t>
  </si>
  <si>
    <t>Biofos&amp;#x28;BIOFOS A&amp;#x2f;S&amp;#x29;, Denmark,Lantmannen&amp;#x28;Lantm&amp;auml;nnen ek. f&amp;ouml;r.&amp;#x29;, Sweden,Ragn-Sells&amp;#x28;Ragn-Sells Avfallsbehandling AB&amp;#x29;, Sweden</t>
  </si>
  <si>
    <t>Resource efficiency,Waste water treatment</t>
  </si>
  <si>
    <t>waste water treatment,energy saving,reuse of materials,greenhouse gas,industrial waste water,sludge treatment,fertiliser,urban wastewater</t>
  </si>
  <si>
    <t>Directive 2000/60 - Framework for Community action in the field of water policy (23.10.2000),Directive 91/271 - Urban waste water treatment (21.05.1991),COM(2011)112 - "A Roadmap for moving to a competitive low carbon economy in 2050" (08.03.2011)</t>
  </si>
  <si>
    <t>Livestock farming against climate change problems posed by soil degradation in the Emilian Apennines</t>
  </si>
  <si>
    <t>LIFE18 CCM/IT/001093</t>
  </si>
  <si>
    <t>LIFE agriCOlture</t>
  </si>
  <si>
    <t>http://www.emiliacentrale.it/</t>
  </si>
  <si>
    <t>PNATE&amp;#x28;Ente Parco nazionale dell&amp;#x27;Appennino tosco-emiliano&amp;#x29;, Italy,CRPA&amp;#x28;Centro Ricerche Produzioni Animali - CRPA S.p.A.&amp;#x29;, Italy,CBB&amp;#x28;Consorzio della Bonifica Burana&amp;#x29;, Italy</t>
  </si>
  <si>
    <t>Carbon sequestration,Soil and landscape protection</t>
  </si>
  <si>
    <t>agricultural method,Agriculture,greenhouse gas,soil erosion,mountainous area,carbon sequestration,climate change mitigation,climate mitigation strategy,land use</t>
  </si>
  <si>
    <t xml:space="preserve">COM(2014)15 - Policy framework for climate and energy in the period from 2020 to 2030 (22.01.2014),COM(2006)231 - “Thematic Strategy for Soil Protection” (22.09.2006) </t>
  </si>
  <si>
    <t>LIFE ZEOWINE: ZEOlite and WINEry waste as innovative product for wine production</t>
  </si>
  <si>
    <t>LIFE17 ENV/IT/000427</t>
  </si>
  <si>
    <t>LIFE ZEOWINE</t>
  </si>
  <si>
    <t>http://www.ise.cnr.it</t>
  </si>
  <si>
    <t>Consiglio Nazionale delle Ricerche - Istituto di Ricerca sugli Ecosistemi Terrestri,Cosimo Maria Masini  - Tenuta di Poggio S.S. Societ&amp;agrave; agricola  Italy</t>
  </si>
  <si>
    <t>01/07/2022</t>
  </si>
  <si>
    <t>Soil and landscape protection,Agricultural waste</t>
  </si>
  <si>
    <t>agricultural method,soil degradation,waste recycling,organic waste,beverage industry,agricultural waste</t>
  </si>
  <si>
    <t>Refrigerants, Naturally! for LIFE</t>
  </si>
  <si>
    <t>LIFE18 GIC/DE/001104</t>
  </si>
  <si>
    <t>Ref, Nat! for LIFE</t>
  </si>
  <si>
    <t>http://www.heat-international.de</t>
  </si>
  <si>
    <t>shecco&amp;#x28;Shecco Sprl&amp;#x29;, Belgium,BIV&amp;#x28;Bundesinnungsverband des Deutschen&amp;#x202f;K&amp;auml;lteanlagenbauerhandwerks&amp;#x29;, Germany,BNN&amp;#x28;Bundesverband Naturkost Naturwaren &amp;#x28;BNN&amp;#x29; e.V.&amp;#x29;, Germany,SEAE&amp;#x28;Sociedad Espa&amp;ntilde;ola de Agricultura Ecol&amp;oacute;gica &amp;#x2f; Sociedad Espa&amp;ntilde;ola de Agroecologia &amp;#x28;SEAE&amp;#x29;&amp;#x29;, Spain,STEK&amp;#x28;Stichting Emissiepreventie Koudetechniek &amp;#x28;STEK&amp;#x29;&amp;#x29;, Netherlands,AgroBio&amp;#x28;Associa&amp;ccedil;&amp;atilde;o Portuguesa de Agricultura Biol&amp;oacute;gica&amp;#x29;, Portugal,KNVvK&amp;#x28;Koninklijke Nederlandse Vereniging voor Koude - Royal Dutch Association for Refrigeration&amp;#x29;, Netherlands</t>
  </si>
  <si>
    <t>14/12/2022</t>
  </si>
  <si>
    <t>Environmental training - Capacity building,Awareness raising - Information,Public and Stakeholders participation</t>
  </si>
  <si>
    <t>public awareness campaign,emission reduction,environmental training,social participation,environmental awareness,climate change mitigation</t>
  </si>
  <si>
    <t>Climate value of urban trees</t>
  </si>
  <si>
    <t>LIFE18 GIC/IT/001217</t>
  </si>
  <si>
    <t>LIFE CLIVUT</t>
  </si>
  <si>
    <t>http://www.ing1.unipg.it/</t>
  </si>
  <si>
    <t>Resilient communities,Public and Stakeholders participation,Green infrastructure</t>
  </si>
  <si>
    <t>introduction of plant species,land use planning,biodiversity,environmental awareness,urban area,urban planning,climate change adaptation,climate resilience,Covenant of Mayors,nature-based solutions,urban heat island</t>
  </si>
  <si>
    <t>Directive 2008/50/EC - Ambient air quality and cleaner air for Europe (21.05.2008) ,COM(2014)15 - Policy framework for climate and energy in the period from 2020 to 2030 (22.01.2014),COM(2011) 244 final “Our life insurance, our natural capital: an EU biodiversity strategy to 2020” (03.05.2011)</t>
  </si>
  <si>
    <t>Paper-hemp insulation pilot production</t>
  </si>
  <si>
    <t>LIFE17 ENV/LV/000335</t>
  </si>
  <si>
    <t>LIFE_PHIPP</t>
  </si>
  <si>
    <t>http://www.balticfloc.lv</t>
  </si>
  <si>
    <t>SIA Balticfloc,None</t>
  </si>
  <si>
    <t>03/08/2018</t>
  </si>
  <si>
    <t>Construction and demolition waste,Waste recycling</t>
  </si>
  <si>
    <t>environmental awareness,environmentally friendly product,waste use,waste recycling,building material,building industry,ecolabel,paper industry,building renovation,resource conservation</t>
  </si>
  <si>
    <t>LIFE - Deepening International Cooperation on Emissions Trading</t>
  </si>
  <si>
    <t>LIFE18 GIC/IT/001129</t>
  </si>
  <si>
    <t>LIFE DICET</t>
  </si>
  <si>
    <t>http://eui.eu</t>
  </si>
  <si>
    <t>Public and Stakeholders participation,Improved legislative compliance and enforcement,GHG reduction in EU ETS sectors</t>
  </si>
  <si>
    <t>policy integration,emission reduction,environmental training,environmental accounting,environmental law,financial instrument,climate change mitigation,climate mitigation strategy,environmental incentive,greenhouse gas accounting,knowledge development,market-based instruments</t>
  </si>
  <si>
    <t>Nature-based Remediation of Metal pollutants in Nature Areas to increase water storage capacity  NARMENA</t>
  </si>
  <si>
    <t>LIFE18 ENV/BE/000286</t>
  </si>
  <si>
    <t>LIFE NARMENA</t>
  </si>
  <si>
    <t>http://www.ovam.be</t>
  </si>
  <si>
    <t>ABO&amp;#x28;ABO NV&amp;#x29;, Belgium,ARCHE&amp;#x28;ARCHE Consulting cvba&amp;#x29;, Belgium,Natuurpunt&amp;#x28;Natuurpunt Beheer vzw, Vereniging voor Natuurbeheer en Landschapszorg in Vlaanderen&amp;#x29;, Belgium,ANB&amp;#x28;Agentschap voor Natuur en Bos&amp;#x29;, Belgium,VMM&amp;#x28;Vlaamse Milieumaatschappij&amp;#x29;, Belgium,B2C&amp;#x28;Bio2clean bvba&amp;#x29;, Belgium</t>
  </si>
  <si>
    <t>Water quality improvement,Freshwater,Pollutants reduction,Green infrastructure</t>
  </si>
  <si>
    <t>freshwater ecosystem,wetlands ecosystem,water quality improvement,pollution control,water pollution,nature-based solutions</t>
  </si>
  <si>
    <t>Directive 2000/60 - Framework for Community action in the field of water policy (23.10.2000),Directive 2007/60 - Assessment and management of flood risks (23.10.2007),Directive 92/43 - Conservation of natural habitats and of wild fauna and flora- Habitats Directive (21.05.1992)</t>
  </si>
  <si>
    <t>Life Nardus &amp; Limosa, large scale restoration of Nardus grasslands &amp; conservation of meadow birds in De
Kempen (BE-NL)</t>
  </si>
  <si>
    <t>LIFE18 NAT/BE/000576</t>
  </si>
  <si>
    <t>LIFE Nardus &amp; Limosa</t>
  </si>
  <si>
    <t>ANB&amp;#x28;Agentschap voor Natuur en Bos&amp;#x29;, Belgium,UGent&amp;#x28;Universiteit Gent&amp;#x29;, Belgium,Eurosite&amp;#x28;Eurosite&amp;#x29;, Netherlands,BrabLand&amp;#x28;Stichting Het Noordbrabants Landschap&amp;#x29;, Netherlands,Bargerveen&amp;#x28;Stichting Bargerveen&amp;#x29;, Netherlands,Turnhout&amp;#x28;Stad Turnhout&amp;#x29;, Belgium</t>
  </si>
  <si>
    <t>grassland ecosystem,Agriculture,restoration measure,endangered species,fertiliser</t>
  </si>
  <si>
    <t>2320 - Dry sand heaths with Calluna and Empetrum nigrum,2330 - Inland dunes with open Corynephorus and Agrostis grasslands,4010 - Northern Atlantic wet heaths with Erica tetralix,6230 - "Species-rich Nardus grasslands, on silicious substrates in mountain areas (and submountain areas in Continental Europe)"</t>
  </si>
  <si>
    <t xml:space="preserve">Vennen, heiden en moerassen rond Turnhout(BE2100024, SCI) ,Mangelbeek en heide- en vengebieden tussen Houthalen en Gruitrode(BE2200030, SCI) ,Kempenland-West(NL1000022, SCI) ,Regte Heide &amp; Riels Laag(NL9803073, SCI) ,Arendonk, Merksplas, Oud-Turnhout, Ravels en Turnhout(BE2101538, SPA) ,Houthalen-Helchteren, Meeuwen-Gruitrode en Peer(BE2220313, SPA) </t>
  </si>
  <si>
    <t>Sustainable substrates for agriculture from dredged remediated marine sediments: from ports to pots</t>
  </si>
  <si>
    <t>LIFE17 ENV/IT/000347</t>
  </si>
  <si>
    <t>LIFE SUBSED</t>
  </si>
  <si>
    <t>http://www.floratoscana.it</t>
  </si>
  <si>
    <t>Flora Toscana Soc. Agr. Coop.,Consiglio Nazionale delle Ricerche - Istituto di Ricerca sugli Ecosistemi Terrestri   Italy,Caliplant Agro S.L  Spain,Miguel Hern&amp;aacute;ndez University of Elche, Spain,CARBONSINK GROUP S.R.L., Italy,Consiglio per la ricerca in agricoltura e l&amp;rsquo;analisi dell&amp;rsquo;economia agraria  Italy</t>
  </si>
  <si>
    <t>Waste recycling,Waste reduction - Raw material saving</t>
  </si>
  <si>
    <t>agricultural method,environmental training,food production,soil erosion,horticulture,resource conservation</t>
  </si>
  <si>
    <t xml:space="preserve">Directive 75/442/EEC -"Waste framework directive" (15.07.1975),COM(2015)614 - "Closing the loop - An EU action plan for the Circular Economy" (02.12.2015),COM(2001)162 -"Biodiversity Action Plan for the conservation of natural resources (vol. I &amp; II)" (27.03.2001) </t>
  </si>
  <si>
    <t>Pilot plant for insect protein production from biowaste as sustainable alternative to fish and soy meal for animal feed</t>
  </si>
  <si>
    <t>LIFE18 ENV/DE/000011</t>
  </si>
  <si>
    <t>LIFE Waste2Protein</t>
  </si>
  <si>
    <t>http://www.madebymade.eu</t>
  </si>
  <si>
    <t>SST&amp;#x28;Schulz Systemtechnik GmbH&amp;#x29;, Germany</t>
  </si>
  <si>
    <t>14/01/2023</t>
  </si>
  <si>
    <t>Agriculture,recycling,organic waste,environmental friendly procurement,animal foodstuff,animal husbandry,climate change mitigation</t>
  </si>
  <si>
    <t>Directive 1999/31 - Landfill of waste (26.04.1999),Directive 75/442/EEC -"Waste framework directive" (15.07.1975),COM(2015)614 - "Closing the loop - An EU action plan for the Circular Economy" (02.12.2015),COM(2011)885 - EU 2050 Energy Roadmap (15.12.2011)</t>
  </si>
  <si>
    <t>Alina Life Formulations in Open-Source Platform</t>
  </si>
  <si>
    <t>LIFE17 ENV/LV/000318</t>
  </si>
  <si>
    <t>LIFE-ALFIO</t>
  </si>
  <si>
    <t>http://www.alina-premium.com</t>
  </si>
  <si>
    <t>Alina,Riga Technical University, Latvia,University of Latvia, Latvia</t>
  </si>
  <si>
    <t>coating,air pollution,volatile organic compound,paint,ecolabel,consumer information,resource conservation</t>
  </si>
  <si>
    <t>COM (2013/0918) - A Clean Air Programme for Europe (18.12.2013)</t>
  </si>
  <si>
    <t>Nutrient recycling circular economy model for large cities  water treatment sludge and ashes to biomass to bio-energy</t>
  </si>
  <si>
    <t>LIFE17 ENV/LT/000310</t>
  </si>
  <si>
    <t>NutriBiomass4LIFE</t>
  </si>
  <si>
    <t>UAB &amp;quot;Pageldyni plantacija&amp;quot;,Lietuvos agrarini&amp;#x173; ir mi&amp;scaron;k&amp;#x173; moksl&amp;#x173; centras  Lithuania,Swedish university of agricultural sciences Department of crop production ecology  Sweden,Lietuvos mi&amp;scaron;ko ir &amp;#x17e;em&amp;#x117;s savinink&amp;#x173; asociacija  Lithuania,Kirtim&amp;#x173; katilin&amp;#x117;  Lithuania,Vilniaus vandenys  Lithuania</t>
  </si>
  <si>
    <t>Municipal waste (including household and commercial),Waste water treatment</t>
  </si>
  <si>
    <t>Agriculture,soil degradation,waste water treatment,waste use,forest management,wood,biomass energy,renewable energy,soil surface sealing</t>
  </si>
  <si>
    <t>Directive 75/442/EEC -"Waste framework directive" (15.07.1975),Directive 2000/60 - Framework for Community action in the field of water policy (23.10.2000),"Directive 86/278 - Protection of the environment, and in particular of the soil, when sewage sludge is used in agriculture (12.06.1986)"</t>
  </si>
  <si>
    <t>Fluvial freshwater habitat recovery through geomorphic-based mine ecological restoration in Iberian Peninsula</t>
  </si>
  <si>
    <t>LIFE18 ENV/ES/000181</t>
  </si>
  <si>
    <t>LIFE RIBERMINE</t>
  </si>
  <si>
    <t>https://www.castillalamancha.es/gobierno/desarrollosostenible</t>
  </si>
  <si>
    <t>CCV Lousal&amp;#x28;Associa&amp;ccedil;&amp;atilde;o Centro Ci&amp;ecirc;ncia Viva do Lousal&amp;#x29;, Portugal,UCM&amp;#x28;UNIVERSIDAD COMPLUTENSE DE MADRID&amp;#x29;, Spain,GEACAM&amp;#x28;Gesti&amp;oacute;n Ambiental de Castilla-La Mancha&amp;#x29;, Spain,CAOBAR&amp;#x28;CAOBAR, S.A.&amp;#x29;, Spain</t>
  </si>
  <si>
    <t>16/09/2019</t>
  </si>
  <si>
    <t>16/03/2024</t>
  </si>
  <si>
    <t>Mining - Quarrying,Water resources protection,Pollutants reduction,Soil and landscape protection</t>
  </si>
  <si>
    <t>water quality improvement,mine,water resources management,water pollution,river management,ecosystem-based approach</t>
  </si>
  <si>
    <t>Making ecosystems resilient to Invasive Alien Species</t>
  </si>
  <si>
    <t>LIFE19 NAT/NL/000821</t>
  </si>
  <si>
    <t>LIFE RESILIAS</t>
  </si>
  <si>
    <t>https://bosgroepen.nl</t>
  </si>
  <si>
    <t>SB&amp;#x28;Stichting Bargerveen&amp;#x29;, Netherlands</t>
  </si>
  <si>
    <t>01/09/2020</t>
  </si>
  <si>
    <t>30/09/2027</t>
  </si>
  <si>
    <t>Invasive species,Forests,Grasslands,Fish,Plants</t>
  </si>
  <si>
    <t>pest control,ecosystem-based approach,nature-based solutions</t>
  </si>
  <si>
    <t xml:space="preserve">Kop van Schouwen(NL1000017, SCI) ,Kempenland-West(NL1000022, SCI) ,Leenderbos, Groote Heide &amp; De Plateaux(NL9801036, SCI) ,Brabantse Wal(NL9801055, SCI) ,Brabantse Wal(NL3009003, SPA) ,Leenderbos, Groote Heide &amp; De Plateaux(NL3009014, SPA) </t>
  </si>
  <si>
    <t>Conservation of endemic species and dry grassland habitats in the contact zone of Pannonian and Alpine bioregions</t>
  </si>
  <si>
    <t>LIFE19 NAT/SK/000895</t>
  </si>
  <si>
    <t>LIFE endemic PANALP</t>
  </si>
  <si>
    <t>https://broz.sk/projekty/panalp/</t>
  </si>
  <si>
    <t>28/02/2027</t>
  </si>
  <si>
    <t>Grasslands,Plants,Invertebrates,Ecological coherence</t>
  </si>
  <si>
    <t>endemic species,grazing,tourism,restoration measure</t>
  </si>
  <si>
    <t>6210 - Semi-natural dry grasslands and scrubland facies on calcareous substrates (Festuco-Brometalia) (* important orchid sites),6240 - Sub-Pannonic steppic grasslands,6190 - Rupicolous pannonic grasslands (Stipo-Festucetalia pallentis)</t>
  </si>
  <si>
    <t>Crambe tataria,Tephroseris longifolia ssp. moravica,Dianthus lumnitzeri,Vincetoxicum pannonicum,Ferula sadleriana,Linum dolomiticum,Cerambyx cerdo,Eriogaster catax,Parnassius apollo,Parnassius mnemosyne,Maculinea arion</t>
  </si>
  <si>
    <t xml:space="preserve">Male Karpaty(SKCHVU014, SPA) ,Strazovske vrchy(SKCHVU028, SPA) ,Börzsöny és Visegrádi-hegység(HUDI10002, SPA) ,Gerecse(HUDI10003, SPA) ,Szársomlyó(HUDD20006, SCI) ,Börzsöny(HUDI20008, SCI) ,Budai-hegység(HUDI20009, SCI) ,Budaörsi kopárok(HUDI20010, SCI) ,Központi-Gerecse(HUDI20030, SCI) ,Nyugat-Cserhát és Naszály(HUDI20038, SCI) ,Pilis és Visegrádi-hegység(HUDI20039, SCI) ,Cachticke Karpaty(SKUEV0103, SCI) ,Temesska skala(SKUEV0127, SCI) ,Rokos(SKUEV0128, SCI) ,Dolne lazy(SKUEV0136, SCI) ,Strazovske vrchy(SKUEV0256, SCI) ,Biele hory(SKUEV0267, SCI) ,Baske(SKUEV0274, SCI) ,Knazi stol(SKUEV0275, SCI) ,Tematinske vrchy(SKUEV0380, SCI) ,Orlie skaly(SKUEV0506, SCI) </t>
  </si>
  <si>
    <t>From single-use plastics to LEGO bricks: Sustainably sourced ABS from recycled post-consumer polystyrene waste</t>
  </si>
  <si>
    <t>LIFE19 ENV/DE/000652</t>
  </si>
  <si>
    <t>LIFE ABSolutely Circular</t>
  </si>
  <si>
    <t>http://www.ineos-styrolution.com/index.html</t>
  </si>
  <si>
    <t>LEGO&amp;#x28;LEGO System A&amp;#x2f;S&amp;#x29;, Denmark,Indaver&amp;#x28;Indaver NV&amp;#x29;, Belgium</t>
  </si>
  <si>
    <t>Circular economy and Value chains,Eco-products design,Cleaner technologies,Life Cycle Assessment-Management,Certification,Packaging and plastic waste,Plastic - Rubber -Tyre</t>
  </si>
  <si>
    <t>plastic waste,municipal waste,industrial process</t>
  </si>
  <si>
    <t>Directive 94/62 - Packaging and packaging waste (20.12.1994),Directive 75/442/EEC -"Waste framework directive" (15.07.1975),COM(2014)398 - "Towards a circular economy: a zero waste programme for Europe" (02.07.2014)</t>
  </si>
  <si>
    <t>Direct pROduction of New Electrode materials from battery recycling</t>
  </si>
  <si>
    <t>LIFE19 ENV/IT/000520</t>
  </si>
  <si>
    <t>LIFE DRONE</t>
  </si>
  <si>
    <t>http://www.technosind.it/</t>
  </si>
  <si>
    <t>FAAM Research Center S.r.l  &amp;#x28;FRC&amp;#x29;,UNIROMA&amp;#x28;Sapienza University Department of Chemistry&amp;#x29;, Italy,ECOREC&amp;#x28;ECO RECYCLING srl&amp;#x29;, Italy,SEVAL&amp;#x28;S.EVal.srl&amp;#x29;, Italy</t>
  </si>
  <si>
    <t>Hazardous waste,Circular economy and Value chains,Waste reduction - Raw material saving,Waste from Electrical and Electronic Equipment (WEEE)</t>
  </si>
  <si>
    <t>waste management,waste recycling,heavy metal,waste treatment,waste collection,recycling,battery,hazardous waste</t>
  </si>
  <si>
    <t>Directive 2006/66 - Batteries and accumulators and waste batteries and accumulators and repealing Directive 91/157/EEC (06.09.2006)</t>
  </si>
  <si>
    <t>Conservation of saproxylic beetles in the Carpathians</t>
  </si>
  <si>
    <t>LIFE19 NAT/RO/000023</t>
  </si>
  <si>
    <t>LIFE ROsalia</t>
  </si>
  <si>
    <t>http://liferosalia.ro</t>
  </si>
  <si>
    <t>PVNP&amp;#x28;R.N.P. Romsilva Administratia Parcului Natural Putna Vrancea R.A.&amp;#x29;, Romania,UNIBUC&amp;#x28;Universitatea din Bucure&amp;#x219;ti&amp;#x29;, Romania,ACDB&amp;#x28;Asocia&amp;#x21b;ia pentru Conservarea Diversit&amp;#x103;&amp;#x21b;ii Biologice&amp;#x29;, Romania</t>
  </si>
  <si>
    <t>31/05/2025</t>
  </si>
  <si>
    <t>Invertebrates,Forests,Knowledge development</t>
  </si>
  <si>
    <t>environmental education,policy integration,monitoring system,forest management,management plan,endangered species</t>
  </si>
  <si>
    <t>Osmoderma eremita,Rosalia alpina</t>
  </si>
  <si>
    <t xml:space="preserve">Putna - Vrancea(ROSCI0208, SCI) </t>
  </si>
  <si>
    <t>Precision Agriculture System to limit the impact on the environment, on health and on air quality of grape production.</t>
  </si>
  <si>
    <t>LIFE19 ENV/IT/000339</t>
  </si>
  <si>
    <t>LIFE WINEgROVER</t>
  </si>
  <si>
    <t>http://www.unitus.it/</t>
  </si>
  <si>
    <t>LUISS&amp;#x28;LUISS &amp;ndash; LIBERA UNIVERSIT&amp;Agrave; INTERNAZIONALE DEGLI STUDI SOCIALI GUIDO CARLI&amp;#x29;, Italy,CREA&amp;#x28;CREA &amp;ndash; Counsil for Agricultural Research and Agricultural Economy Alalysis &amp;ndash; CREA VE Research Center - Viticulture and Oenology&amp;#x29;, Italy,WELLNESS&amp;#x28;Wellness Telecom S.L.&amp;#x29;, Spain,INOVA&amp;#x2b;&amp;#x28;Inova&amp;#x2b; - Innovation Services, S.A.&amp;#x29;, Portugal,SCC&amp;#x28;Asociacion Empresarial Multisectorial Innovadora para las Ciudades Inteligentes&amp;#x29;, Spain,SETEL&amp;#x28;SETEL Servizi Tecnici Logistici Srl&amp;#x29;, Italy</t>
  </si>
  <si>
    <t>Resource efficiency,Cleaner technologies,Pollution control,Human health protection</t>
  </si>
  <si>
    <t>agricultural method,environmental impact of agriculture,Agriculture,clean technology,research project,decision making support,pollution prevention,agricultural pollution,electric vehicle,pollution control,fertiliser</t>
  </si>
  <si>
    <t>Optimising the Governance and Management of the Natura 2000 Protected Areas Network in Latvia</t>
  </si>
  <si>
    <t>LIFE19 IPE/LV/000010</t>
  </si>
  <si>
    <t>LIFE-IP LatViaNature</t>
  </si>
  <si>
    <t>Pausales dabas fonds,Ministry of Environmental Protection and Regional Development of the Republic of Latvia ,University of Latvia ,Daugavpils University-Latvia,Latvian Fund for Nature ,Latvia University of Life Sciences and Technologies ,JSC &amp;ldquo;Latvia&amp;rsquo;s state forests&amp;rdquo; ,Latvian Rural Advisory and Training Centre,Vidzeme University of Applied Sciences-Latvia</t>
  </si>
  <si>
    <t>01/08/2020</t>
  </si>
  <si>
    <t>Integrated management,Ecological coherence,Invasive species,Grasslands,Forests,Environmental training - Capacity building</t>
  </si>
  <si>
    <t>forest ecosystem,grassland ecosystem,biodiversity,integrated management,nature conservation,software development</t>
  </si>
  <si>
    <t>Directive 2011/92 on the assessment of the effects of certain public and private projects on the environment (13.12.2011),Directive 92/43 - Conservation of natural habitats and of wild fauna and flora- Habitats Directive (21.05.1992),COM(2011) 244 final “Our life insurance, our natural capital: an EU biodiversity strategy to 2020” (03.05.2011),Directive 2009/147 - Conservation of wild birds - Birds Directive (codified version of Directive 79/409/EEC as amended) (30.11.2009)</t>
  </si>
  <si>
    <t>Restoring fen habitats of Northern France and Belgium in the Anthropocene</t>
  </si>
  <si>
    <t>LIFE18 NAT/FR/000906</t>
  </si>
  <si>
    <t>Life + ANTHROPOFENS</t>
  </si>
  <si>
    <t>https://cen-hautsdefrance.org/</t>
  </si>
  <si>
    <t>Natagora&amp;#x28;Natagora&amp;#x29;, Belgium,SMBSGLP&amp;#x28;Syndicat Mixte Baie de Somme - Grand Littoral Picard&amp;#x29;, France,PNRSE&amp;#x28;Syndicat mixte de gestion du parc naturel r&amp;eacute;gional Scarpe-Escaut&amp;#x29;, France,CEN NPDC&amp;#x28;Conservatoire d&amp;#x27;espaces naturels du Nord-Pas-de-Calais&amp;#x29;, France,CEL&amp;#x28;Conservatoire de l&amp;rsquo;Espace Littoral et des Rivages lacustres&amp;#x29;, France,FCEN&amp;#x28;F&amp;eacute;d&amp;eacute;ration des Conservatoires d&amp;#x27;espaces naturels&amp;#x29;, France,SMOA&amp;#x28;Syndicat Mixte Oise Aronde&amp;#x29;, France,CD60&amp;#x28;Conseil d&amp;eacute;partemental de l&amp;#x27;Oise&amp;#x29;, France,CBNBl&amp;#x28;Centre r&amp;eacute;gional de Phytosociologie agr&amp;eacute;&amp;eacute; Conservatoire botanique national de Bailleul&amp;#x29;, France</t>
  </si>
  <si>
    <t>01/11/2019</t>
  </si>
  <si>
    <t>wetlands ecosystem,restoration measure,carbon sequestration,climate change adaptation,climate change mitigation,flood control</t>
  </si>
  <si>
    <t>7140 - Transition mires and quaking bogs,7210 - Calcareous fens with Cladium mariscus and species of the Caricion davallianae,7230 - Alkaline fens,91D0 - Bog woodland</t>
  </si>
  <si>
    <t xml:space="preserve">Marais de Balançon(FR3110083, SPA) ,Marais arrière-littoraux picards(FR2200347, SCI) ,Moyenne vallée de la Somme(FR2200357, SCI) ,Tourbières et marais de l'Avre(FR2200359, SCI) ,Marais de la Souche(FR2200390, SCI) ,Prairies et marais tourbeux de la basse vallée de l'Authie(FR3100492, SCI) ,Forêts de Raismes / Saint Amand / Wallers et Marchiennes et plaine alluviale de la Scarpe(FR3100507, SCI) </t>
  </si>
  <si>
    <t>GRAsslands Conservation Efforts through usage</t>
  </si>
  <si>
    <t>LIFE19 GIE/IT/000977</t>
  </si>
  <si>
    <t>LIFE_GRACE</t>
  </si>
  <si>
    <t>http://www.arsial.it/arsial/</t>
  </si>
  <si>
    <t>DEB&amp;#x28;Department of Environmental Biology &amp;#x28;Sapienza University&amp;#x29;&amp;#x29;, Italy,FIRAB&amp;#x28;Fondazione Italiana di Ricerca in Agricoltura Biologica e Biodinamica&amp;#x29;, Italy,GF&amp;#x28;Green Factor Srl&amp;#x29;, Italy,CA&amp;#x28;Comunit&amp;agrave; Ambiente Srl&amp;#x29;, Italy</t>
  </si>
  <si>
    <t>Grasslands,Awareness raising - Information,Public and Stakeholders participation,Agriculture - Forestry</t>
  </si>
  <si>
    <t>grassland ecosystem,grazing,monitoring,Agriculture,biodiversity,environmental awareness,consumer goods,market-based instruments</t>
  </si>
  <si>
    <t>6210 - Semi-natural dry grasslands and scrubland facies on calcareous substrates (Festuco-Brometalia) (* important orchid sites),6220 - Pseudo-steppe with grasses and annuals of the Thero-Brachypodietea,6230 - "Species-rich Nardus grasslands, on silicious substrates in mountain areas (and submountain areas in Continental Europe)"</t>
  </si>
  <si>
    <t>Eggshell: a potential raw material for CEramic wall tiles</t>
  </si>
  <si>
    <t>LIFE19 ENV/ES/000121</t>
  </si>
  <si>
    <t>LIFE EggshellenCE</t>
  </si>
  <si>
    <t>UA&amp;#x28;Universidade de Aveiro&amp;#x29;, Portugal,ADM&amp;#x28;ADELINO DUARTE DA MOTA, S.A.&amp;#x29;, Portugal,AGOTZAINA&amp;#x28;AGOTZAINA, S.L.&amp;#x29;, Spain,EATOMIZADO&amp;#x28;EUROATOMIZADO, S.A.&amp;#x29;, Spain,MAINCER&amp;#x28;MAINCER, S.L.&amp;#x29;, Spain</t>
  </si>
  <si>
    <t>01/10/2020</t>
  </si>
  <si>
    <t>Circular economy and Value chains,Food and Beverages,Waste use</t>
  </si>
  <si>
    <t>cost-benefit analysis,environmentally friendly product,food production,ecolabel,ceramics industry,alternative material,by-product</t>
  </si>
  <si>
    <t>LIFE with the beaver, wetlands and climate change</t>
  </si>
  <si>
    <t>LIFE19 GIE/SI/001111</t>
  </si>
  <si>
    <t>LIFE BEAVER</t>
  </si>
  <si>
    <t>http://lutra.si/</t>
  </si>
  <si>
    <t xml:space="preserve">Faculty of Forestry-University of Zagreb  Croatia </t>
  </si>
  <si>
    <t>Awareness raising - Information,Mammals,Freshwater</t>
  </si>
  <si>
    <t>freshwater ecosystem,introduction of animal species,wetlands ecosystem,public awareness campaign,nature conservation,information network</t>
  </si>
  <si>
    <t>Castor fiber</t>
  </si>
  <si>
    <t>New strategies for the coffee by-products recovery as a new raw material for animal feed</t>
  </si>
  <si>
    <t>LIFE19 ENV/ES/000186</t>
  </si>
  <si>
    <t>Life ECOFFEED</t>
  </si>
  <si>
    <t>http://www.azti.es</t>
  </si>
  <si>
    <t>NEIKER&amp;#x28;NEIKER-Instituto Vasco de Investigaci&amp;oacute;n y Desarrollo Agrario S.A.&amp;#x29;, Spain,UAGA&amp;#x28;UNI&amp;Oacute;N AGROGANADERA DE &amp;Aacute;LAVA&amp;#x29;, Spain,RIERA&amp;#x28;RIERA NADEU, S.A.&amp;#x29;, Spain,EUSKOVAZZA&amp;#x28;EUSKOVAZZA, S.L&amp;#x29;, Spain,EKOGRAS&amp;#x28;Ecogras recuperaci&amp;oacute;n y reciclado, S.L.&amp;#x29;, Spain,BEHI-ALDE&amp;#x28;BEHI-ALDE S,COOP&amp;#x29;, Spain</t>
  </si>
  <si>
    <t>Agriculture - Forestry,Waste use,Circular economy and Value chains</t>
  </si>
  <si>
    <t>waste management,waste use,waste collection,agroindustry,animal foodstuff,by-product</t>
  </si>
  <si>
    <t>BRACKISH-GROUNDWATER DESALINATION AND DENITRIFICATION FOR SUSTAINABLE IRRIGATION: NET ZERO WASTE AND ENERGY</t>
  </si>
  <si>
    <t>LIFE19 ENV/ES/000447</t>
  </si>
  <si>
    <t>LIFE-DESIROWS</t>
  </si>
  <si>
    <t>http://regeneralevante.com/</t>
  </si>
  <si>
    <t>ARCOSUR&amp;#x28;COMUNIDAD DE REGANTES ARCO SUR MAR MENOR&amp;#x29;, Spain,HIDROGEA&amp;#x28;HIDROGEA, GESTI&amp;Oacute;N INTEGRAL DE AGUAS DE MURCIA, S.A.&amp;#x29;, Spain,HIDROTEC&amp;#x28;HIDROTEC TRATAMIENTO DE AGUAS  S.L.&amp;#x29;, Spain,UPCT&amp;#x28;UNIVERSIDAD POLIT&amp;Eacute;CNICA DE CARTAGENA&amp;#x29;, Spain</t>
  </si>
  <si>
    <t>water supply,wetland,groundwater,water resources management,water treatment,water shortage</t>
  </si>
  <si>
    <t>COM(2007)414 - “Communication addressing the challenge of water scarcity and droughts in the European Union” (18.07.2007)</t>
  </si>
  <si>
    <t>Forest planning and earth observation for a well-grounded governance</t>
  </si>
  <si>
    <t>LIFE19 GIE/IT/000311</t>
  </si>
  <si>
    <t>LIFE FOLIAGE</t>
  </si>
  <si>
    <t>https://www.crea.gov.it/en</t>
  </si>
  <si>
    <t>07/05/2024</t>
  </si>
  <si>
    <t>Integrated management,Forests,Improved legislative compliance and enforcement,Forest management,Public administration</t>
  </si>
  <si>
    <t>forest ecosystem,environmental awareness,remote sensing,forest management,information network,information system,fire protection</t>
  </si>
  <si>
    <t>COM(2013)659 - A new EU Forest Strategy: for forests and the forest-based sector (20.09.2013),Directive 92/43 - Conservation of natural habitats and of wild fauna and flora- Habitats Directive (21.05.1992),Directive 79/409 - Conservation of wild birds (02.04.1979),COM(2011) 244 final “Our life insurance, our natural capital: an EU biodiversity strategy to 2020” (03.05.2011)</t>
  </si>
  <si>
    <t>ZERO EMISSION LIFE-IP (LIFE ZELI)</t>
  </si>
  <si>
    <t>LIFE17 TAC/IT/000001</t>
  </si>
  <si>
    <t>LIFE ZELI</t>
  </si>
  <si>
    <t>Actions for boosting pollination in rural and urban areas</t>
  </si>
  <si>
    <t>LIFE19 NAT/IT/000848</t>
  </si>
  <si>
    <t>LIFE PollinAction</t>
  </si>
  <si>
    <t>RV&amp;#x28;Veneto Region &amp;ndash; Directorate of agri-environment, planning and management of fishing and wildlife hunting&amp;#x29;, Italy,CAV&amp;#x28;Concessioni Autostradali Venete - CAV S.p.A.&amp;#x29;, Italy,FVG&amp;#x28;Regione Autonoma Friuli-Venezia Giulia&amp;#x29;, Italy,SELC&amp;#x28;SELC soc. coop.&amp;#x29;, Italy,CITA&amp;#x28;Centro de Investigaci&amp;oacute;n y Tecnolog&amp;iacute;a Agroalimentaria de Arag&amp;oacute;n&amp;#x29;, Spain,CAM&amp;#x28;Comune di Caldogno&amp;#x29;, Italy,ECOR&amp;#x28;EcorNaturaS&amp;igrave; SPA&amp;#x29;, Italy,VA&amp;#x28;Agenzia veneta per l&amp;#x27;innovazione nel settore primario&amp;#x29;, Italy,ALBA&amp;#x28;ALBATROS S.r.l.&amp;#x29;, Italy</t>
  </si>
  <si>
    <t>Invertebrates,Green infrastructure,Market based instruments,Urban biodiversity,Natural resources and ecosystems</t>
  </si>
  <si>
    <t>grassland ecosystem,urban planning,quality of life,food production,sustainable development,rural development,restoration measure,organic farming,market-based instruments</t>
  </si>
  <si>
    <t>6120 - Xeric sand calcareous grasslands,6430 - Hydrophilous tall herb fringe communities of plains and of the montane to alpine levels</t>
  </si>
  <si>
    <t xml:space="preserve">Maestrazgo y Sierra de Gúdar(ES2420126, SCI) ,Montes de Zuera(ES2430078, SCI) ,Loma Negra(ES2430079, SCI) ,L'Alt Maestrat(ES5223002, SCI) ,Palude del Busatello(IT3210013, SPA/SCI) ,Palude del Feniletto - Sguazzo del Vallese(IT3210014, SPA/SCI) ,Sguazzo di Rivalunga(IT3210019, SPA/SCI) ,Bosco di Dueville(IT3220013, SPA/SCI) ,Fontane Bianche di Lancenigo(IT3240012, SPA/SCI) ,Ex Cave di Villetta di Salzano(IT3250008, SPA/SCI) ,Bosco di Carpenedo(IT3250010, SPA/SCI) ,Cave di Gaggio(IT3250016, SPA/SCI) ,Cave di Noale(IT3250017, SPA/SCI) ,Ex Cave di Martellago(IT3250021, SPA/SCI) ,Val Colvera di Jof(IT3310002, SCI) ,Forra del Torrente Cellina(IT3310004, SCI) ,Greto del Tagliamento(IT3310007, SCI) ,Magredi di Tauriano(IT3310008, SCI) ,Magredi di Coz(IT3320024, SCI) ,Confluenza Fiumi Torre e Natisone(IT3320029, SCI) ,Colle di Medea(IT3330002, SCI) ,Palude di Pellegrina(IT3210015, SPA/SCI) ,Grave e Zone umide della Brenta(IT3260018, SPA/SCI) ,Lagunas y Carrizales de Cinco Villas(ES0000289, SPA) ,Loma La Negra - Bardenas(ES0000292, SPA) ,Montes de Zuera, Castejón de Valdejasa y El Castellar(ES0000293, SPA) ,Fiume Adige tra Verona Est e Badia Polesine(IT3210042, SCI) ,Bosco di Dueville e risorgive limitrofe(IT3220040, SCI) ,Fiume Sile dalle sorgenti a Treviso Ovest(IT3240028, SCI) ,Laguna medio-inferiore di Venezia(IT3250030, SCI) ,Magredi di Pordenone(IT3311001, SPA) </t>
  </si>
  <si>
    <t>Sewage oxy-gasification for chemicals production</t>
  </si>
  <si>
    <t>LIFE19 ENV/IT/000669</t>
  </si>
  <si>
    <t>LIFE AUGIA</t>
  </si>
  <si>
    <t>UNIPI&amp;#x28;Universit&amp;agrave; di Pisa&amp;#x29;, Italy,SIME&amp;#x28;SIME Srl&amp;#x29;, Italy,BIOSYN&amp;#x28;Biosyn s.r.l.&amp;#x29;, Italy,COSIB&amp;#x28;Consorzio per lo sviluppo industriale della valle del Biferno&amp;#x29;, Italy</t>
  </si>
  <si>
    <t>Pollutants reduction,Waste reduction - Raw material saving,Circular economy and Value chains,Efficiency</t>
  </si>
  <si>
    <t>energy saving,waste reduction,raw material consumption,pollution prevention,sewage sludge,pollution control,sewage treatment system</t>
  </si>
  <si>
    <t>"Directive 86/278 - Protection of the environment, and in particular of the soil, when sewage sludge is used in agriculture (12.06.1986)"</t>
  </si>
  <si>
    <t>Ecofriendly multipurpose Biobased Products from municipal biowaste</t>
  </si>
  <si>
    <t>LIFE19 ENV/IT/000004</t>
  </si>
  <si>
    <t>LIFE EBP</t>
  </si>
  <si>
    <t>http://www.hysytech.com</t>
  </si>
  <si>
    <t>CUT&amp;#x28;Cyprus University of Technology&amp;#x29;, Cyprus,SBLA&amp;#x28;Sewerage Board of Limassol - Amathus&amp;#x29;, Cyprus,BB&amp;#x28;Societe D&amp;rsquo;extrusion Du Polyethylene A.Barbier Et Cie&amp;#x29;, France,AUA&amp;#x28;Agricultural University of Athens&amp;#x29;, Greece,VM&amp;#x28;Municipality of Vrilissia&amp;#x29;, Greece,ACEA&amp;#x28;ACEA Pinerolese Industriale S.p.A.&amp;#x29;, Italy,BPE&amp;#x28;BIOMASA PENINSULAR S.A.&amp;#x29;, Spain,UNICT&amp;#x28;Universit&amp;agrave; degli Studi di Catania&amp;#x29;, Italy,AL&amp;#x28;Allegrini SpA&amp;#x29;, Italy,POOL&amp;#x28;POOL.ITI S.r.l.&amp;#x29;, Italy,UNITELMA&amp;#x28;Universit&amp;agrave; degli Studi di Roma Unitelma Sapienza&amp;#x29;, Italy,TETMA&amp;#x28;T&amp;eacute;cnicas y Tratamientos Medioambientales, S.A.U.&amp;#x29;, Spain,CM&amp;#x28;Castell&amp;oacute;n City Council&amp;#x29;, Spain,UNITO&amp;#x28;UNIVERSITA DEGLI STUDI DI TORINO&amp;#x29;, Italy</t>
  </si>
  <si>
    <t>Municipal waste (including household and commercial),Waste use,Waste reduction - Raw material saving,Waste recycling,Agriculture - Forestry,Chemicals,Plastic - Rubber -Tyre,Circular economy and Value chains</t>
  </si>
  <si>
    <t>Agriculture,waste use,public-private partnership,chemical industry,plastic,municipal waste,organic waste,cleansing product,alternative material,fertiliser</t>
  </si>
  <si>
    <t>Directive 75/442/EEC -"Waste framework directive" (15.07.1975),"Regulation 1907/2006 - Registration, Evaluation, Authorisation and Restriction of Chemicals (REACH) (18.12.2006) ",COM(2006)508 - “Communication on the development of agri-environmental indicators for monitoring the integration of environmental concerns into the common agricultural policy” (15.09.2006)</t>
  </si>
  <si>
    <t>Innovative air treatment, hydroponic irrigation and automated systems for the first industrial vertical farm in EU</t>
  </si>
  <si>
    <t>LIFE19 ENV/IT/000142</t>
  </si>
  <si>
    <t>PLANET FARMS LIFE</t>
  </si>
  <si>
    <t>http://life.planetfarms.ag/en/home</t>
  </si>
  <si>
    <t>255 HEC&amp;#x28;255 HANDLING ENGINEERING &amp;amp; CONTROLS S.R.L.&amp;#x29;, Italy,Signify&amp;#x28;Signify Netherlands B.V&amp;#x29;, Netherlands,Sirti&amp;#x28;Sirti S.p.A.&amp;#x29;, Italy</t>
  </si>
  <si>
    <t>Resource efficiency,Water saving,Agriculture - Forestry</t>
  </si>
  <si>
    <t>agricultural method,Agriculture,periurban space,water saving,sustainable development,agricultural pollution,consumer goods,horticulture,irrigation,pest control,land use</t>
  </si>
  <si>
    <t>Directive 2000/60 - Framework for Community action in the field of water policy (23.10.2000),Directive 91/676 - Protection of waters against pollution caused by nitrates from agricultural sources (12.12.1991),Directive 2008/105 - Environmental quality standards in the field of water policy (16.12.2008),COM(2007)414 - “Communication addressing the challenge of water scarcity and droughts in the European Union” (18.07.2007),Directive 2009/128/EC - A framework for Community action to achieve the sustainable use of pesticides (21.10.2009)</t>
  </si>
  <si>
    <t>Integration of the substrate and AHP production process reducing raw materials and steps along the supply chain</t>
  </si>
  <si>
    <t>LIFE19 ENV/IT/000230</t>
  </si>
  <si>
    <t>LIFE ALL-IN</t>
  </si>
  <si>
    <t>http://www.fameccanica.com</t>
  </si>
  <si>
    <t>FATER&amp;#x28;Fater SpA&amp;#x29;, Italy,PNO&amp;#x28;PNO Consultants S.A.S&amp;#x29;, France</t>
  </si>
  <si>
    <t>Circular economy and Value chains,Waste recycling,Waste reduction - Raw material saving,Engines - Machinery - Vehicles,Textiles - Clothing</t>
  </si>
  <si>
    <t>waste management,industrial process,chain management,manufacturing industry</t>
  </si>
  <si>
    <t>Directive 75/442/EEC -"Waste framework directive" (15.07.1975),Directive 2010/75 - Industrial emissions (integrated pollution prevention and control) (24.11.2010)</t>
  </si>
  <si>
    <t>Tourism sector awareness raising on water saving and reuse legislation</t>
  </si>
  <si>
    <t>LIFE19 GIE/FR/001013</t>
  </si>
  <si>
    <t>LIFE WAT'SAVEREUSE</t>
  </si>
  <si>
    <t>http://www.euroregio.eu/en</t>
  </si>
  <si>
    <t>AD&amp;#x27;OCC&amp;#x28;AGENCE DE DEVELOPPEMENT ECONOMIQUE D&amp;rsquo;OCCITANIE&amp;#x29;, France,AQUAVALLEY&amp;#x28;P&amp;Ocirc;LE MONDIAL DE COMPETITIVITE EAU&amp;#x29;, France,CLIQIB&amp;#x28;CLUSTER DE LA INDUSTRIA QU&amp;Iacute;MICA DE LES ILLES BALEARS&amp;#x29;, Spain,AETIB&amp;#x28;AGENCIA D&amp;#x27;ESTRATEGIA TURISTICA DE LES ILLES BALEARS - GOVERN DE LES ILLES BALEARS&amp;#x29;, Spain,ABAQUA&amp;#x28;AGENCIA BALEAR DE L&amp;rsquo;AIGUA I LA Q&amp;Uuml;ALITAT AMBIENTAL - GOVERN DE LES ILLES BALEARS&amp;#x29;, Spain,ACA&amp;#x28;CATALAN WATER AGENCY &amp;#x2f; AG&amp;Egrave;NCIA CATALANA DE L&amp;rsquo;AIGUA&amp;#x29;, Spain,CWP&amp;#x28;Asociaci&amp;oacute;n Catalana Para la Innovaci&amp;oacute;n y la Internacionalizaci&amp;oacute;n del Sector del Agua, Catalan Water Partnership&amp;#x29;, Spain,EURECAT&amp;#x28;FUNDACI&amp;Oacute; EURECAT&amp;#x29;, Spain</t>
  </si>
  <si>
    <t>Water saving,Water scarcity and drought,Tourism and Accommodation,Awareness raising - Information</t>
  </si>
  <si>
    <t>environmental awareness,water saving,tourism,water reuse</t>
  </si>
  <si>
    <t>PMs concentration reduction in metal factories through the use of an energy-saving electronic detective system</t>
  </si>
  <si>
    <t>LIFE19 ENV/IT/000185</t>
  </si>
  <si>
    <t>LIFE GREEN FACTORY</t>
  </si>
  <si>
    <t>http://www.losma.it</t>
  </si>
  <si>
    <t>FAE&amp;#x28;FAE Technology SPA&amp;#x29;, Italy,MA-EL SRL&amp;#x28;Ma.El. S.r.l. unipersonale&amp;#x29;, Italy</t>
  </si>
  <si>
    <t>28/02/2024</t>
  </si>
  <si>
    <t>Cleaner technologies</t>
  </si>
  <si>
    <t>Sustainabilisation of forests and soils and valorisation of the achieved ecosystem services in the county of Landsberg</t>
  </si>
  <si>
    <t>LIFE19 ENV/DE/000123</t>
  </si>
  <si>
    <t>LIFE FutureForest</t>
  </si>
  <si>
    <t>https://www.landkreis-landsberg.de/landratsamt/</t>
  </si>
  <si>
    <t>HSWT&amp;#x28;University Weihenstephan-Triesdorf&amp;#x29;, Germany,StadtL&amp;#x28;City Landsberg am Lech&amp;#x29;, Germany</t>
  </si>
  <si>
    <t>Natural resources and ecosystems,Resource efficiency,Agriculture - Forestry,Forest management</t>
  </si>
  <si>
    <t>forest ecosystem,forestry,forest management,information system,climate change adaptation,climate resilience,land use</t>
  </si>
  <si>
    <t>COM(2013)659 - A new EU Forest Strategy: for forests and the forest-based sector (20.09.2013)</t>
  </si>
  <si>
    <t>Ecological restoration of rivers and forests in the deep valleys of Ourthe, Amblve, Vesdre and Our basins</t>
  </si>
  <si>
    <t>LIFE19 NAT/BE/000054</t>
  </si>
  <si>
    <t>LIFE VALLEES ARDENNAISES</t>
  </si>
  <si>
    <t>http://environnement.wallonie.be/</t>
  </si>
  <si>
    <t>PNHFE&amp;#x28;Commission de Gestion du Parc naturel Hautes Fagnes-Eifel ASBL&amp;#x29;, Belgium,PROVLUX&amp;#x28;Province de Luxembourg&amp;#x29;, Belgium,DBZ&amp;#x28;Asbl Domaine de B&amp;eacute;rinzenne&amp;#x29;, Belgium,PNDO&amp;#x28;Commission de gestion de Parc naturel des deux Ourthes asbl&amp;#x29;, Belgium,PROVLG&amp;#x28;Province de Li&amp;egrave;ge&amp;#x29;, Belgium,PNS&amp;#x28;Commission de Gestion du Parc naturel des Sources asbl&amp;#x29;, Belgium</t>
  </si>
  <si>
    <t>01/09/2028</t>
  </si>
  <si>
    <t>Ecological coherence,Forests,Freshwater,Plants,Invertebrates</t>
  </si>
  <si>
    <t>aquatic ecosystem,reforestation,landscape protection,hydrographic basin,restoration measure,river management,ecosystem-based approach</t>
  </si>
  <si>
    <t>3260 - Water courses of plain to montane levels with the Ranunculion fluitantis and Callitricho-Batrachion vegetation,8150 - Medio-European upland siliceous screes,8220 - Siliceous rocky slopes with chasmophytic vegetation,9110 - Luzulo-Fagetum beech forests,9180 - "Tilio-Acerion forests of slopes, screes and ravines",91E0 - "Alluvial forests with Alnus glutinosa and Fraxinus excelsior (Alno-Padion, Alnion incanae, Salicion albae)"</t>
  </si>
  <si>
    <t xml:space="preserve">Vallée de l'Amblève entre Montenau et Baugné(BE33054C0, SPA/SCI) ,Vallée du Medemberbach(BE33058C0, SPA/SCI) ,Haute vallée de la Lienne(BE33060C0, SPA/SCI) ,Affluents de l'Our entre Setz et Schoenberg(BE33061C0, SPA/SCI) ,Vallée supérieure de l'Our et ses affluents(BE33062C0, SPA/SCI) ,Vallée et affluents du Braunlauf(BE33063C0, SPA/SCI) ,Vallée de l'Ulf(BE33064C0, SPA/SCI) ,Bassin inférieur de l'Ourthe occidentale(BE34032C0, SPA/SCI) ,Vallée de la Soor(BE33023C0, SPA/SCI) ,Vallée de la Helle(BE33024C0, SPA/SCI) ,Vallée de la Lembrée et affluents(BE33027C0, SPA/SCI) ,Basse vallée de la Lienne(BE33029C0, SPA/SCI) ,Vallée de l'Amblève de Chêneu au Pont de Targnon(BE33030C0, SPA/SCI) ,Vallée du Wayai et affluents(BE33033C0, SPA/SCI) ,Vallées de la Warche et du Bayehon en aval du barrage de Robertville(BE33042C0, SPA/SCI) ,Fagne de la Gotale et affluents du Ruisseau de Chavanne(BE33050C0, SPA/SCI) ,Vallée de l'Amblève entre Wanne et Coo(BE33051C0, SPA/SCI) </t>
  </si>
  <si>
    <t>Transnational conservation of birds along Danube river</t>
  </si>
  <si>
    <t>LIFE19 NAT/SK/001023</t>
  </si>
  <si>
    <t>LIFE DANUBE FREE SKY</t>
  </si>
  <si>
    <t>http://dravce.sk</t>
  </si>
  <si>
    <t>OEBB_AT&amp;#x28;&amp;Ouml;BB-Infrastruktur AG &amp;#x28;sub-group of the Austrian Federal Railway&amp;#x29;&amp;#x29;, Austria,NPDA_AT&amp;#x28;Nationalpark Donau-Auen GmbH&amp;#x29;, Austria,BSPB_BG&amp;#x28;Bulgarian Society for the Protection of Birds&amp;#x29;, Bulgaria,CEZD_BG&amp;#x28;CEZ Distribution Bulgaria AD&amp;#x29;, Bulgaria,MAVIR_HU&amp;#x28;MAVIR Magyar Villamosenergia-ipari &amp;Aacute;tviteli Rendszerir&amp;aacute;ny&amp;iacute;t&amp;oacute; Z&amp;aacute;rtk&amp;ouml;r&amp;#x171;en M&amp;#x171;k&amp;ouml;d&amp;#x151; R&amp;eacute;szv&amp;eacute;nyt&amp;aacute;rsas&amp;aacute;g&amp;#x29;, Hungary,DDBRA_RO&amp;#x28;Danube Delta Biosphere Reserve Authority&amp;#x29;, Romania,BPSSS_RS&amp;#x28;Dru&amp;scaron;tvo za za&amp;scaron;titu i prou&amp;#x10d;avanje ptica Srbije&amp;#x29;, Serbia,ZSD_SK&amp;#x28;Z&amp;aacute;padoslovensk&amp;aacute; distribu&amp;#x10d;n&amp;aacute;, a.s.&amp;#x29;, Slovakia,SEPS_SK&amp;#x28;Slovensk&amp;aacute; elektriza&amp;#x10d;n&amp;aacute; prenosov&amp;aacute; s&amp;uacute;stava, a. s.&amp;#x29;, Slovakia,HEP_HR&amp;#x28;HEP - Distribution system operator d.o.o.&amp;#x29;, Croatia,HOPS_HR&amp;#x28;Hrvatski operator prijenosnog sustava d.o.o.&amp;#x29;, Croatia,JUPPKR_HR&amp;#x28;Public Institution Nature Park Kopacki rit&amp;#x29;, Croatia,EPS_RS&amp;#x28;Operator distributivnog sistema &amp;bdquo;EPS Distribucija&amp;ldquo; d.o.o.&amp;#x29;, Serbia,EDD_RO&amp;#x28;E-DISTRIBUTIE DOBROGEA S.A.&amp;#x29;, Romania</t>
  </si>
  <si>
    <t>28/02/2026</t>
  </si>
  <si>
    <t>migratory species,energy supply,electrical industry</t>
  </si>
  <si>
    <t>Pelecanus crispus,Otis tarda,Falco vespertinus,Falco cherrug,Crex crex,Coracias garrulus,Branta ruficollis,Botaurus stellaris,Aquila heliaca,Anser erythropus</t>
  </si>
  <si>
    <t>ACCIPITRIDAE Clanga clanga,ACCIPITRIDAE Clanga pomarina</t>
  </si>
  <si>
    <t xml:space="preserve">Dolne Povazie(SKCHVU005, SPA) ,Lehnice(SKCHVU012, SPA) ,Male Karpaty(SKCHVU014, SPA) ,Zahorske Pomoravie(SKCHVU016, SPA) ,Ostrovne luky(SKCHVU019, SPA) ,Syslovske polia(SKCHVU029, SPA) ,Mosoni-sík(HUFH10004, SPA) ,Szigetköz(HUFH30004, SPA/SCI) ,Hanság(HUFH30005, SPA/SCI) ,Felső-kiskunsági szikes puszták és turjánvidék(HUKN10001, SPA) ,Orsoya(BG0000182, SCI) ,Obnova - Karaman dol(BG0000239, SCI) ,Studenets(BG0000240, SPA/SCI) ,Persina(BG0000396, SCI) ,Karlukovski karst(BG0000332, SPA) ,Ribarnitsi Orsoya(BG0002006, SPA) ,Zlatiyata(BG0002009, SPA) ,Kompleks Belenski ostrovi(BG0002017, SPA) ,Nikopolsko plato(BG0002074, SPA) ,Svishtovsko-Belenska nizina(BG0002083, SPA) ,Obnova(BG0002096, SPA) ,Devetashko plato(BG0002102, SPA) ,Tsibarsko blato(BG0002104, SPA) ,Delta Dunării și Complexul Razim - Sinoie(ROSPA0031, SPA) ,Podunavlje i donje Podravlje(HR1000016, SPA) </t>
  </si>
  <si>
    <t>Removal of As from water using innovative BIO-adsorbents produced from by products of the agro-industrial sector</t>
  </si>
  <si>
    <t>LIFE19 ENV/IT/000512</t>
  </si>
  <si>
    <t>LIFE BIOAs</t>
  </si>
  <si>
    <t>http://www.ecorecycling.eu</t>
  </si>
  <si>
    <t>ALFO&amp;#x28;ALFO ENERGIA srl unipersonale&amp;#x29;, Italy,TALETE&amp;#x28;TALETE SpA&amp;#x29;, Italy,UEVORA&amp;#x28;Universidade de &amp;Eacute;vora&amp;#x29;, Portugal,HTR&amp;#x28;Centro Interuniversitario di ricerca High Tech Recycling&amp;#x29;, Italy,TECH&amp;#x28;Technosind S.r.l.&amp;#x29;, Italy</t>
  </si>
  <si>
    <t>Water quality improvement,Waste use,Savings</t>
  </si>
  <si>
    <t>waste reduction,drinking water,groundwater,alternative material,diffuse pollution,water treatment,use of waste as energy source</t>
  </si>
  <si>
    <t>Directive 91/271 - Urban waste water treatment (21.05.1991),Directive 75/440 - Quality required of surface water intended for the abstraction of drinking water in the Member States (16.06.1975)</t>
  </si>
  <si>
    <t>AIR pollution removal by FoRESts for a better human well-being</t>
  </si>
  <si>
    <t>LIFE19 ENV/FR/000086</t>
  </si>
  <si>
    <t>LIFE AIRFRESH</t>
  </si>
  <si>
    <t>https://www.argans.eu</t>
  </si>
  <si>
    <t>AIR-Climat&amp;#x28;Association pour l&amp;rsquo;Innovation et la Recherche au service du Climat&amp;#x29;, France,ENEA&amp;#x28;Italian National Agency for New Technologies, Energy and Sustainable Economic Development&amp;#x29;, Italy,IRET-CNR&amp;#x28;Istituto di Ricerca sugli Ecosistemi Terrestri - Consiglio Nazionale delle Ricerche&amp;#x29;, Italy</t>
  </si>
  <si>
    <t>01/12/2024</t>
  </si>
  <si>
    <t>Air quality monitoring,Green infrastructure,Air pollutants,Human health protection</t>
  </si>
  <si>
    <t>air pollution,pollutant elimination,air quality monitoring,public health,climate change mitigation,urban heat island</t>
  </si>
  <si>
    <t>Directive 2001/81- National emissions ceilings for certain atmospheric pollutants (23.10.2001),COM(2005)718 - “Thematic Strategy on the Urban Environment” (11.01.2006)</t>
  </si>
  <si>
    <t>Circular Biomass Build Up</t>
  </si>
  <si>
    <t>LIFE19 ENV/SE/000274</t>
  </si>
  <si>
    <t>LIFE CB2U</t>
  </si>
  <si>
    <t>https://www.greenlandscapinggroup.se/en/</t>
  </si>
  <si>
    <t>SE&amp;#x28;Stockholm Exergi AB&amp;#x29;, Sweden,LLS&amp;#x28;LocalLife Sweden AB&amp;#x29;, Sweden,KTH&amp;#x28;KTH Royal Institute of Technology&amp;#x29;, Sweden</t>
  </si>
  <si>
    <t>01/01/2021</t>
  </si>
  <si>
    <t>Resource efficiency,Life Cycle Assessment-Management,Circular economy and Value chains,Energy efficiency</t>
  </si>
  <si>
    <t>agricultural method,use of waste as energy source,urban area,biomass energy,environmentally responsible behaviour,climate change mitigation,energy efficiency</t>
  </si>
  <si>
    <t>Bee- and Insect-Responsible Sourcing Regions</t>
  </si>
  <si>
    <t>LIFE19 GIE/DE/000785</t>
  </si>
  <si>
    <t>LIFE Responsible Sourcing</t>
  </si>
  <si>
    <t>BESH&amp;#x28;B&amp;auml;uerliche Erzeugergemeinschaft Schw&amp;auml;bisch Hall&amp;#x29;, Germany,GNF&amp;#x28;Global Nature Fund&amp;#x29;, Germany,NBL&amp;#x28;Mellifera e.V. Vereinigung f&amp;uuml;r wesensgerechte Bienenhaltung&amp;#x29;, Germany,Nestl&amp;eacute; D&amp;#x28;Nestl&amp;eacute; Deutschland AG&amp;#x29;, Germany</t>
  </si>
  <si>
    <t>31/10/2024</t>
  </si>
  <si>
    <t>Invertebrates,Grasslands,Agriculture - Forestry,Environmental training - Capacity building,Market based instruments,Public and Stakeholders participation</t>
  </si>
  <si>
    <t>grassland ecosystem,Agriculture,biodiversity,food production,vocational training,land use,market-based instruments</t>
  </si>
  <si>
    <t xml:space="preserve">Protect and restore high ecological status waterbodies in Ireland
</t>
  </si>
  <si>
    <t>LIFE18 IPE/IE/000003</t>
  </si>
  <si>
    <t>LIFE-IP Waters of Life</t>
  </si>
  <si>
    <t>https://www.watersoflife.ie/</t>
  </si>
  <si>
    <t>31/03/2028</t>
  </si>
  <si>
    <t>Water quality improvement,River basin management,Environmental training - Capacity building,Public and Stakeholders participation</t>
  </si>
  <si>
    <t>flood,freshwater ecosystem,river,water quality improvement,water monitoring,water quality,water resources management,flood protection,river management</t>
  </si>
  <si>
    <t>Directive 2000/60 - Framework for Community action in the field of water policy (23.10.2000),Directive 91/676 - Protection of waters against pollution caused by nitrates from agricultural sources (12.12.1991),Directive 2007/60 - Assessment and management of flood risks (23.10.2007),Directive 2011/92 on the assessment of the effects of certain public and private projects on the environment (13.12.2011),Directive 2010/75 - Industrial emissions (integrated pollution prevention and control) (24.11.2010),Directive 92/43 - Conservation of natural habitats and of wild fauna and flora- Habitats Directive (21.05.1992),Directive 79/409 - Conservation of wild birds (02.04.1979)</t>
  </si>
  <si>
    <t xml:space="preserve">Adaptive community based management of forest and farming landscapes to improve the conservation status of Natura 2000 habitats and species 
</t>
  </si>
  <si>
    <t>LIFE18 IPE/EE/000007</t>
  </si>
  <si>
    <t>LIFE-IP ForEst&amp;FarmLand</t>
  </si>
  <si>
    <t>Environmental Board under the Ministry of Environment-Estonia,Information Technology Centre of the Ministry of the Environment-Estonia,State Forest Management Centre-Estonia,Ministry of Rural Affairs of Republic of Estonia,Estonian Private Forest Union-Estonia,University of Tartu-Estonia,Tallinn University-Estonia,Private Forest Center-Estonia,Eesti Ornitoloogia&amp;uuml;hing&amp;#x2f; Birdlife Estonia</t>
  </si>
  <si>
    <t>31/12/2029</t>
  </si>
  <si>
    <t>Coastal,Forests,Forest management</t>
  </si>
  <si>
    <t>agricultural method,forest ecosystem,grassland ecosystem,protected area,management plan,restoration measure</t>
  </si>
  <si>
    <t xml:space="preserve"> Development of an Integrated LIFE Project (IP) for the exemplary implementation of the EU 2020 target with a focus on oligotrophic habitats on sand in the Atlantic region of Germany</t>
  </si>
  <si>
    <t>LIFE14 TAE/DE/000005</t>
  </si>
  <si>
    <t>IP altlantische region DE</t>
  </si>
  <si>
    <t>Nordrhein-Westfalen, Niedersachsen</t>
  </si>
  <si>
    <t>01/01/2015</t>
  </si>
  <si>
    <t>31/12/2016</t>
  </si>
  <si>
    <t>Technical assistance for preparing LIFE IP on waste - Towards circular economy in Finland</t>
  </si>
  <si>
    <t>LIFE14 TAE/FI/0000003</t>
  </si>
  <si>
    <t>LIFE TA WASTE-Finland</t>
  </si>
  <si>
    <t>Uusimaa</t>
  </si>
  <si>
    <t>30/06/2015</t>
  </si>
  <si>
    <t>Technical assistance towards the development of an integrated framework in support of the implementation of Malta's 2nd RBMP</t>
  </si>
  <si>
    <t>LIFE14 TAE/MT/000002</t>
  </si>
  <si>
    <t>LIFE TA Malta RBMP</t>
  </si>
  <si>
    <t>Malte</t>
  </si>
  <si>
    <t>31/05/2016</t>
  </si>
  <si>
    <t>Implementation of air quality plan for Małopolska Region - Małopolska in a healthy atmosphere</t>
  </si>
  <si>
    <t>LIFE14 TAE/PL/000004</t>
  </si>
  <si>
    <t>LIFE IP MALOPOLSKA</t>
  </si>
  <si>
    <t>Małopolska</t>
  </si>
  <si>
    <t>LIFE Nature Integrated Project HIMMERLAND</t>
  </si>
  <si>
    <t>LIFE15 TAE/DK/000001</t>
  </si>
  <si>
    <t>HIMMERLAND</t>
  </si>
  <si>
    <t>Climate Action Network Europe vzw-asbl</t>
  </si>
  <si>
    <t>LIFE15 NGO-FPA/BE/000036</t>
  </si>
  <si>
    <t>NGO Framework Partnership Agreement</t>
  </si>
  <si>
    <t>LIFE15 NGO-FPA/BE/000041</t>
  </si>
  <si>
    <t>LIFE15 NGO-FPA/AT/000059</t>
  </si>
  <si>
    <t>LIFE15 NGO-FPA/BE/000004</t>
  </si>
  <si>
    <t>European Federation for Transport &amp; Environment</t>
  </si>
  <si>
    <t>LIFE15 NGO-FPA/BE/000008</t>
  </si>
  <si>
    <t>Carbon Disclosre Project gGmbH</t>
  </si>
  <si>
    <t>LIFE15 NGO-FPA/DE/000028</t>
  </si>
  <si>
    <t>LIFE15 NGO-FPA/NL/000010</t>
  </si>
  <si>
    <t>LIFE15 NGO-FPA/SE/000042</t>
  </si>
  <si>
    <t>Adapting large-scale environmental projects to climate change while supporting climate objectives</t>
  </si>
  <si>
    <t>LIFE19 CCA/AT/001329</t>
  </si>
  <si>
    <t>LIFE EnCAM</t>
  </si>
  <si>
    <t>01/07/2020</t>
  </si>
  <si>
    <t>Resilient communities,Urban biodiversity,Green infrastructure,Natural resources and ecosystems</t>
  </si>
  <si>
    <t>public awareness campaign,urban area,urban planning,public procurement,transport planning,flood protection,climate action plan,climate change adaptation,climate resilience,urban heat island</t>
  </si>
  <si>
    <t>Directive 2000/60 - Framework for Community action in the field of water policy (23.10.2000),Directive 2007/60 - Assessment and management of flood risks (23.10.2007),COM(2013)216 - EU Strategy on adaptation to climate change (16.04.2013),Directive 92/43 - Conservation of natural habitats and of wild fauna and flora- Habitats Directive (21.05.1992),Directive 79/409 - Conservation of wild birds (02.04.1979),COM(2011) 244 final “Our life insurance, our natural capital: an EU biodiversity strategy to 2020” (03.05.2011)</t>
  </si>
  <si>
    <t xml:space="preserve">Implementation of River Basin Management Plans of Latvia towards good surface water status
</t>
  </si>
  <si>
    <t>LIFE18 IPE/LV/000014</t>
  </si>
  <si>
    <t>LIFE GoodWater IP</t>
  </si>
  <si>
    <t xml:space="preserve">The Ministry of Environmental Protection and Regional Development of the Republic of Latvia ,Latvian Rural Advisory and Training Centre ,State Limited Liability Company &amp;ldquo;Real Estates of Ministry of Agriculture&amp;rsquo;&amp;rsquo;-Latvia,JSC &amp;#x27;Latvia&amp;rsquo;s State Forests&amp;#x27; ,Latvian State Forest Research Institute &amp;#x27;Silava&amp;rdquo; ,University of Latvia ,Institute of Food Safety  animal health and environment-Latvia,Engure County Council-Latvia,Limited liability company &amp;#x27;Jelgavas novada KU&amp;#x27;-Latvia,Latvia Water and Waste Waterworks Association ,NGO Farmer&amp;#x27;s Parliament-Latvia,World Wide Fund Latvia ,Latvian Fund for Nature ,Association &amp;ldquo;Baltic Coasts&amp;rdquo;-Latvia,Baltic Environmental Forum-Latvia ,Latvian Rural Advisory and Training Centre ,Baltic Environmental Forum-Latvia ,The Ministry of Agriculture of the Republic of Latvia </t>
  </si>
  <si>
    <t>monitoring,water quality improvement,risk management,water resources management,flood protection,river management</t>
  </si>
  <si>
    <t>Low-Grade Waste Heat recovery in steel-making industry by coupling of Large Heat Pump and Gas Expander</t>
  </si>
  <si>
    <t>LIFE19 CCM/IT/001334</t>
  </si>
  <si>
    <t>LIFE HEATLEAP</t>
  </si>
  <si>
    <t>http://www.turboden.com</t>
  </si>
  <si>
    <t>COGEN Eur&amp;#x28;COGEN Europe&amp;#x29;, Belgium,Ori Martin&amp;#x28;Ori Martin acciaieria e ferriera di Brescia S.p.A.&amp;#x29;, Italy,CSM SPA&amp;#x28;Rina Consulting - Centro Sviluppo Materiali S.p.A.&amp;#x29;, Italy,CSMT&amp;#x28;CSMT GESTIONE SCARL&amp;#x29;, Italy,RINA C SPA&amp;#x28;RINA CONSULTING SPA&amp;#x29;, Italy</t>
  </si>
  <si>
    <t>01/06/2020</t>
  </si>
  <si>
    <t>Energy efficiency,GHG reduction in EU ETS sectors,Efficiency</t>
  </si>
  <si>
    <t>monitoring,energy saving,emission reduction,iron and steel industry,data acquisition,energy efficiency,low carbon technology</t>
  </si>
  <si>
    <t>Directive 2008/50/EC - Ambient air quality and cleaner air for Europe (21.05.2008) ,Regulation 517/2014 - Fluorinated greenhouse gases (16.04.2014),COM(2014)15 - Policy framework for climate and energy in the period from 2020 to 2030 (22.01.2014),Directive 2012/27 - Energy efficiency (25.10.2012),Directive 2009/29 - To improve and extend the greenhouse gas emission allowance trading scheme of the Community (23.04.2009)</t>
  </si>
  <si>
    <t>Ecological restoration and conservation of the alluvial ecosystem of the Dordogne river</t>
  </si>
  <si>
    <t>LIFE19 NAT/FR/000728</t>
  </si>
  <si>
    <t>LIFE DORDOGNE</t>
  </si>
  <si>
    <t>http://www.eptb-dordogne.fr</t>
  </si>
  <si>
    <t>PRUDHOMAT&amp;#x28;Commune de Prudhomat&amp;#x29;, France,UNICEM&amp;#x28;Union nationale des industries de carri&amp;egrave;res et mat&amp;eacute;riaux de construction de Nouvelle-Aquitaine&amp;#x29;, France,SMDMCA&amp;#x28;Syndicat Mixte de la Dordogne Moyenne et de la C&amp;egrave;re Aval&amp;#x29;, France,CARSAC&amp;#x28;Commune de Carsac-Aillac&amp;#x29;, France,ECRR&amp;#x28;European Centre for River Restoration&amp;#x29;, Netherlands,ANEB&amp;#x28;Association Nationale des Elus de Bassins&amp;#x29;, France,FLOIRAC&amp;#x28;Commune de Floirac&amp;#x29;, France,CCPF&amp;#x28;Communaut&amp;eacute; de Communes du Pays de F&amp;eacute;nelon&amp;#x29;, France,OFB&amp;#x28;Office Fran&amp;ccedil;ais de la Biodiversit&amp;eacute;&amp;#x29;, France,CARENNAC&amp;#x28;Commune de Carennac&amp;#x29;, France</t>
  </si>
  <si>
    <t>30/04/2026</t>
  </si>
  <si>
    <t>Ecological coherence,Freshwater,Fish</t>
  </si>
  <si>
    <t>freshwater ecosystem,river,biodiversity,nature conservation,river management</t>
  </si>
  <si>
    <t>Petromyzon marinus,Alosa alosa,Salmo salar</t>
  </si>
  <si>
    <t xml:space="preserve">La Dordogne(FR7200660, SCI) ,Vallée de la Dordogne quercynoise(FR7300898, SCI) ,Vallée de la Dordogne sur l'ensemble de son cours et affluents(FR7401103, SCI) </t>
  </si>
  <si>
    <t>Federation der Natur- und Nationalparke Europas (Fderation EUROPARC) e. V.</t>
  </si>
  <si>
    <t>LIFE15 NGO-FPA/DE/000050</t>
  </si>
  <si>
    <t>LIFE15 NGO-FPA/BE/000019</t>
  </si>
  <si>
    <t>LIFE15 NGO-FPA/BE/000023</t>
  </si>
  <si>
    <t>LIFE15 NGO-FPA/BE/000058</t>
  </si>
  <si>
    <t>Health &amp; Environment Alliance</t>
  </si>
  <si>
    <t>LIFE15 NGO-FPA/BE/000013</t>
  </si>
  <si>
    <t>15/03/2016</t>
  </si>
  <si>
    <t>15/03/2018</t>
  </si>
  <si>
    <t>LIFE15 NGO-FPA/BE/000016</t>
  </si>
  <si>
    <t>LIFE15 NGO-FPA/NL/000002</t>
  </si>
  <si>
    <t>LIFE15 NGO-FPA/ES/000026</t>
  </si>
  <si>
    <t>LIFE15 NGO-FPA/NL/000030</t>
  </si>
  <si>
    <t>International Federation of Organic Agriculture Movements European Regional Group (IFOAM EU Group)</t>
  </si>
  <si>
    <t>LIFE15 NGO-FPA/BE/000043</t>
  </si>
  <si>
    <t>IFOAM EU Group</t>
  </si>
  <si>
    <t>LIFE15 NGO-FPA/CZ/000046</t>
  </si>
  <si>
    <t>Demonstration of the electricity production from waste heat by using an innovative Bipolymer material</t>
  </si>
  <si>
    <t>LIFE19 ENV/DE/000456</t>
  </si>
  <si>
    <t>LIFE BipolymerEngine</t>
  </si>
  <si>
    <t>http://www.poligy.com</t>
  </si>
  <si>
    <t>GHG reduction in EU ETS sectors,Savings,Efficiency,Certification,Life Cycle Assessment-Management,Energy production and supply</t>
  </si>
  <si>
    <t>industrial area,industrial process,energy efficiency</t>
  </si>
  <si>
    <t>Directive 2008/50/EC - Ambient air quality and cleaner air for Europe (21.05.2008) ,COM(2011)112 - "A Roadmap for moving to a competitive low carbon economy in 2050" (08.03.2011)</t>
  </si>
  <si>
    <t>Intensive treatment of waste effluents and conversion into useful sustainable outputs: biogas, nutrients and water</t>
  </si>
  <si>
    <t>LIFE19 ENV/ES/000283</t>
  </si>
  <si>
    <t>LIFE INFUSION</t>
  </si>
  <si>
    <t>DETRICON&amp;#x28;Detricon bvba&amp;#x29;, Belgium,AMIU&amp;#x28;AMIU Genova S.p.A.&amp;#x29;, Italy,AMB&amp;#x28;&amp;Agrave;rea Metropolitana de Barcelona&amp;#x29;, Spain,EBESA&amp;#x28;EBESA&amp;#x29;, Spain,COGERSA&amp;#x28;Compa&amp;ntilde;&amp;iacute;a para la Gesti&amp;oacute;n de Residuos S&amp;oacute;lidos en Asturias Sociedad An&amp;oacute;nima Unipersonal&amp;#x29;, Spain,IRTA&amp;#x28;Institute of Agrifood Research and Technology&amp;#x29;, Spain,AQUALIA&amp;#x28;FCC AQUALIA S.A.&amp;#x29;, Spain</t>
  </si>
  <si>
    <t>Municipal waste (including household and commercial),Circular economy and Value chains</t>
  </si>
  <si>
    <t>waste management,use of waste as energy source,waste water treatment,waste treatment,organic waste,biomass energy,renewable energy,water pollution</t>
  </si>
  <si>
    <t>European Litter Prevention Association asbl</t>
  </si>
  <si>
    <t>LIFE15 NGO-FPA/BE/000032</t>
  </si>
  <si>
    <t>ELPA</t>
  </si>
  <si>
    <t>LIFE15 NGO-FPA/HU/000049</t>
  </si>
  <si>
    <t>LIFE15 NGO-FPA/BE/000029</t>
  </si>
  <si>
    <t>SUstainability and PERformances for HEROTILE-based energy efficient roofs</t>
  </si>
  <si>
    <t>LIFE19 CCA/IT/001194</t>
  </si>
  <si>
    <t>LIFE SUPERHERO</t>
  </si>
  <si>
    <t>http://centroceramico.it</t>
  </si>
  <si>
    <t>CTMNC&amp;#x28;Centre Technique del Mat&amp;eacute;riaux Naturels de Construction&amp;#x29;, France,EDILIANS&amp;#x28;Edilians SAS&amp;#x29;, France,COMREGGIO&amp;#x28;Comune di Reggio Emilia&amp;#x29;, Italy,ICP&amp;#x28;Industrie Cotto Possagno S.p.A.&amp;#x29;, Italy,HISPALYT&amp;#x28;Asociaci&amp;oacute;n Espa&amp;ntilde;ola de Fabricantes de Ladrillos y Tejas de Arcilla Cocida&amp;#x29;, Spain,CONFCER&amp;#x28;CONFINDUSTRIA CERAMICA&amp;#x29;, Italy,TERREAL&amp;#x28;Terreal Italia Srl&amp;#x29;, Italy,ACER&amp;#x28;Azienda Casa Emilia Romagna di Reggio Emilia&amp;#x29;, Italy,UNIVPM&amp;#x28;Universit&amp;agrave; Politecnica delle Marche&amp;#x29;, Italy</t>
  </si>
  <si>
    <t>Resilient communities,GHG reduction in non EU ETS sectors,Building</t>
  </si>
  <si>
    <t>decision making support,environmentally friendly product,green building,certification,residential building,building renovation,climate change adaptation,climate change mitigation,Covenant of Mayors,knowledge development,urban heat island</t>
  </si>
  <si>
    <t>COM(2014)15 - Policy framework for climate and energy in the period from 2020 to 2030 (22.01.2014),Directive 2010/31 - Energy performance of buildings (19.05.2010)</t>
  </si>
  <si>
    <t>ADaptation in Agriculture</t>
  </si>
  <si>
    <t>LIFE19 CCA/IT/001257</t>
  </si>
  <si>
    <t>LIFE ADA</t>
  </si>
  <si>
    <t>http://www.unipolsai.com/en</t>
  </si>
  <si>
    <t>CREA-PB&amp;#x28;Consiglio per la Ricerca in agricoltura e l&amp;rsquo;analisi dell&amp;rsquo;economia agraria - Centro Politiche e Bioeconomia&amp;#x29;, Italy,LEITHA&amp;#x28;Leith&amp;agrave; S.r.l&amp;#x29;, Italy,ARPAE&amp;#x28;Agenzia per la Prevenzione, l&amp;rsquo;Ambiente e l&amp;rsquo;Energia dell&amp;rsquo;Emilia-Romagna&amp;#x29;, Italy,LEGAAGRONI&amp;#x28;Legacoop Agroalimentare Nord Italia&amp;#x29;, Italy,RER&amp;#x28;Regione Emilia-Romagna&amp;#x29;, Italy,CIA&amp;#x28;C.I.A. &amp;ndash; AGRICOLTORI ITALIANI&amp;#x29;, Italy,FESTAMB&amp;#x28;Circolo Festambiente&amp;#x29;, Italy</t>
  </si>
  <si>
    <t>Resilient communities,Natural risks (Flood - Forest fire - Landslide),Risk assessment and monitoring,Commerce</t>
  </si>
  <si>
    <t>damage prevention,vulnerability assessment,Agriculture,decision making support,public-private partnership,agroindustry,rural development,risk management,risk assessment,climate change adaptation</t>
  </si>
  <si>
    <t>LIFE15 NGO-FPA/BE/000040</t>
  </si>
  <si>
    <t>LIFE15 NGO-FPA/NL/000051</t>
  </si>
  <si>
    <t>Justice and Environment</t>
  </si>
  <si>
    <t>LIFE15 NGO-FPA/CZ/000014</t>
  </si>
  <si>
    <t>LIFE15 NGO-FPA/FR/000055</t>
  </si>
  <si>
    <t>2 II</t>
  </si>
  <si>
    <t>LIFE15 NGO-FPA/BE/000001</t>
  </si>
  <si>
    <t>LIFE15 NGO-FPA/NL/000006</t>
  </si>
  <si>
    <t>LIFE15 NGO-FPA/NL/000020</t>
  </si>
  <si>
    <t>LIFE15 NGO-FPA/UK/000022</t>
  </si>
  <si>
    <t>Nature Code - Centre of Development &amp; Environment</t>
  </si>
  <si>
    <t>LIFE15 NGO-FPA/AT/000017</t>
  </si>
  <si>
    <t>LIFE15 NGO-FPA/IT/000057</t>
  </si>
  <si>
    <t>Technical assistance for preparing Life IP on CLIMATE - Towards carbon neutral municipalities and regions in Finland</t>
  </si>
  <si>
    <t>LIFE15 TAC/FI/000001</t>
  </si>
  <si>
    <t>LifeTA-CLIMATE Finland</t>
  </si>
  <si>
    <t>Technical Assistance of the Minho-Lima River Basin Integrated Project</t>
  </si>
  <si>
    <t>LIFE16 TAE/ES/000004</t>
  </si>
  <si>
    <t xml:space="preserve">TA LifeMLIP </t>
  </si>
  <si>
    <t>02/01/2017</t>
  </si>
  <si>
    <t>01/06/2017</t>
  </si>
  <si>
    <t>Application for Technical Assistance in the preparation of a Nature Integrated Project proposal for Ireland</t>
  </si>
  <si>
    <t>LIFE16 TAE/IE/000005</t>
  </si>
  <si>
    <t>TA-NIPI</t>
  </si>
  <si>
    <t>31/05/2018</t>
  </si>
  <si>
    <t>TA - LIFE GRAND PARIS FOR AIR</t>
  </si>
  <si>
    <t>LIFE16 TAE/FR/000006</t>
  </si>
  <si>
    <t>PARIS AIR</t>
  </si>
  <si>
    <t>01/05/2018</t>
  </si>
  <si>
    <t>Technical assistance to improve capacities and innovate competences for the finalization of LIFE IP TIBER APP proposal</t>
  </si>
  <si>
    <t>LIFE16 TAE/IT/000007</t>
  </si>
  <si>
    <t>TIBER ASSIST</t>
  </si>
  <si>
    <t>Technical Assistance Project to support the application for a Nature Integrated Project dedicated to marine habitats in France</t>
  </si>
  <si>
    <t>LIFE16 TAE/FR/000010</t>
  </si>
  <si>
    <t>TAP FRAMHIP</t>
  </si>
  <si>
    <t>01/12/2016</t>
  </si>
  <si>
    <t>ECOLISE: European Network for Community-led Initiatives on Climate Change and Sustainability</t>
  </si>
  <si>
    <t>LIFE17 NGO-FPA/BE/000015</t>
  </si>
  <si>
    <t>ECOLISE</t>
  </si>
  <si>
    <t>Technical assistance for preapration of an integrated project implementing the river basin management plan of Hungary</t>
  </si>
  <si>
    <t>LIFE17 TAE/HU/000006</t>
  </si>
  <si>
    <t>TA-MEDER</t>
  </si>
  <si>
    <t>Protection and restoration of high status water bodies - Blue dot catchments programme : technical assistance</t>
  </si>
  <si>
    <t>LIFE17 TAE/IE/000007</t>
  </si>
  <si>
    <t>PRHSWB-BDCP:TA</t>
  </si>
  <si>
    <t>Technical Assistance of development of a water Integrated Project for the implementation of the river basin management plan of the Black Sea basin directorate</t>
  </si>
  <si>
    <t>LIFE17 TAE/BG/000004</t>
  </si>
  <si>
    <t>TA Black Sea LIFE</t>
  </si>
  <si>
    <t>Technical assistance for elaboration of an integrated project proposal for air quality improvement</t>
  </si>
  <si>
    <t>LIFE17 TAE/BG/000005</t>
  </si>
  <si>
    <t>LIFE TA CLEAN AIR</t>
  </si>
  <si>
    <t>Preparation and submission of a proposal for IPESco2Grass</t>
  </si>
  <si>
    <t>LIFE17 TAE/DE/000001</t>
  </si>
  <si>
    <t>Prepare LIFE Eco2 Grass</t>
  </si>
  <si>
    <t>LIFE waste integrated project : Rethink waste, technical assistance</t>
  </si>
  <si>
    <t>LIFE17 TAE/DK/000008</t>
  </si>
  <si>
    <t>Rethink Waste - TA</t>
  </si>
  <si>
    <t>01/06/2019</t>
  </si>
  <si>
    <t>Technical assistance for improving Ebro river resilience according to FRMP, RBMP and Natura 2000 plans</t>
  </si>
  <si>
    <t>LIFE17 TAE/ES/000003</t>
  </si>
  <si>
    <t>TA LIFEIP EBRO-RESILIENCE</t>
  </si>
  <si>
    <t>30/04/2018</t>
  </si>
  <si>
    <t>16/01/2019</t>
  </si>
  <si>
    <t>Improving livestock protection for the direct benefit of wolf conservation in the German-speaking Alpine Region</t>
  </si>
  <si>
    <t>LIFE19 NAT/AT/000889</t>
  </si>
  <si>
    <t>LIFEstockProtect</t>
  </si>
  <si>
    <t>www.bio-austria.at</t>
  </si>
  <si>
    <t>TVTO&amp;#x28;Tourismusverband Tiroler Oberland&amp;#x29;, Austria,EURAC&amp;#x28;European Academy of Bozen-Bolzano&amp;#x29;, Italy,EWS&amp;#x28;European Wilderness Society, Verein zum Schutz der Europ&amp;auml;ischen Wildnis&amp;#x29;, Austria,BIOAT BV&amp;#x28;BIO AUSTRIA  &amp;ndash; Verein zur F&amp;ouml;rderung des biologischen Landbaus&amp;#x29;, Austria,VUW&amp;#x28;Vetmeduni Vienna&amp;#x29;, Austria,&amp;Ouml;NB&amp;#x28;Naturschutzbund &amp;Ouml;sterreich&amp;#x29;, Austria,UWD&amp;#x28;Umweltdachverband&amp;#x29;, Austria,NSH&amp;#x28;Naturschutzhunde &amp;ndash; Sp&amp;uuml;rhunde im Natur- und Artenschutz&amp;#x29;, Austria,BLBY&amp;#x28;Bioland Landesverband Bayern e.V.&amp;#x29;, Germany,BUND NB&amp;#x28;BUND Naturschutz in Bayern e.V.&amp;#x29;, Germany,BBG&amp;#x28;Bioland Beratung GmbH&amp;#x29;, Germany,OPUS&amp;#x28;OPUS Oekologische Planungen Umweltstudien und Service GmbH&amp;#x29;, Germany,NMS&amp;#x28;Betrieb Landesmuseen &amp;ndash; Naturmuseum S&amp;uuml;dtirol&amp;#x29;, Italy,ABDW&amp;#x28;Arbeitsgemeinschaft f&amp;uuml;r die biologisch-dynamische Wirtschaftsweise&amp;#x29;, Italy,ELIANTE&amp;#x28;Societ&amp;agrave; Cooperativa Sociale Eliante Onlus&amp;#x29;, Italy,&amp;Ouml;Z&amp;#x28;&amp;Ouml;sterreichzentrum B&amp;auml;r, Wolf, Luchs&amp;#x29;, Austria</t>
  </si>
  <si>
    <t>Participant,Participant,Participant,Participant,Participant,Participant,Participant,Participant,Participant,Participant,Participant,Participant,Participant,Participant,Participant,Participant</t>
  </si>
  <si>
    <t>Mammals,Public and Stakeholders participation</t>
  </si>
  <si>
    <t>Agriculture,vocational training,information network,endangered species,knowledge development,land use</t>
  </si>
  <si>
    <t>Canis lupus</t>
  </si>
  <si>
    <t>Cooperation of cities and local companies for climate change adaptation</t>
  </si>
  <si>
    <t>LIFE19 CCA/HU/001320</t>
  </si>
  <si>
    <t>LIFE-CLIMCOOP</t>
  </si>
  <si>
    <t>http://http://www.uni-miskolc.hu</t>
  </si>
  <si>
    <t>MGSH&amp;#x28;Mining and Geological Survey of Hungary&amp;#x29;, Hungary,Kbarcika&amp;#x28;Municipality of Kazincbarcika&amp;#x29;, Hungary,GeoGold&amp;#x28;GeoGold K&amp;aacute;rp&amp;aacute;tia Ltd.&amp;#x29;, Hungary,K&amp;Ouml;VET&amp;#x28;K&amp;Ouml;VET Egyes&amp;uuml;let a Fenntarthat&amp;oacute; Gazdas&amp;aacute;g&amp;eacute;rt&amp;#x29;, Hungary,BorsodChem&amp;#x28;BorsodChem Zrt.&amp;#x29;, Hungary</t>
  </si>
  <si>
    <t>Sectoral adaptation (industry-services),Natural resources and ecosystems</t>
  </si>
  <si>
    <t>urban area,urban planning,public-private partnership,financial instrument,urban wastewater,climate change adaptation,climate resilience,market-based instruments,nature-based solutions</t>
  </si>
  <si>
    <t>SUstainable Glass: Architecture of a furnace heat recovery system including a steam Reformer</t>
  </si>
  <si>
    <t>LIFE19 CCM/IT/001314</t>
  </si>
  <si>
    <t>LIFE SUGAR</t>
  </si>
  <si>
    <t>http://www.staraglass.com</t>
  </si>
  <si>
    <t>UNIGE&amp;#x28;UNIVERSITA&amp;rsquo; DEGLI STUDI DI GENOVA&amp;#x29;, Italy,JM&amp;#x28;Johnson Matthey PLC&amp;#x29;, United Kingdom,KT&amp;#x28;KT-Kinetics Technology S.p.A&amp;#x29;, Italy,SSV&amp;#x28;Stazione Sperimentale del Vetro scpa&amp;#x29;, Italy</t>
  </si>
  <si>
    <t>use of waste as energy source,energy saving,glass industry,emission reduction,climate change mitigation,energy efficiency,low carbon technology</t>
  </si>
  <si>
    <t>Ecological control of the oakprocessionary caterpillar (Thaumetopoea processionea) as a non-chemical solution.</t>
  </si>
  <si>
    <t>LIFE19 ENV/BE/000102</t>
  </si>
  <si>
    <t>LIFE oak processionary</t>
  </si>
  <si>
    <t>www.provincieantwerpen.be</t>
  </si>
  <si>
    <t>ProvLim&amp;#x28;Province of Limburg&amp;#x29;, Belgium,INBO&amp;#x28;Eigen Vermogen van het Instituut voor Natuur- en Bosonderzoek&amp;#x29;, Belgium,ProvGLD&amp;#x28;Province of Gelderland&amp;#x29;, Netherlands,ProvNBrab&amp;#x28;Province of North-Brabant&amp;#x29;, Netherlands,Sitta&amp;#x28;Municipality of Sittard-Geleen&amp;#x29;, Netherlands</t>
  </si>
  <si>
    <t>Improved legislative compliance and enforcement,Human health protection,Pollutants reduction,Cleaner technologies</t>
  </si>
  <si>
    <t>biodiversity,landscape protection,hazardous substance,pest control,public health</t>
  </si>
  <si>
    <t>Regulation 528/2012 - Making available on the market and use of biocidal products (Biocidal Products Regulation) (22.05.2012)</t>
  </si>
  <si>
    <t>LIFE Bats &amp; Birds - providing Bed and Breakfast for Bats &amp; Birds</t>
  </si>
  <si>
    <t>LIFE18 NAT/LU/000136</t>
  </si>
  <si>
    <t>LIFE Bats &amp; Birds</t>
  </si>
  <si>
    <t>http://www.naturemwelt.lu</t>
  </si>
  <si>
    <t>neasbl&amp;#x28;natur&amp;amp;&amp;euml;mwelt a.s.b.l.&amp;#x29;, Luxembourg</t>
  </si>
  <si>
    <t>monitoring,Agriculture,biodiversity,public awareness campaign,nature conservation,land purchase</t>
  </si>
  <si>
    <t>Myotis emarginatus</t>
  </si>
  <si>
    <t xml:space="preserve">Vallée de la Sûre inférieure(LU0001017, SCI) ,Machtum - Pellembierg / Froumbierg / Greivenmaacherbierg(LU0001024, SCI) ,Région de la Moselle supérieure(LU0001029, SCI) </t>
  </si>
  <si>
    <t>Towards climate resilient forests and forest management</t>
  </si>
  <si>
    <t>LIFE19 CCA/NL/001218</t>
  </si>
  <si>
    <t>LIFE CLIMATE FOREST</t>
  </si>
  <si>
    <t>http://www.bosgroepen.nl</t>
  </si>
  <si>
    <t>BgNON&amp;#x28;Co&amp;ouml;peratie Bosgroep Noord-Oost Nederland U.A.&amp;#x29;, Netherlands,BgMN&amp;#x28;Co&amp;ouml;peratie Bosgroep Midden Nederland U.A.&amp;#x29;, Netherlands,SBB&amp;#x28;Staatsbosbeheer&amp;#x29;, Netherlands</t>
  </si>
  <si>
    <t>Natural resources and ecosystems,Forests,Forest management</t>
  </si>
  <si>
    <t>forest ecosystem,forest management,carbon sequestration,climate change adaptation,climate resilience,land use</t>
  </si>
  <si>
    <t>COM(2014)15 - Policy framework for climate and energy in the period from 2020 to 2030 (22.01.2014),COM(2011) 244 final “Our life insurance, our natural capital: an EU biodiversity strategy to 2020” (03.05.2011)</t>
  </si>
  <si>
    <t xml:space="preserve">Enhancing the implementation of Air Quality Management Plans in Slovakia by strengthening capacities and competencies of regional and local authorities and promoting air quality measures
</t>
  </si>
  <si>
    <t>LIFE18 IPE/SK/000010</t>
  </si>
  <si>
    <t>LIFE-IP SK AQ Improvement</t>
  </si>
  <si>
    <t>Banska Bystrica Region-Slovakia,Trencin Region-Slovakia,Trnava Region-Slovakia,Zilina Region-Slovakia,Energy Research Center of the Technical University of Ostrava-Czechia,Presov Region-Slovakia,Slovak Environment Agency ,Kocise Region-Slovakia,Slovak Hydrometeorological Institute ,PEDAL Consulting-Slovakia,Presov Region-Slovakia</t>
  </si>
  <si>
    <t>Participant,Participant,Participant,Participant,Participant,Participant,Participant,Participant,Participant,Participant,Participant</t>
  </si>
  <si>
    <t>Air quality monitoring,Environmental training - Capacity building</t>
  </si>
  <si>
    <t>environmental awareness,emission reduction,air quality management,air quality monitoring,energy efficiency</t>
  </si>
  <si>
    <t>Directive 2008/50/EC - Ambient air quality and cleaner air for Europe (21.05.2008) ,Directive 2009/28 - Promotion of the use of energy from renewable sources (23.04.2009),Directive 2001/81- National emissions ceilings for certain atmospheric pollutants (23.10.2001)</t>
  </si>
  <si>
    <t>Enabling 100% favourable condition across a key subset of Scotlands Natura sites through enhanced vegetation management</t>
  </si>
  <si>
    <t>LIFE18 NAT/UK/000838</t>
  </si>
  <si>
    <t>LIFE 100% favourable</t>
  </si>
  <si>
    <t>14/07/2024</t>
  </si>
  <si>
    <t>Birds,Ecological coherence</t>
  </si>
  <si>
    <t>land restoration,restoration measure</t>
  </si>
  <si>
    <t xml:space="preserve">Cromarty Firth(UK9001623, SPA) ,Abernethy Forest(UK9002561, SPA) ,Loch Lomond(UK9003021, SPA) ,Gruinart Flats, Islay(UK9003051, SPA) ,Rinns of Islay(UK9003057, SPA) ,Upper Solway Flats and Marshes(UK9005012, SPA) ,Solway Firth(UK0013025, SCI) ,Loch Lomond Woods(UK0013573, SCI) ,Tiree Machair(UK0014744, SCI) ,Cairngorms(UK0016412, SCI) ,Culbin Bar(UK0019807, SCI) ,Insh Marshes(UK0019812, SCI) ,Sléibhtean agus Cladach Thiriodh (Tiree Wetlands and Coast)(UK9003032, SPA) ,The Oa(UK9003058, SPA) ,Oronsay and South Colonsay(UK9020299, SPA) </t>
  </si>
  <si>
    <t>Conservation measures for the Lesser Spotted Eagle and its habitats in Bulgaria</t>
  </si>
  <si>
    <t>LIFE18 NAT/BG/001051</t>
  </si>
  <si>
    <t>LIFE for Eagles habitats</t>
  </si>
  <si>
    <t>http://www.iag.bg</t>
  </si>
  <si>
    <t>NESC&amp;#x28;NorthEast State Company&amp;#x29;, Bulgaria,BSPB&amp;#x28;Bulgarian Society for the Protection of Birds&amp;#x29;, Bulgaria,SESC&amp;#x28;SouthEast State Company&amp;#x29;, Bulgaria</t>
  </si>
  <si>
    <t>02/08/2019</t>
  </si>
  <si>
    <t>02/08/2024</t>
  </si>
  <si>
    <t>biodiversity,nature conservation,endangered species</t>
  </si>
  <si>
    <t>ACCIPITRIDAE Clanga pomarina</t>
  </si>
  <si>
    <t xml:space="preserve">Harsovska reka(BG0000106, SCI) ,Suha reka(BG0000107, SCI) ,Kamchia(BG0000116, SCI) ,Kotlenska planina(BG0000117, SCI) ,Kamchiyska i Emenska planina(BG0000133, SCI) ,Ludogorie(BG0000168, SCI) ,Reka Tundzha 1(BG0000192, SCI) ,Sakar(BG0000212, SCI) ,Derventski vazvishenia 1(BG0000218, SCI) ,Derventski vazvishenia 2(BG0000219, SCI) ,Studenets(BG0000240, SPA/SCI) ,Reka Maritsa(BG0000578, SCI) ,Lomovete(BG0000608, SCI) ,Strandzha(BG0001007, SCI) ,Rodopi - Sredni(BG0001031, SCI) ,Rodopi - Iztochni(BG0001032, SCI) ,Byala reka(BG0002019, SPA) ,Sakar(BG0002021, SPA) ,Lomovete(BG0002025, SPA) ,Derventski vazvishenia(BG0002026, SPA) ,Kotlenska planina(BG0002029, SPA) ,Provadiysko-Royaksko plato(BG0002038, SPA) ,Harsovska reka(BG0002039, SPA) ,Strandzha(BG0002040, SPA) ,Emine(BG0002043, SPA) ,Kamchiyska planina(BG0002044, SPA) ,Kompleks Kamchia(BG0002045, SPA) ,Suha reka(BG0002048, SPA) ,Ludogorie(BG0002062, SPA) ,Zapadna Strandzha(BG0002066, SPA) ,Dobrostan(BG0002073, SPA) ,Maritsa - Parvomay(BG0002081, SPA) ,Batova(BG0002082, SPA) ,Adata - Tundzha(BG0002094, SPA) </t>
  </si>
  <si>
    <t>LIFE_FRESHMAN: Sustainable freshwater management in coastal zones</t>
  </si>
  <si>
    <t>LIFE19 CCA/NL/001222</t>
  </si>
  <si>
    <t>LIFE_FRESHMAN</t>
  </si>
  <si>
    <t>http://dunea.nl</t>
  </si>
  <si>
    <t>Watergroep&amp;#x28;De Watergroep&amp;#x29;, Belgium,AW&amp;#x28;Allied Waters B.V.&amp;#x29;, Netherlands,KWR&amp;#x28;KWR Water B.V.&amp;#x29;, Netherlands,IWVA&amp;#x28;Intercommunale Waterleidingsmaatschappij van Veurne-Ambacht&amp;#x29;, Belgium</t>
  </si>
  <si>
    <t>Water resources protection,Marine and Coastal management,Water management and supply,Natural resources and ecosystems</t>
  </si>
  <si>
    <t>hydrographic basin,water supply,reverse osmosis,water resources management,water treatment,climate resilience,nature-based solutions,resource conservation</t>
  </si>
  <si>
    <t>Directive 2000/60 - Framework for Community action in the field of water policy (23.10.2000),Directive 2007/60 - Assessment and management of flood risks (23.10.2007),COM(2011) 244 final “Our life insurance, our natural capital: an EU biodiversity strategy to 2020” (03.05.2011)</t>
  </si>
  <si>
    <t>LIFE Recreation ReMEDIES: Reducing and Mitigating Erosion and Disturbance Impacts affecting the Seabed</t>
  </si>
  <si>
    <t>LIFE18 NAT/UK/000039</t>
  </si>
  <si>
    <t>LIFE Recreation ReMEDIES</t>
  </si>
  <si>
    <t>https://www.gov.uk/government/organisations/natural-england</t>
  </si>
  <si>
    <t>MCS&amp;#x28;Marine Conservation Society&amp;#x29;, United Kingdom,TECF&amp;#x28;PCC&amp;#x29;&amp;#x28;Plymouth City Council&amp;#x29;, United Kingdom,NMA&amp;#x28;National Marine Aquarium&amp;#x29;, United Kingdom,RYA&amp;#x28;Royal Yachting Association&amp;#x29;, United Kingdom</t>
  </si>
  <si>
    <t>Plants,Marine</t>
  </si>
  <si>
    <t>1110 - Sandbanks which are slightly covered by sea water all the time,1130 - Estuaries</t>
  </si>
  <si>
    <t xml:space="preserve">Foulness (Mid-Essex Coast Phase 5)(UK9009246, SPA) ,Tamar Estuaries Complex(UK9010141, SPA) ,Solent and Southampton Water(UK9011061, SPA) ,Plymouth Sound and Estuaries(UK0013111, SCI) ,Fal and Helford(UK0013112, SCI) ,Essex Estuaries(UK0013690, SCI) ,Isles of Scilly Complex(UK0013694, SCI) ,Solent Maritime(UK0030059, SCI) ,Isles of Scilly(UK9020288, SPA) </t>
  </si>
  <si>
    <t>MARONESA - Market Awareness Raising for Opportunities in Needed Extensification and Soil-friendly Agriculture</t>
  </si>
  <si>
    <t>LIFE19 GIC/PT/001285</t>
  </si>
  <si>
    <t>LIFE MARONESA</t>
  </si>
  <si>
    <t>http://www.aguiarfloresta.org/</t>
  </si>
  <si>
    <t>IPB&amp;#x28;Instituto Polit&amp;eacute;cnico de Bragan&amp;ccedil;a&amp;#x29;, Portugal,ACM&amp;#x28;ACM - Associa&amp;ccedil;&amp;atilde;o de Criadores do Maron&amp;ecirc;s&amp;#x29;, Portugal,CB&amp;#x28;Casal da Bou&amp;ccedil;a, Sociedade Agropecu&amp;aacute;ria, Lda.&amp;#x29;, Portugal</t>
  </si>
  <si>
    <t>Natural resources and ecosystems,GHG reduction in non EU ETS sectors,Awareness raising - Information,Environmental training - Capacity building,Soil and landscape protection,Agriculture - Forestry,Natural risks (Flood - Forest fire - Landslide)</t>
  </si>
  <si>
    <t>grazing,Agriculture,environmental awareness,rural area,mountainous area,animal husbandry,fire protection,carbon capture and storage,climate change adaptation,climate change mitigation,land use</t>
  </si>
  <si>
    <t>Restoration of freshwater features in River Dee and Bala Lake/Afon Dyfrdwy a Llyn Tegid SAC</t>
  </si>
  <si>
    <t>LIFE18 NAT/UK/000743</t>
  </si>
  <si>
    <t>LIFEDeeRiver</t>
  </si>
  <si>
    <t>SNPA&amp;#x28;Snowdonia National Park Authority&amp;#x29;, United Kingdom,EA&amp;#x28;Environment Agency&amp;#x29;, United Kingdom</t>
  </si>
  <si>
    <t>03/09/2019</t>
  </si>
  <si>
    <t>06/12/2024</t>
  </si>
  <si>
    <t>Freshwater,River basin management,Invertebrates,Ecological coherence</t>
  </si>
  <si>
    <t>aquatic ecosystem,freshwater ecosystem,Agriculture,biodiversity,forestry,water resources management,river management,ecosystem-based approach</t>
  </si>
  <si>
    <t>ZEROENERGYMOD: Zero energy habitable mobile modules in Europe</t>
  </si>
  <si>
    <t>LIFE19 CCM/ES/001327</t>
  </si>
  <si>
    <t>LIFE ZEROENERGYMOD</t>
  </si>
  <si>
    <t>http://hidrogenoaragon.org/en/</t>
  </si>
  <si>
    <t>B&amp;#x2b;HAUS&amp;#x28;B&amp;#x2b;HAUS ARQUITECTURA EFICIENTE&amp;#x29;, Spain,CUDZ&amp;#x28;Centro Universitario de la Defensa de Zaragoza&amp;#x29;, Spain,ARPA&amp;#x28;EQUIPOS M&amp;Oacute;VILES DE CAMPA&amp;Ntilde;A ARPA, S.A.U.&amp;#x29;, Spain</t>
  </si>
  <si>
    <t>31/05/2024</t>
  </si>
  <si>
    <t>Energy efficiency,Renewable energies,GHG reduction in non EU ETS sectors</t>
  </si>
  <si>
    <t>energy saving,green building,building industry,greenhouse gas,certification,human settlement,renewable energy,climate change mitigation</t>
  </si>
  <si>
    <t>Regulation 525/2013 - Monitoring and reporting greenhouse gas emissions &amp; reporting other information at national and Union level relevant to climate change and repealing Decision No 280/2004 (21.05.2013),COM(2013)216 - EU Strategy on adaptation to climate change (16.04.2013),Directive 2012/27 - Energy efficiency (25.10.2012),Directive 2009/28 - Promotion of the use of energy from renewable sources (23.04.2009)</t>
  </si>
  <si>
    <t>Processing of livestock waste, for the production of biomethane for use in agricultural vehicles and biofertilizers</t>
  </si>
  <si>
    <t>LIFE19 CCM/ES/001206</t>
  </si>
  <si>
    <t>LIFE SMART AgroMobility</t>
  </si>
  <si>
    <t>http://www.upm.es</t>
  </si>
  <si>
    <t>EXELERIA&amp;#x28;EVERIS INGENIERIA SLU&amp;#x29;, Spain,COPISO&amp;#x28;COPISO SORIA, S.C.&amp;#x29;, Spain,GASNAM&amp;#x28;ASOCIACI&amp;Oacute;N IB&amp;Eacute;RICA DE GAS NATURAL Y RENOVABLE PARA LA MOVILIDAD&amp;#x29;, Spain,FUNGE&amp;#x28;Fundaci&amp;oacute;n General de la Universidad de Valladolid&amp;#x29;, Spain,EREN&amp;#x28;Ente p&amp;uacute;blico Regional de la Energ&amp;iacute;a de Castilla y Le&amp;oacute;n&amp;#x29;, Spain,UVA&amp;#x28;UNIVERSIDAD DE VALLADOLID&amp;#x29;, Spain,NGVA&amp;#x28;Natural &amp;amp; bio Gas Vehicle Association&amp;#x29;, Belgium</t>
  </si>
  <si>
    <t>Supply,Agricultural waste,Renewable energies</t>
  </si>
  <si>
    <t>energy saving,waste recycling,rural area,biofuel,manure,environmental impact of transport,agricultural waste,climate change mitigation</t>
  </si>
  <si>
    <t>Directive 2012/27 - Energy efficiency (25.10.2012),Directive 2009/28 - Promotion of the use of energy from renewable sources (23.04.2009)</t>
  </si>
  <si>
    <t>Eradication of IAS, recreation and conservation of priority forest habitats within Natura 2000 network in NE Bulgaria</t>
  </si>
  <si>
    <t>LIFE19 NAT/BG/001133</t>
  </si>
  <si>
    <t>LIFE IASHAB</t>
  </si>
  <si>
    <t>http://sidp.bg/</t>
  </si>
  <si>
    <t>SWSFE&amp;#x28;Southwestern State Forest Enterprise&amp;#x29;, Bulgaria</t>
  </si>
  <si>
    <t>forest ecosystem,forestry,local authority,forest management,nature conservation,restoration measure</t>
  </si>
  <si>
    <t>91E0 - "Alluvial forests with Alnus glutinosa and Fraxinus excelsior (Alno-Padion, Alnion incanae, Salicion albae)",91G0 - Pannonic woods with Quercus petraea and Carpinus betulus,91H0 - Pannonian woods with Quercus pubescens,91I0 - Euro-Siberian steppic woods with Quercus spp.</t>
  </si>
  <si>
    <t xml:space="preserve">Provadiysko - Royaksko plato(BG0000104, SCI) ,Harsovska reka(BG0000106, SCI) ,Suha reka(BG0000107, SCI) ,Kamchia(BG0000116, SCI) ,Kraymorska Dobrudzha(BG0000130, SCI) ,Kamchiyska i Emenska planina(BG0000133, SCI) ,Ostrovche(BG0000173, SCI) ,Preslavska planina(BG0000421, SCI) ,Golyama reka(BG0000432, SCI) ,Rositsa - Loznitsa(BG0000572, SCI) </t>
  </si>
  <si>
    <t xml:space="preserve">Alignment of the French and EC Sustainable Finance Action Plans
</t>
  </si>
  <si>
    <t>LIFE18 IPC/FR/000010</t>
  </si>
  <si>
    <t>Finance ClimAct</t>
  </si>
  <si>
    <t>Commissariat general au d&amp;eacute;veloppement durable-France,Autorit&amp;eacute; des march&amp;eacute;s financiers-France ,2 Degrees Investing Initiative-France,Institute for Climate Economics-France,Autorit&amp;eacute; de contr&amp;ocirc;le prudentiel et de r&amp;eacute;solution-France</t>
  </si>
  <si>
    <t>Environmental accounting,Market based instruments,Sectoral adaptation (industry-services)</t>
  </si>
  <si>
    <t>ecolabel,certification,environmental accounting,financial instrument,climate action plan,climate change adaptation,climate change mitigation,market-based instruments</t>
  </si>
  <si>
    <t>SWAforLIFE: Scottish Wildcat Action Phase 2  Wildcat recovery through threat mitigation and translocation</t>
  </si>
  <si>
    <t>LIFE18 NAT/UK/000995</t>
  </si>
  <si>
    <t>SWAforLIFE</t>
  </si>
  <si>
    <t>http://www.rzss.org.uk</t>
  </si>
  <si>
    <t>CMAYOT&amp;#x28;Consejeria de medio Ambiete y Ordenacion del Territorio de la Junta De Andalucia&amp;#x29;, Spain,NA&amp;#x28;Nordens Ark&amp;#x29;, Sweden,FLS&amp;#x28;Forestry and Land Scotland&amp;#x29;, United Kingdom,CNPA&amp;#x28;Cairngorms National Park Authority&amp;#x29;, United Kingdom,SNH&amp;#x28;Scottish Natural Heritage&amp;#x29;, United Kingdom</t>
  </si>
  <si>
    <t>conservation of genetic resources,introduction of animal species,monitoring,nature conservation</t>
  </si>
  <si>
    <t xml:space="preserve">Cairngorms(UK0016412, SCI) </t>
  </si>
  <si>
    <t>Production of advanced biodiesel from animal wastes using supercritical technologies</t>
  </si>
  <si>
    <t>LIFE19 CCM/ES/001189</t>
  </si>
  <si>
    <t>LIFE Superbiodiesel</t>
  </si>
  <si>
    <t>http://www.aiju.info</t>
  </si>
  <si>
    <t>IMDEA-E&amp;#x28;Fundaci&amp;oacute;n IMDEA Energ&amp;iacute;a&amp;#x29;, Spain,UMU&amp;#x28;Universidad de Murcia&amp;#x29;, Spain,INESCOP&amp;#x28;Asociaci&amp;oacute;n de Investigaci&amp;oacute;n para la Industria del Calzado y Conexas&amp;#x29;, Spain,ITQ-CSIC&amp;#x28;Agencia Estatal Consejo Superior de Investigaciones Cient&amp;iacute;ficas, M.P.&amp;#x29;, Spain,ORGANOVAC&amp;#x28;ORGANOVAC SL&amp;#x29;, Spain,CEPSA&amp;#x28;COMPA&amp;Ntilde;&amp;Iacute;A ESPA&amp;Ntilde;OLA DE PETR&amp;Oacute;LEOS, S.A.U.&amp;#x29;, Spain</t>
  </si>
  <si>
    <t>Renewable energies,Supply,Agricultural waste,Energy production and supply</t>
  </si>
  <si>
    <t>waste recycling,biofuel,environmental impact of transport,agricultural waste,climate change mitigation</t>
  </si>
  <si>
    <t>COM(2015)614 - "Closing the loop - An EU action plan for the Circular Economy" (02.12.2015),Directive 2009/28 - Promotion of the use of energy from renewable sources (23.04.2009)</t>
  </si>
  <si>
    <t>Improving Corncrake conservation status in Ireland by the enhancement of the SPA network and surrounding farmland</t>
  </si>
  <si>
    <t>LIFE18 NAT/IE/000090</t>
  </si>
  <si>
    <t>LIFE Atlantic Crex</t>
  </si>
  <si>
    <t>https://www.gov.ie/en/organisation/department-of-housing-local-government-and-heritage</t>
  </si>
  <si>
    <t>DAFM&amp;#x28;Department of Agriculture, Food and the Marine&amp;#x29;, Ireland,GMIT&amp;#x28;Galway-Mayo Institute of Technology&amp;#x29;, Ireland,&amp;Uacute;naG&amp;#x28;&amp;Uacute;dar&amp;aacute;s na Gaeltachta&amp;#x29;, Ireland,FWP&amp;#x28;Fota Wildlife Park&amp;#x29;, Ireland</t>
  </si>
  <si>
    <t>grassland ecosystem,protected area</t>
  </si>
  <si>
    <t xml:space="preserve">Systemic implementation of the CC action in the Basque Country for increased urban resilience as full territory enabler
</t>
  </si>
  <si>
    <t>LIFE18 IPC/ES/000001</t>
  </si>
  <si>
    <t>LIFE-IP URBAN KLIMA 2050</t>
  </si>
  <si>
    <t>Gobierno Vasco-Spain,Ayuntamiento de Gernika-Spain,Diputaci&amp;oacute;n Foral de Bizkaia-Spain,Diputacion Foral de Bizkai-Spain,Diputaci&amp;oacute;n Foral de Gipuzkoa-Spain,Agencia Vasca del Agua-Spain,Ente Vasco de la Energ&amp;iacute;a-Spain,Fundaci&amp;oacute;n de Cambio Clim&amp;aacute;tico de Gipuzkoa-Spain,Fundaci&amp;oacute;n AZTI-Spain,BC3 Basque Centre for Climate Change-Spain,Fundaci&amp;oacute;n Tecnalia Research &amp;amp; Innovation-Spain,NEIKER &amp;ndash; Instituto Vasco de Investigaci&amp;oacute;n y Desarrollo Agrario S.A.-Spain,Universidad de Navarra-Spain,Centro de Estudios Ambientales &amp;#x28;CEA&amp;#x29;-Spain,Ayuntamiento de Donostia &amp;#x2f; San Sebasti&amp;aacute;n-Spain,Ayuntamiento de Bilbao-Spain,Ayuntamiento de Bermeo-Spain,Ayuntamiento de Zarautz-Spain,Ayuntamiento de Bakio-Spain,Diputaci&amp;oacute;n Foral de Araba-Spain</t>
  </si>
  <si>
    <t>Participant,Participant,Participant,Participant,Participant,Participant,Participant,Participant,Participant,Participant,Participant,Participant,Participant,Participant,Participant,Participant,Participant,Participant,Participant,Participant</t>
  </si>
  <si>
    <t>Natural resources and ecosystems,Sectoral adaptation (industry-services),Resilient communities</t>
  </si>
  <si>
    <t>land use planning,urban planning,flood protection,climate action plan,climate adaptation strategy,climate change adaptation,climate resilience,coastal management,nature-based solutions</t>
  </si>
  <si>
    <t>Restauration and preservation of the ecological continuity of Gascons Hills</t>
  </si>
  <si>
    <t>LIFE19 NAT/FR/000828</t>
  </si>
  <si>
    <t>LIFE COTEAUX GASCONS</t>
  </si>
  <si>
    <t>http://www.adasea32.fr</t>
  </si>
  <si>
    <t>Ecological coherence,High Nature Value farmland,Soil and landscape protection,Grasslands</t>
  </si>
  <si>
    <t>grassland ecosystem,grazing,landscape ecology,Agriculture,restoration measure</t>
  </si>
  <si>
    <t>Creation of a Wilderness Reserve in the Southern Carpathian Mountains, Romania</t>
  </si>
  <si>
    <t>LIFE18 NAT/RO/001082</t>
  </si>
  <si>
    <t>LIFE CARPATHIA</t>
  </si>
  <si>
    <t>www.carpathia.org</t>
  </si>
  <si>
    <t>CAF&amp;#x28;SC Carpathia Agro &amp;amp; Finance SRL&amp;#x29;, Romania,IJJA&amp;#x28;Basarab I - Arges County Gendarmerie Inspectorate&amp;#x29;, Romania,CC&amp;#x28;Conservation Capital Consulting Limited&amp;#x29;, United Kingdom,PPK&amp;#x28;ProPark - Foundation for Protected Areas&amp;#x29;, Romania,AOSC&amp;#x28;Asociatia Ocolul Silvic Carpathia&amp;#x29;, Romania,AVPCFC&amp;#x28;Asociatia de Vanatoare Piatra Craiului Fagaras Conservation&amp;#x29;, Romania</t>
  </si>
  <si>
    <t>Forests,Grasslands</t>
  </si>
  <si>
    <t>animal damage,ecotourism,forest ecosystem,introduction of animal species,renaturation,biodiversity,environmental management,conflicting use,damage prevention,land purchase</t>
  </si>
  <si>
    <t>4070 - Bushes with Pinus mugo and Rhododendron hirsutum (Mugo-Rhododendretum hirsuti),9110 - Luzulo-Fagetum beech forests,91E0 - "Alluvial forests with Alnus glutinosa and Fraxinus excelsior (Alno-Padion, Alnion incanae, Salicion albae)",9410 - Acidophilous Picea forests of the montane to alpine levels (Vaccinio-Piceetea),91V0 - Dacian Beech forests (Symphyto-Fagion)</t>
  </si>
  <si>
    <t>PICIDAE Dendrocopos leucotos</t>
  </si>
  <si>
    <t>Urgent conservation actions for Lanner* falcon (Falco biarmicus feldeggii)</t>
  </si>
  <si>
    <t>LIFE18 NAT/IT/000720</t>
  </si>
  <si>
    <t>LIFE LANNER*</t>
  </si>
  <si>
    <t>http: // www.parchilazio.it/vico</t>
  </si>
  <si>
    <t>IZSLT&amp;#x28;Istituto Zooprofilattico Sperimentale delle Regioni Lazio e Toscana M. Aleandri&amp;#x29;, Italy,BLM&amp;#x28;BirdLife Malta&amp;#x29;, Malta,E-DISTRIB&amp;#x28;e-distribuzione&amp;#x29;, Italy,ORNIS&amp;#x28;Ornis italica&amp;#x29;, Italy,REGLAZIO&amp;#x28;Regione Lazio &amp;ndash; Direzione Regionale Capitale Naturale, Parchi e Aree Protette&amp;#x29;, Italy,PROV VT&amp;#x28;Provincia di Viterbo&amp;#x29;, Italy</t>
  </si>
  <si>
    <t>06/01/2020</t>
  </si>
  <si>
    <t>poison,ringing (wildlife),nature conservation,management plan,endangered species</t>
  </si>
  <si>
    <t>Directive 79/409 - Conservation of wild birds (02.04.1979),Directive 2009/147 - Conservation of wild birds - Birds Directive (codified version of Directive 79/409/EEC as amended) (30.11.2009),Bonn Convention on the Conservation of Migratory Species of Wild Animals - CMS (01/11/1983),Bern Convention on the Conservation of European Wildlife and Natural Habitats (01.06.1982)</t>
  </si>
  <si>
    <t>Erhalt und Biotopverbesserung der Kalktuffquellen und der Bach-Oberläufe im Regionalforstamt Hochstift</t>
  </si>
  <si>
    <t>LIFE17 NAT/DE/000497</t>
  </si>
  <si>
    <t>Tuff LIFE</t>
  </si>
  <si>
    <t>www.wald-und-holz.nrw.de</t>
  </si>
  <si>
    <t>Landesbetrieb Wald und Holz Nordrhein-Westfalen, Regionalforstamt Hochstift,None</t>
  </si>
  <si>
    <t>Bogs and Mires,Forests</t>
  </si>
  <si>
    <t>Directive 92/43 - Conservation of natural habitats and of wild fauna and flora- Habitats Directive (21.05.1992),Directive 2000/60 - Framework for Community action in the field of water policy (23.10.2000),Directive 79/409 - Conservation of wild birds (02.04.1979),COM(2011) 244 final “Our life insurance, our natural capital: an EU biodiversity strategy to 2020” (03.05.2011)</t>
  </si>
  <si>
    <t>7220 - Petrifying springs with tufa formation (Cratoneurion),9180 - "Tilio-Acerion forests of slopes, screes and ravines",91E0 - "Alluvial forests with Alnus glutinosa and Fraxinus excelsior (Alno-Padion, Alnion incanae, Salicion albae)"</t>
  </si>
  <si>
    <t>Enabling in situ soil remediation on low-permeability sites through hydraulic/pneumatic fracturing (FRAC-IN)</t>
  </si>
  <si>
    <t>LIFE20 ENV/BE/000597</t>
  </si>
  <si>
    <t>LIFE FRAC-IN</t>
  </si>
  <si>
    <t>https://www.abo-group.eu/</t>
  </si>
  <si>
    <t>DEKONTA, a.s.,ABO NV</t>
  </si>
  <si>
    <t>Site rehabilitation - Decontamination,Pollutants reduction</t>
  </si>
  <si>
    <t>decontamination,pollution control</t>
  </si>
  <si>
    <t>Cross-border protection of the Red Kite in Europe by reducing human-caused mortality</t>
  </si>
  <si>
    <t>LIFE18 NAT/AT/000048</t>
  </si>
  <si>
    <t>LIFE EUROKITE</t>
  </si>
  <si>
    <t>http://www.raptorprotection.eu</t>
  </si>
  <si>
    <t>31/01/2027</t>
  </si>
  <si>
    <t>Birds,Risk assessment and monitoring,Ecological coherence,Natural resources and ecosystems</t>
  </si>
  <si>
    <t>monitoring,poison,biodiversity,renewable energy,endangered species,climate change adaptation,data acquisition</t>
  </si>
  <si>
    <t>Directive 79/409 - Conservation of wild birds (02.04.1979),COM(2011) 244 final “Our life insurance, our natural capital: an EU biodiversity strategy to 2020” (03.05.2011),Directive 92/43 - Conservation of natural habitats and of wild fauna and flora- Habitats Directive (21.05.1992)</t>
  </si>
  <si>
    <t>Haliaeetus albicilla,Aquila heliaca,Milvus migrans,Milvus milvus</t>
  </si>
  <si>
    <t>Creation of robust PEFCR for the Apparel and footwear Industry</t>
  </si>
  <si>
    <t>LIFE20 PRE/FR/000013</t>
  </si>
  <si>
    <t>LIFE Supporting Studies PEF A&amp;F</t>
  </si>
  <si>
    <t xml:space="preserve">Eco TLC </t>
  </si>
  <si>
    <t>01/06/2021</t>
  </si>
  <si>
    <t>Circular economy and Value chains,Eco-products design,Life Cycle Assessment-Management,Leather and Footwear</t>
  </si>
  <si>
    <t>product life cycle,clothing industry</t>
  </si>
  <si>
    <t>DESALINATED SEAWATER FOR ALTERNATIVE AND SUSTAINABLE SOILLESS CROP PRODUCTION</t>
  </si>
  <si>
    <t>LIFE16 ENV/ES/000341</t>
  </si>
  <si>
    <t>LIFE - DESEACROP</t>
  </si>
  <si>
    <t>http://www.upct.es</t>
  </si>
  <si>
    <t>UNIVERSIDAD POLITECNICA DE CARTAGENA,COMUNIDAD DE USUARIOS DE AGUAS DE LA COMARCA DE NIJAR, Spain,Universidad de Almer&amp;iacute;a, Spain,Sociedad An&amp;oacute;nima Depuraci&amp;oacute;n y Tratamientos, Spain</t>
  </si>
  <si>
    <t>01/11/2017</t>
  </si>
  <si>
    <t>Water management and supply,Water saving,Agriculture - Forestry</t>
  </si>
  <si>
    <t>Agriculture,water saving,irrigation,water shortage</t>
  </si>
  <si>
    <t>Pastures vulnerability and adaptation strategies to climate change impacts in the Alps</t>
  </si>
  <si>
    <t>LIFE16 CCA/IT/000060</t>
  </si>
  <si>
    <t>LIFE PASTORALP</t>
  </si>
  <si>
    <t>http://www.dispaa.unifi.it/</t>
  </si>
  <si>
    <t>UNIVERSITA DEGLI STUDI DI FIRENZE - Dipartimento di Scienze delle Produzioni Agroalimentari e dell&amp;#x27;Ambiente &amp;#x28;DISPAA&amp;#x29;,INSTITUT NATIONAL DE LA RECHERCHE AGRONOMIQUE, France,Parc National des Ecrins, France,Agenzia Regionale Protezione Ambiente - Valle d&amp;#x27;Aosta, Italy,Ente Parco Nazionale Gran Paradiso, Italy,Institut Agricole R&amp;eacute;gional, Italy,National Research Institute of Science and Technology for Environment and Agriculture, France</t>
  </si>
  <si>
    <t>30/03/2023</t>
  </si>
  <si>
    <t>grassland ecosystem,Agriculture,decision making support,mountainous area,land use</t>
  </si>
  <si>
    <t>Directive 92/43 - Conservation of natural habitats and of wild fauna and flora- Habitats Directive (21.05.1992),COM(2011) 244 final “Our life insurance, our natural capital: an EU biodiversity strategy to 2020” (03.05.2011),COM(2013)216 - EU Strategy on adaptation to climate change (16.04.2013)</t>
  </si>
  <si>
    <t>High value asphalt pavements with glass fibre from sustainable recycling of wind powered generator blades</t>
  </si>
  <si>
    <t>LIFE16 ENV/ES/000192</t>
  </si>
  <si>
    <t>LIFE REFIBRE</t>
  </si>
  <si>
    <t>http://www.iccl.es</t>
  </si>
  <si>
    <t>INSTITUTO DE LA CONSTRUCCIN DE CASTILLA Y LEN - ICCL,INVESTIGACI&amp;Oacute;N Y CONTROL DE CALIDAD, S.A., Spain,Fundaci&amp;oacute;n CARTIF, Spain,CONTRATAS Y OBRAS SAN GREGORIO,S.A., Spain,Transportes y Construcciones BLAS-GON S.A., Spain</t>
  </si>
  <si>
    <t>road construction,waste recycling</t>
  </si>
  <si>
    <t>Towards a Circular Economy in the Provence-Alpes-Cte dAzur  Region</t>
  </si>
  <si>
    <t>LIFE16 IPE/FR/000005</t>
  </si>
  <si>
    <t>LIFE-IP SMART WASTE</t>
  </si>
  <si>
    <t>Region PACA,Communaut&amp;eacute; d&amp;rsquo;agglom&amp;eacute;ration Arles Crau Camargue Montagnette, France ,Metropole Toulon Provence Mediterranee  France,Esterel Cote d Azur Agglomeration, France,Communaut&amp;eacute; de communes M&amp;eacute;diterran&amp;eacute;e Porte des Maures, France,Communaut&amp;eacute; de communes du Golfe de Saint-Tropez, France,Communaut&amp;eacute; de communes du Pays de Fayence, France,Communaut&amp;eacute; de Communes Vall&amp;eacute;e du Gapeau, France,Communaut&amp;eacute; de communes de la Vall&amp;eacute;e des Baux-Alpilles, France,Conseil d&amp;eacute;partemental des Bouches-du-Rh&amp;ocirc;ne, France,Communaut&amp;eacute; de communes C&amp;oelig;ur du Var, France,Commune de Miramas, France,Syndicat mixte Intercommunal de Transport et de Traitement des Ordures M&amp;eacute;nag&amp;egrave;res de l&amp;#x27;Aire Toulonnaise, France,Syndicat Intercommunal de Valorisation et l&amp;rsquo;Elimination des D&amp;eacute;chets Nouvelle G&amp;eacute;n&amp;eacute;ration, France,Syndicat mixte du Haut-Var, France,Communaut&amp;eacute; d&amp;rsquo;agglom&amp;eacute;ration Terre de Provence, France,Communes Lacs et Gorges du Verdon  France,M&amp;eacute;tropole Aix-Marseille Provence, France,Communaut&amp;eacute; de Communes Provence Verdon, France&amp;#xa;,SMICTOM Serre-Pon&amp;ccedil;on,Collecte Localisation Satellites, France,Cash Syst&amp;egrave;mes Industrie SAS, France,Drac&amp;eacute;nie Provence Verdon Agglom&amp;eacute;ration, France,Taco and Co, France,Communaut&amp;eacute; de Communes Serre-Pon&amp;ccedil;on Val d&amp;#x27;avance,Communaut&amp;eacute; territoriale du Sud Luberon, France,Syndicat Mixte de Traitement des Ordures M&amp;eacute;nag&amp;egrave;res du Guillestrois, du Queyras et de l Argenti&amp;eacute;rois, France,Communaut&amp;eacute; de Communes du Sisteronais Buech, France,Communaut&amp;eacute; de Communes Alpes d Azur, France,Nomad&amp;eacute;is, France,Les petites choses - Ressources cr&amp;eacute;atives, France,Heyliot, France</t>
  </si>
  <si>
    <t>Coordinator,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t>
  </si>
  <si>
    <t>Waste recycling,Municipal waste (including household and commercial),End-of-pipe treatment - Landfilling</t>
  </si>
  <si>
    <t>waste management,environmental awareness,waste recycling,waste treatment,waste reduction,waste collection,landfill</t>
  </si>
  <si>
    <t>COM(2015)614 - "Closing the loop - An EU action plan for the Circular Economy" (02.12.2015),Directive 2008/98 - Waste and repealing certain Directives (Waste Framework Directive) (19.11.2008)</t>
  </si>
  <si>
    <t>Proecological pilot installation for fabrication of asphalt emulsions modified by nanostructural waste polymers</t>
  </si>
  <si>
    <t>LIFE14 ENV/PL/000370</t>
  </si>
  <si>
    <t>LIFE EMU-NEW</t>
  </si>
  <si>
    <t>http://flucar.pl/</t>
  </si>
  <si>
    <t>FLUKAR SPKA Z OGRANICZON ODPOWIEDZIALNOCI</t>
  </si>
  <si>
    <t>road construction material,plastic waste</t>
  </si>
  <si>
    <t>Massify district heating and cooling from renewable energy sources to reduce CO2 emissions of buildings</t>
  </si>
  <si>
    <t>LIFE20 GIC/FR/001580</t>
  </si>
  <si>
    <t>Heat&amp;Cool LIFE</t>
  </si>
  <si>
    <t>France, Italy</t>
  </si>
  <si>
    <t>MNCA&amp;#x28;METROPOLE NICE COTE D&amp;#x27;AZUR&amp;#x29;, France,PORTDEBOUC&amp;#x28;Ville de Port de Bouc&amp;#x29;, France,EVBDM&amp;#x28;envirobatBDM&amp;#x29;, France,FNCCR&amp;#x28;F&amp;eacute;d&amp;eacute;ration Nationale des Collectivit&amp;eacute;s Conc&amp;eacute;dantes et R&amp;eacute;gies&amp;#x29;, France,AMORCE&amp;#x28;AMORCE&amp;#x29;, France,CEREMA&amp;#x28;Centre d&amp;#x27;&amp;eacute;tudes et d&amp;#x27;expertise sur les risques, l&amp;#x27;environnement, la mobilit&amp;eacute; et l&amp;#x27;am&amp;eacute;nagement&amp;#x29;, France,PAULLO&amp;#x28;MUNICIPALITY OF PAULLO&amp;#x29;, Italy,Region Provence-Alpes-C&amp;ocirc;te d&amp;#x27;Azur</t>
  </si>
  <si>
    <t>Participant,Participant,Participant,Participant,Participant,Participant,Participant,Coordinator</t>
  </si>
  <si>
    <t>01/09/2026</t>
  </si>
  <si>
    <t>Directive 2010/31 - Energy performance of buildings (19.05.2010),COM(2014)15 - Policy framework for climate and energy in the period from 2020 to 2030 (22.01.2014),COM(2011)112 - "A Roadmap for moving to a competitive low carbon economy in 2050" (08.03.2011),Directive 2009/28 - Promotion of the use of energy from renewable sources (23.04.2009)</t>
  </si>
  <si>
    <t>Biogas and digestate with controlled ammonia content by a virtuous biowaste cycle with integrated bio&amp;chemical processes</t>
  </si>
  <si>
    <t>LIFE16 ENV/IT/000179</t>
  </si>
  <si>
    <t>LIFECAB</t>
  </si>
  <si>
    <t>Hysytech S.r.l.,Sewerage Board of Limassol &amp;ndash; Amathus, Cyprus,Cyprus University of Technology, Cyprus,Organohumiki Thrakis, Greece,ACEA Pinerolese Industriale S.p.A., Italy,Universit&amp;agrave; degli Studi di Torino, Italy,POOL.ITI S.r.l., Italy,Agricultural University of Athens, Greece</t>
  </si>
  <si>
    <t>Bio-waste (including food waste),Circular economy and Value chains</t>
  </si>
  <si>
    <t>waste treatment,food production,fertiliser,biogas,resource conservation</t>
  </si>
  <si>
    <t>Sustainable Viticulture for Climate Change Adaptation</t>
  </si>
  <si>
    <t>LIFE19 CCA/DE/001224</t>
  </si>
  <si>
    <t>LIFE VineAdapt</t>
  </si>
  <si>
    <t>http://www.lgsa.de</t>
  </si>
  <si>
    <t>Silberberg&amp;#x28;Steierm&amp;auml;rkisches Landesweingut Silberberg&amp;#x29;, Austria,AREC&amp;#x28;H&amp;ouml;here Bundeslehr- und Forschungsanstalt f&amp;uuml;r Landwirtschaft Raumberg-Gumpenstein&amp;#x29;, Austria,Marrenon&amp;#x28;Union de Cooperatives Agricoles des Vignerons des cotes du Luberon cellier de Marrenon&amp;#x29;, France,IMBE-AU&amp;#x28;Avignon Universit&amp;eacute;, Institut M&amp;eacute;diterran&amp;eacute;en de Biodiversit&amp;eacute; et d&amp;rsquo;Ecologie&amp;#x29;, France,HSA&amp;#x28;Hochschule Anhalt&amp;#x29;, Germany,LKP&amp;#x28;Landesweingut Kloster Pforta GmbH&amp;#x29;, Germany,OMKI&amp;#x28;Okologiai Mezogazdasagi Kutatointezet Kozhasznu Nonprofit KFT - OMKI&amp;#x29;, Hungary,Silberberg&amp;#x28;Steierm&amp;auml;rkisches Landesweingut Silberberg&amp;#x29;, Austria,AREC&amp;#x28;H&amp;ouml;here Bundeslehr- und Forschungsanstalt f&amp;uuml;r Landwirtschaft Raumberg-Gumpenstein&amp;#x29;, Austria,Marrenon&amp;#x28;Union de Cooperatives Agricoles des Vignerons des cotes du Luberon cellier de Marrenon&amp;#x29;, France,IMBE-AU&amp;#x28;Avignon Universit&amp;eacute;, Institut M&amp;eacute;diterran&amp;eacute;en de Biodiversit&amp;eacute; et d&amp;rsquo;Ecologie&amp;#x29;, France,HSA&amp;#x28;Hochschule Anhalt&amp;#x29;, Germany,LKP&amp;#x28;Landesweingut Kloster Pforta GmbH&amp;#x29;, Germany,OMKI&amp;#x28;Okologiai Mezogazdasagi Kutatointezet Kozhasznu Nonprofit KFT - OMKI&amp;#x29;, Hungary</t>
  </si>
  <si>
    <t>Agriculture - Forestry,Food and Beverages,Water scarcity and drought,Natural resources and ecosystems</t>
  </si>
  <si>
    <t>Agriculture,food production,fertiliser,water shortage,climate change adaptation,climate resilience,agricultural method</t>
  </si>
  <si>
    <t>Forest: Climate Change Adaptation</t>
  </si>
  <si>
    <t>LIFE15 CCA/FR/000021</t>
  </si>
  <si>
    <t>LIFE FORECCAsT</t>
  </si>
  <si>
    <t>http://http/www.parc-haut-languedoc.fr/</t>
  </si>
  <si>
    <t>Syndicat Mixte d&amp;#x27;Amnagement et de Gestion du Parc Naturel Rgional du Haut Languedoc,Alliance For&amp;ecirc;ts Bois - AGENCE - FORESTARN, France,Centre National de la Propri&amp;eacute;t&amp;eacute; Foresti&amp;egrave;re, France</t>
  </si>
  <si>
    <t>forest fire,decision making support,forest management,preventive measure</t>
  </si>
  <si>
    <t>Council Resolution on a Forestry Strategy for the European Union (15.12.1998),COM(2011) 244 final “Our life insurance, our natural capital: an EU biodiversity strategy to 2020” (03.05.2011),COM(2013)216 - EU Strategy on adaptation to climate change (16.04.2013)</t>
  </si>
  <si>
    <t>Integrated approach for exposure and health effects monitoring of engineered nanomaterials in workplaces and urban areas</t>
  </si>
  <si>
    <t>LIFE17 ENV/GR/000285</t>
  </si>
  <si>
    <t>LIFE NanoEXPLORE</t>
  </si>
  <si>
    <t>http://www.al-fa.gr</t>
  </si>
  <si>
    <t>ALCON CONSULTANT ENGINEERS Ltd.,National Centre for the Environment and Sustainable Development, Greece,Universit&amp;agrave; degli Studi di Torino, Italy,Institut universitaire romand de Sant&amp;eacute; au Travail, Switzerland,INSTITUTO TECNOL&amp;Oacute;GICO DEL EMBALAJE, TRANSPORTE Y LOG&amp;Iacute;STICA, Spain,Yordas Limited, United Kingdom,RAMEM S.A, Spain</t>
  </si>
  <si>
    <t>monitoring,chemical industry,public health</t>
  </si>
  <si>
    <t>CO2 emissions reduction by industrial integration and value chains creation</t>
  </si>
  <si>
    <t>LIFE18 CCM/ES/001094</t>
  </si>
  <si>
    <t>LIFE-CO2-INT-BIO</t>
  </si>
  <si>
    <t>Spain (Castilla-León)</t>
  </si>
  <si>
    <t>http://www.patrimonionatural.org</t>
  </si>
  <si>
    <t>CARBUROS&amp;#x28;Sociedad Espa&amp;ntilde;ola de Carburos Met&amp;aacute;licos S.A.&amp;#x29;, Spain,GBO&amp;amp;M&amp;#x28;GESTAMP BIOMASS O&amp;amp;M S.L.&amp;#x29;, Spain,BdG&amp;#x28;BIOELECTRICA DE GARRAY, S.L.U.&amp;#x29;, Spain</t>
  </si>
  <si>
    <t>Savings,Integrated management,Circular economy and Value chains,GHG reduction in EU ETS sectors</t>
  </si>
  <si>
    <t>Agriculture,use of waste as energy source,integrated management,exhaust gas,organic waste,greenhouse gas,industrial process,flue gas,renewable energy,carbon capture and storage,climate change mitigation</t>
  </si>
  <si>
    <t>New eco-innovative drinking water treatment based on 1-step chemical technology using a multifunctional natural polymer</t>
  </si>
  <si>
    <t>LIFE19 ENV/ES/000049</t>
  </si>
  <si>
    <t>LIFE SAFE_T_WATER</t>
  </si>
  <si>
    <t>https://www.servyeco.com</t>
  </si>
  <si>
    <t>EMIVASA&amp;#x28;Empresa Mixta Valenciana de Aguas, S.A.&amp;#x29;, Spain,CANAL&amp;#x28;CANAL ISABEL II, S.A.&amp;#x29;, Spain</t>
  </si>
  <si>
    <t>Water quality improvement,Human health protection</t>
  </si>
  <si>
    <t>clean technology,water quality improvement,drinking water,water supply,sludge treatment,water treatment</t>
  </si>
  <si>
    <t>INADAR - Innovative and ecological approach for dam restoration</t>
  </si>
  <si>
    <t>LIFE14 ENV/DE/000851</t>
  </si>
  <si>
    <t>LIFE+ INADAR</t>
  </si>
  <si>
    <t>http://www.bew-augsburg.de</t>
  </si>
  <si>
    <t>LEW Wasserkraft GmbH,VGB PowerTech e.V., Germany,UIBK &amp;#x28;Universit&amp;auml;t Innsbruck - Arbeitsbereich Wasserbau&amp;#x29;, Austria,ODK Obere Donaukraftwerke AG</t>
  </si>
  <si>
    <t>Coordinator,Participant,Participant,Co-Financer</t>
  </si>
  <si>
    <t>Water resources protection,River basin management</t>
  </si>
  <si>
    <t>renaturation,riverside vegetation,water quality,hydroelectric power plant,river restoration methods,restoration measure,water resources management,flood protection</t>
  </si>
  <si>
    <t>High performance devulcanized masterbatches for End-of-Life Tire reuse in high-volume technical compounding applications</t>
  </si>
  <si>
    <t>LIFE19 ENV/IT/000213</t>
  </si>
  <si>
    <t>LIFE GREEN VULCAN</t>
  </si>
  <si>
    <t>www.innovandotech.com</t>
  </si>
  <si>
    <t>RUBBER&amp;#x28;RUBBER CONVERSION SRL&amp;#x29;, Italy,CRF&amp;#x28;Centro Ricerche Fiat S.C.p.A.&amp;#x29;, Italy,FCA&amp;#x28;FIAT CHRYSLER AUTOMOBILES ITALY S.p.A.&amp;#x29;, Italy,UNITN&amp;#x28;Universit&amp;agrave; di Trento&amp;#x29;, Italy,BRIDGESTON&amp;#x28;Bridgestone Europe NV&amp;#x2f;SA Italian Branch&amp;#x29;, Italy</t>
  </si>
  <si>
    <t>End-of-Life Vehicles (ELV's) and tyres,Plastic - Rubber -Tyre</t>
  </si>
  <si>
    <t>waste recycling,tyre,automobile industry,industrial process</t>
  </si>
  <si>
    <t>Directive 75/442/EEC -"Waste framework directive" (15.07.1975),Regulation 1013/2006 - Shipments of waste (14.06.2006),COM(2015)614 - "Closing the loop - An EU action plan for the Circular Economy" (02.12.2015)</t>
  </si>
  <si>
    <t>Rapid drying of ceramics reducing energy consumption and CO2 emissions while preserving product quality</t>
  </si>
  <si>
    <t>LIFE19 CCM/IT/001243</t>
  </si>
  <si>
    <t>LIFE RAPID DRY</t>
  </si>
  <si>
    <t>https://www.setecsrl.it/</t>
  </si>
  <si>
    <t>LCE&amp;#x28;Life Cycle Engineering Srl&amp;#x29;, Italy</t>
  </si>
  <si>
    <t>GHG reduction in non EU ETS sectors,Energy efficiency,Efficiency</t>
  </si>
  <si>
    <t>energy saving,emission reduction,greenhouse gas,ceramics industry,energy efficiency,low carbon technology</t>
  </si>
  <si>
    <t>Life restoration and conservation of the heaths and bogs in Natura 2000 sites of monts d'Arre, Menez Meur, Menez Hom</t>
  </si>
  <si>
    <t>LIFE19 NAT/FR/000258</t>
  </si>
  <si>
    <t>Life Armorican heaths</t>
  </si>
  <si>
    <t>http://www.pnr-armorique.fr/</t>
  </si>
  <si>
    <t>BV-SEPNB&amp;#x28;Bretagne Vivante - SEPNB&amp;#x29;, France,CD29&amp;#x28;Conseil D&amp;eacute;partemental du Finist&amp;egrave;re&amp;#x29;, France</t>
  </si>
  <si>
    <t>High Nature Value farmland,Heath and Scrublands,Bogs and Mires,Ecological coherence,Sensitive and protected areas management</t>
  </si>
  <si>
    <t>environmental education,grazing,natural heritage,nature conservation,restoration measure,land purchase</t>
  </si>
  <si>
    <t>Directive 2000/60 - Framework for Community action in the field of water policy (23.10.2000),COM(2013)216 - EU Strategy on adaptation to climate change (16.04.2013),Directive 79/409 - Conservation of wild birds (02.04.1979),COM(2011) 244 final “Our life insurance, our natural capital: an EU biodiversity strategy to 2020” (03.05.2011)</t>
  </si>
  <si>
    <t>4020 - Temperate Atlantic wet heaths with Erica ciliaris and Erica tetralix,4030 - European dry heaths,7110 - Active raised bogs,8230 - Siliceous rock with pioneer vegetation of the Sedo-Scleranthion or of the Sedo albi-Veronicion dillenii</t>
  </si>
  <si>
    <t>Circus cyaneus,Numenius arquata,Circus pygargus,Sphagnum pylaesii</t>
  </si>
  <si>
    <t xml:space="preserve">Monts d'Arrée centre et est(FR5300013, SCI) ,Complexe du Menez Hom(FR5300014, SCI) ,Forêt du Cranou, Menez Meur(FR5300039, SCI) </t>
  </si>
  <si>
    <t>TAKE-BACK &amp; RE-USE SYSTEM FROM SKI BOOT RENTALS FOR SORTING AND RECYCLING OF MULTI-PLASTICS COMPONENTS</t>
  </si>
  <si>
    <t>LIFE19 ENV/BG/000059</t>
  </si>
  <si>
    <t>LIFE RESKIBOOT</t>
  </si>
  <si>
    <t>www.mdvsports.com</t>
  </si>
  <si>
    <t>EPSI&amp;#x28;European Platform for Sport Innovation&amp;#x29;, Belgium,SFIESCHI&amp;#x28;Studio Fieschi &amp;amp; soci Srl&amp;#x29;, Italy,DALBELLO&amp;#x28;DALBELLO S.R.L.&amp;#x29;, Italy,UNIBO&amp;#x28;Alma Mater Studiorum - Universit&amp;agrave; di Bologna - DICAM&amp;#x29;, Italy,RENT&amp;amp;GO&amp;#x28;Rent a Sport Italia S.r.l.&amp;#x29;, Italy,PLASTICSRT&amp;#x28;Plastic Sort Srl&amp;#x29;, Italy</t>
  </si>
  <si>
    <t>Industrial waste,Waste recycling,Life Cycle Assessment-Management,Resource efficiency</t>
  </si>
  <si>
    <t>waste recycling,plastic waste,industrial process,life-cycle management,consumer goods</t>
  </si>
  <si>
    <t>COM(2010)677 - “Energy infrastructure priorities for 2020 and beyond. A blueprint for an integrated European energy network” (17.11.2010),COM(2015)614 - "Closing the loop - An EU action plan for the Circular Economy" (02.12.2015)</t>
  </si>
  <si>
    <t>Awareness  raising campaign to prevent and manage food waste among consumers, the food and hospitality industries.</t>
  </si>
  <si>
    <t>LIFE19 GIE/CY/001166</t>
  </si>
  <si>
    <t>LIFE  FOODPRINT</t>
  </si>
  <si>
    <t>http://http://www.diasmedia.com/</t>
  </si>
  <si>
    <t>FoE Cyprus&amp;#x28;Friends of the earth &amp;#x28;Cyprus&amp;#x29;&amp;#x29;, Cyprus,PSC&amp;#x28;K. Parpounas Sustainability Consultants Ltd&amp;#x29;, Cyprus,O&amp;amp;A&amp;#x28;Opinion &amp;amp; Action Services Ltd&amp;#x29;, Cyprus,DE&amp;#x28;Department of Environment, Ministry of Agriculture, Rural Development and Environment&amp;#x29;, Cyprus,OEB&amp;#x28;Cyprus Employers and Industrialists Federation&amp;#x29;, Cyprus</t>
  </si>
  <si>
    <t>Awareness raising - Information,Environmental training - Capacity building,Municipal waste (including household and commercial),Improved legislative compliance and enforcement</t>
  </si>
  <si>
    <t>public awareness campaign,waste reduction,environmental training,municipal waste,organic waste,consumer information,environmentally responsible behaviour,voluntary agreement,voluntary measures</t>
  </si>
  <si>
    <t>Implementation of River Basin Management Plan in the Vistula basin on the example of Pilica river catchment</t>
  </si>
  <si>
    <t>LIFE19 IPE/PL/000005</t>
  </si>
  <si>
    <t>IP LIFE PL Pilica Basin CTRL</t>
  </si>
  <si>
    <t>Fundacja na rzecz Rozwoju Polskiego Rolnictwa-Poland,Europejskie Regionalne Centrum Ekohydrologii Polskiej-Poland,FPP Enviro-Poland</t>
  </si>
  <si>
    <t>Integrated management,Freshwater,River basin management,Water quality improvement</t>
  </si>
  <si>
    <t>eutrophication,flood,freshwater ecosystem,waste water treatment,integrated management,water monitoring,water resources management,river management</t>
  </si>
  <si>
    <t>Riverscape Lower Inn - An ecological perspective for riverscape management in the floodplains of the Lower Inn</t>
  </si>
  <si>
    <t>LIFE19 NAT/DE/000087</t>
  </si>
  <si>
    <t>LIFE Riverscape Lower Inn</t>
  </si>
  <si>
    <t>http://verbund.com</t>
  </si>
  <si>
    <t>&amp;Ouml;BK&amp;#x28;&amp;Ouml;sterreichisch-Bayerische Kraftwerke AG&amp;#x29;, Germany</t>
  </si>
  <si>
    <t>31/08/2028</t>
  </si>
  <si>
    <t>River basin management,Birds,Fish</t>
  </si>
  <si>
    <t>freshwater ecosystem,river,wetland,international river basin,river management</t>
  </si>
  <si>
    <t>3130 - Oligotrophic to mesotrophic standing waters with vegetation of the Littorelletea uniflorae and/or of the Isoëto-Nanojuncetea,3140 - Hard oligo-mesotrophic waters with benthic vegetation of Chara spp.,3150 - Natural eutrophic lakes with Magnopotamion or Hydrocharition - type vegetation,3260 - Water courses of plain to montane levels with the Ranunculion fluitantis and Callitricho-Batrachion vegetation,3270 - Rivers with muddy banks with Chenopodion rubri p.p. and Bidention p.p. vegetation,6210 - Semi-natural dry grasslands and scrubland facies on calcareous substrates (Festuco-Brometalia) (* important orchid sites),6430 - Hydrophilous tall herb fringe communities of plains and of the montane to alpine levels,6510 - "Lowland hay meadows (Alopecurus pratensis, Sanguisorba officinalis)",91E0 - "Alluvial forests with Alnus glutinosa and Fraxinus excelsior (Alno-Padion, Alnion incanae, Salicion albae)",91F0 - "Riparian mixed forests of Quercus robur, Ulmus laevis and Ulmus minor, Fraxinus excelsior or Fraxinus angustifolia, along the great rivers (Ulmenion minoris)"</t>
  </si>
  <si>
    <t>Alcedo atthis,Charadrius dubius,Actitis hypoleucos,Lanius collurio,Eudontomyzon spp.,Cottus gobio,Aspius aspius,Hucho hucho,Rutilus virgo,Romanogobio vladykovi,Rhodeus amarus,Telestes souffia,Misgurnus fossilis</t>
  </si>
  <si>
    <t xml:space="preserve">Unterer Inn(AT3105000, SPA/SCI) ,Salzach und Inn(DE7744471, SPA) ,Auwälder am Unteren Inn(AT3119000, SCI) ,Salzach und Unterer Inn(DE7744371, SCI) </t>
  </si>
  <si>
    <t>Breeding and migratory low wetland meadow birds in North-Rhine - Westphalia</t>
  </si>
  <si>
    <t>LIFE19 NAT/DE/000816</t>
  </si>
  <si>
    <t>LIFE Wiesenvgel NRW</t>
  </si>
  <si>
    <t>http://www.lanuv.nrw.de</t>
  </si>
  <si>
    <t>Freshwater,Birds,Grasslands,Invertebrates,Plants,Invasive species,Green procurement</t>
  </si>
  <si>
    <t>grassland ecosystem,migratory species,wetland,restoration measure</t>
  </si>
  <si>
    <t>Gallinago gallinago,Tringa glareola,Pluvialis apricaria,Aythya ferina,Tringa nebularia,Tringa ochropus,Anas crecca,Anas acuta,Tringa totanus,Philomachus pugnax,Tringa erythropus,Anthus pratensis,Limosa limosa,Vanellus vanellus,Numenius arquata</t>
  </si>
  <si>
    <t>ANATIDAE Spatula querquedula,ANATIDAE Spatula clypeata</t>
  </si>
  <si>
    <t xml:space="preserve">Manninghofer Bach sowie Gieseler und Muckenbruch(DE4315302, SCI) ,Woeste und Eichenbuchenwald bei Ostinghausen(DE4315304, SCI) ,Rabbruch und Osternheuland(DE4317302, SCI) </t>
  </si>
  <si>
    <t>Volunteering Initiative for a sustainable PO</t>
  </si>
  <si>
    <t>LIFE17 ESC/IT/000002</t>
  </si>
  <si>
    <t>VISPO</t>
  </si>
  <si>
    <t>Legambiente Piemonte e Valle d&amp;#x27;Aosta Onlus,European Research Institute Non Profit, Hungary,Agenzia Regionale per la Protezione Ambientale del Piemonte, Italy</t>
  </si>
  <si>
    <t>REFRESHMENT - Pilot for enviRonmEntally FRiendly, Efficient, Sustainable and Healthy products developMENT.</t>
  </si>
  <si>
    <t>LIFE15 ENV/BE/000267</t>
  </si>
  <si>
    <t>LIFE REFRESHMENT</t>
  </si>
  <si>
    <t>http://www.ab-inbev.com/</t>
  </si>
  <si>
    <t>Anheuser-Busch InBev nv&amp;#x2f;sa</t>
  </si>
  <si>
    <t>Food and Beverages,Agricultural waste,Waste recycling</t>
  </si>
  <si>
    <t>waste recycling,food production,organic waste</t>
  </si>
  <si>
    <t>Water,Directive 2008/98 - Waste and repealing certain Directives (Waste Framework Directive) (19.11.2008)</t>
  </si>
  <si>
    <t>SYSTEMATIC AND INTEGRAL VALORIZATION OF REFRACTORIES UNDER THE "5R" APPROACH</t>
  </si>
  <si>
    <t>LIFE17 ENV/ES/000228</t>
  </si>
  <si>
    <t>LIFE 5REFRACT</t>
  </si>
  <si>
    <t>http://www.sidenor.com</t>
  </si>
  <si>
    <t>SIDENOR ACEROS ESPECIALES S.L.,2.-0 LCA consultants, Denmark,SIDENOR INVESTIGACI&amp;Oacute;N Y DESARROLLO S. A., Spain,Universidad de M&amp;aacute;laga, Spain,Magnesitas Navarras, S.A., Spain,REFRALIA, S.L., Spain</t>
  </si>
  <si>
    <t>Metal industry</t>
  </si>
  <si>
    <t>environmental education,waste recycling,emission reduction,waste reduction,reuse of materials,raw material consumption,iron and steel industry,energy efficiency</t>
  </si>
  <si>
    <t>Directive 1999/31 - Landfill of waste (26.04.1999),Directive 75/442/EEC -"Waste framework directive" (15.07.1975),Directive 2010/75 - Industrial emissions (integrated pollution prevention and control) (24.11.2010)</t>
  </si>
  <si>
    <t>Solution for CLIMAte change vulnerability/risk assessment and adaptation planning in large commercial ARCHItecture</t>
  </si>
  <si>
    <t>LIFE20 CCA/PL/001573</t>
  </si>
  <si>
    <t>LIFE Archiclima</t>
  </si>
  <si>
    <t>http://www.investeko.pl/en</t>
  </si>
  <si>
    <t>Investeko SA,IES&amp;#x28;Investeko Serwis Sp. z o.o.&amp;#x29;, Poland,EFOE&amp;#x28;Europejskie Forum Odpowiedzialno&amp;#x15b;ci Ekologicznej&amp;#x29;, Poland,GTL&amp;#x28;G&amp;oacute;rno&amp;#x15b;l&amp;#x105;skie Towarzystwo Lotnicze S.A.&amp;#x29;, Poland</t>
  </si>
  <si>
    <t>rain water,climate resilience,flood control,natural disaster,nature-based solutions,vulnerability assessment,urban area</t>
  </si>
  <si>
    <t>LIFE BEETLES  Bringing Environmental and Ecological Threats Lower To Endangered Species</t>
  </si>
  <si>
    <t>LIFE18 NAT/PT/000864</t>
  </si>
  <si>
    <t>LIFE BEETLES</t>
  </si>
  <si>
    <t>http://www.azores.gov.pt/Portal/pt/entidades/sreat-dra/</t>
  </si>
  <si>
    <t>AZORINA&amp;#x28;Sociedade de Gest&amp;atilde;o Ambiental e Conserva&amp;ccedil;&amp;atilde;o da Natureza, AZORINA, S.A.&amp;#x29;, Portugal</t>
  </si>
  <si>
    <t>island ecosystem,biodiversity,public awareness campaign,environmental training,natural environment,restoration measure,early warning system,nature-based solutions</t>
  </si>
  <si>
    <t>COM(2011) 244 final “Our life insurance, our natural capital: an EU biodiversity strategy to 2020” (03.05.2011),Regulation 1143/2014 - Prevention and management of the introduction and spread of invasive alien species (22.10.2014),Directive 92/43 - Conservation of natural habitats and of wild fauna and flora- Habitats Directive (21.05.1992)</t>
  </si>
  <si>
    <t xml:space="preserve">Zona Central do Pico - Ilha do Pico(PTZPE0027, SPA) ,Zona Central - Morro Alto - Ilha das Flores(PTFLO0002, SCI) ,Montanha do Pico, Prainha e Caveiro - Ilha do Pico(PTPIC0009, SCI) ,Serra Santa Bárbara e Pico Alto - Ilha da Terceira(PTTER0017, SCI) </t>
  </si>
  <si>
    <t>Solving treatment of wastewater sewage sludge with new HTL technology to produce hydrocarbons, asphalts and fertilizers</t>
  </si>
  <si>
    <t>LIFE19 ENV/IT/000165</t>
  </si>
  <si>
    <t>LIFE FREEDOM</t>
  </si>
  <si>
    <t>http://www.agrosistemi.it</t>
  </si>
  <si>
    <t>SYNGEN&amp;#x28;SYNGEN SRL&amp;#x29;, Italy,CAP&amp;#x28;CAP Holding SPA&amp;#x29;, Italy,UNIPV&amp;#x28;Universit&amp;agrave; degli Studi di Pavia&amp;#x29;, Italy,MONDO&amp;#x28;MONDO PULITO D.O.O&amp;#x29;, Croatia,Caff&amp;ugrave;&amp;#x28;Impresa Caff&amp;ugrave; Costruzioni Generali S.r.l.&amp;#x29;, Italy,CSIC&amp;#x28;AGENCIA ESTATAL CONSEJO SUPERIOR DE INVESTIGACIONES CIENT&amp;Iacute;FICAS&amp;#x29;, Spain</t>
  </si>
  <si>
    <t>Circular economy and Value chains,Waste water treatment,Waste recycling</t>
  </si>
  <si>
    <t>waste management,use of waste as energy source,waste water treatment,reuse of materials,residue recycling,sewage sludge,fertiliser,sewage treatment system,urban wastewater</t>
  </si>
  <si>
    <t>Directive 1999/31 - Landfill of waste (26.04.1999),Directive 2000/60 - Framework for Community action in the field of water policy (23.10.2000),Directive 91/271 - Urban waste water treatment (21.05.1991),"Directive 86/278 - Protection of the environment, and in particular of the soil, when sewage sludge is used in agriculture (12.06.1986)"</t>
  </si>
  <si>
    <t>LIFE IP Peatlands and People - Irelands Climate Action Catalyst</t>
  </si>
  <si>
    <t>LIFE19 IPC/IE/000007</t>
  </si>
  <si>
    <t>LIFE IP Peatlands and People</t>
  </si>
  <si>
    <t>Intrigo Ltd.-Ireland ,Environment Protection Agency ,National University of Ireland  Galway-Ireland,Department of Housing  Local Government and Heritage-Ireland</t>
  </si>
  <si>
    <t>Carbon sequestration,Bogs and Mires,Public and Stakeholders participation</t>
  </si>
  <si>
    <t>Agriculture,cultural heritage,tourism,nature conservation,land restoration,environmental impact of energy,carbon sequestration,climate action plan,greenhouse gas accounting</t>
  </si>
  <si>
    <t>Directive 2008/50/EC - Ambient air quality and cleaner air for Europe (21.05.2008) ,Directive 2006/21 - Management of waste from extractive industries and amending Directive 2004/35/EC (15.03.2006),COM(2015)614 - "Closing the loop - An EU action plan for the Circular Economy" (02.12.2015),Directive 2000/60 - Framework for Community action in the field of water policy (23.10.2000),COM(2014)15 - Policy framework for climate and energy in the period from 2020 to 2030 (22.01.2014),COM(2000)87 -"Green Paper on greenhouse gas emissions trading within the European Union" (08.03.2000),Directive 2003/87 - Establishing a scheme for greenhouse gas emission allowance trading within the Community (13/10/2003),Directive 2009/28 - Promotion of the use of energy from renewable sources (23.04.2009),Directive 92/43 - Conservation of natural habitats and of wild fauna and flora- Habitats Directive (21.05.1992),COM(2013) 249 final “Communication from the Commission on Green Infrastructure (GI) - Enhancing Europe’s Natural Capital” (06.05.2013),COM(2011) 244 final “Our life insurance, our natural capital: an EU biodiversity strategy to 2020” (03.05.2011),Directive 2009/147 - Conservation of wild birds - Birds Directive (codified version of Directive 79/409/EEC as amended) (30.11.2009)</t>
  </si>
  <si>
    <t>BAdalona integrated Early warning sysTem for mULti-hazard and risk management to ensure urban climate change adaptatiOn</t>
  </si>
  <si>
    <t>LIFE19 CCA/ES/001180</t>
  </si>
  <si>
    <t>LIFE BAETULO</t>
  </si>
  <si>
    <t>AB&amp;#x28;AIG&amp;Uuml;ES DE BARCELONA, Empresa Metropolitana de Gesti&amp;oacute; del Cicle Integral del Aigua, S.A.&amp;#x29;, Spain,A.BADALONA&amp;#x28;Ajuntament de Badalona&amp;#x29;, Spain,AMB&amp;#x28;&amp;Aacute;rea Metropolitana de Barcelona&amp;#x29;, Spain</t>
  </si>
  <si>
    <t>Risk assessment and monitoring,Resilient communities,Natural risks (Flood - Forest fire - Landslide)</t>
  </si>
  <si>
    <t>urban area,modelling,risk management,emergency plan,risk assessment,climate resilience,damage prevention,disaster prevention,early warning system,flood control</t>
  </si>
  <si>
    <t>Innovative technology scale-up for the control and automation of codigestion in WWTPs to produce green energy on demand</t>
  </si>
  <si>
    <t>LIFE19 ENV/ES/000098</t>
  </si>
  <si>
    <t>LIFE ECOdigestion 2.0</t>
  </si>
  <si>
    <t>https://www.globalomnium.com</t>
  </si>
  <si>
    <t>AdCL&amp;#x28;&amp;Aacute;guas do Centro Litoral, S.A.&amp;#x29;, Portugal,Finnova&amp;#x28;Finnovaregio Foundation&amp;#x29;, Belgium</t>
  </si>
  <si>
    <t>Waste use,Agricultural waste,Supply,Waste water treatment</t>
  </si>
  <si>
    <t>use of waste as energy source,waste water treatment,food production,organic waste,manure,sewage sludge,agricultural waste,renewable energy,biogas</t>
  </si>
  <si>
    <t>Directive 75/442/EEC -"Waste framework directive" (15.07.1975),COM(2015)614 - "Closing the loop - An EU action plan for the Circular Economy" (02.12.2015),Directive 2009/28 - Promotion of the use of energy from renewable sources (23.04.2009)</t>
  </si>
  <si>
    <t>Promotion and implementation of ETV as an EU voluntary scheme for verifying performance of environmental technologies.</t>
  </si>
  <si>
    <t>LIFE19 GIE/PL/000784</t>
  </si>
  <si>
    <t>LIFEproETV</t>
  </si>
  <si>
    <t>http://ietu.pl</t>
  </si>
  <si>
    <t>INSAV&amp;#x28;INSAVALOR&amp;#x29;, France,EIT RM&amp;#x28;EIT RawMaterials GmbH&amp;#x29;, Germany,K&amp;Ouml;VET&amp;#x28;K&amp;Ouml;VET Egyes&amp;uuml;let a Fenntarthat&amp;oacute; Gazdas&amp;aacute;g&amp;eacute;rt&amp;#x29;, Hungary,CETAQUA&amp;#x28;CETAQUA, CENTRO TECNOL&amp;Oacute;GICO DEL AGUA, FUNDACI&amp;Oacute;N PRIVADA&amp;#x29;, Spain,IOS-PIB&amp;#x28;Institute of Environmental Protection- National Research Institute&amp;#x29;, Poland,ZAG&amp;#x28;Slovenian National Building and Civil Engineering Institute&amp;#x29;, Slovenia,ENEA&amp;#x28;Agenzia nazionale per le nuove tecnologie, l&amp;#x27;energia e lo sviluppo economico sostenibile&amp;#x29;, Italy</t>
  </si>
  <si>
    <t>Certification,Knowledge development,Improved legislative compliance and enforcement,Green procurement,Awareness raising - Information</t>
  </si>
  <si>
    <t>clean technology,public awareness campaign,environmentally friendly product,environmental performance,ecolabel,certification,environmental protection advice,information system,environmental incentive,standard</t>
  </si>
  <si>
    <t>COM(2015)614 - "Closing the loop - An EU action plan for the Circular Economy" (02.12.2015),COM(2011)112 - "A Roadmap for moving to a competitive low carbon economy in 2050" (08.03.2011)</t>
  </si>
  <si>
    <t>Demonstrating cooperative approach for good management of Natura 2000 grasslands at landscape scale in Transylvania</t>
  </si>
  <si>
    <t>LIFE19 NAT/RO/000602</t>
  </si>
  <si>
    <t>LIFE TransilvaCooperation</t>
  </si>
  <si>
    <t>http://www.fundatia-adept.org</t>
  </si>
  <si>
    <t>29/12/2023</t>
  </si>
  <si>
    <t>Birds,Integrated management,High Nature Value farmland,Environmental training - Capacity building,Grasslands</t>
  </si>
  <si>
    <t>grassland ecosystem,biodiversity,landscape protection,environmental training,sustainable development,nature conservation,land restoration,management plan,organic farming</t>
  </si>
  <si>
    <t>40A0 - Subcontinental peri-Pannonic scrub,6210 - Semi-natural dry grasslands and scrubland facies on calcareous substrates (Festuco-Brometalia) (* important orchid sites),6240 - Sub-Pannonic steppic grasslands,6510 - "Lowland hay meadows (Alopecurus pratensis, Sanguisorba officinalis)",6520 - Mountain hay meadows</t>
  </si>
  <si>
    <t xml:space="preserve">Sighișoara - Târnava Mare(ROSCI0227, SCI) ,Podișul Hârtibaciului(ROSPA0099, SPA) </t>
  </si>
  <si>
    <t>Implementing a Mediterranean biorefinery to boost forest management through the production of added value products.</t>
  </si>
  <si>
    <t>LIFE19 ENV/ES/000544</t>
  </si>
  <si>
    <t>LIFE BIOREFFORMED</t>
  </si>
  <si>
    <t>http://www.ctfc.cat/</t>
  </si>
  <si>
    <t>CREAF&amp;#x28;Centre de Recerca Ecol&amp;ograve;gica i Aplicacions Forestals&amp;#x29;, Spain,ENERGBAS&amp;#x28;Energies T&amp;egrave;rmiques B&amp;agrave;siques SL&amp;#x29;, Spain,CPF&amp;#x28;Centre de la Propietat Forestal&amp;#x29;, Spain,UAB&amp;#x28;Universitat Aut&amp;ograve;noma de Barcelona&amp;#x29;, Spain</t>
  </si>
  <si>
    <t>Circular economy and Value chains,Forest management,Natural risks (Flood - Forest fire - Landslide)</t>
  </si>
  <si>
    <t>forest fire,use of waste as energy source,forest management,biomass energy,climate change mitigation</t>
  </si>
  <si>
    <t>Conservation and re-stocking of the Pinna nobilis in the western Mediterranean and Adriatic sea</t>
  </si>
  <si>
    <t>LIFE20 NAT/IT/001122</t>
  </si>
  <si>
    <t>LIFE PINNA</t>
  </si>
  <si>
    <t>http://www.arpal.liguria.it</t>
  </si>
  <si>
    <t xml:space="preserve">ASINARA &amp;#x28;PARCO NAZIONALE DELL&amp;#x27;ASINARA&amp;#x29;, Italy,TRITON &amp;#x28;Triton Research S.r.l.&amp;#x29;, Italy,UNIGE &amp;#x28;Universit&amp;agrave; degli Studi di Genova&amp;#x29;, Italy,UNISS &amp;#x28;Universit&amp;agrave; degli Studi di Sassari&amp;#x29;, Italy,SHORELINE &amp;#x28;Shoreline Societ&amp;agrave; Cooperativa&amp;#x29;, Italy,NIB &amp;#x28;National Institute of Biology&amp;#x29;, Slovenia,Regional agency for the protection of the Ligurian environment </t>
  </si>
  <si>
    <t>Participant,Participant,Participant,Participant,Participant,Participant,Coordinator</t>
  </si>
  <si>
    <t>Marine,Coastal,Invertebrates</t>
  </si>
  <si>
    <t>endangered species (IUCN),invertebrate,marine conservation area,marine ecosystem,monitoring,biodiversity,environmental awareness,coastal area,water monitoring,environmental training,water quality,nature conservation,contaminated area,marine environment,restoration,Reintroduction,restoration measure,sensitive area,ecological assessment,endangered species,population dynamics,data acquisition,ecosystem-based approach</t>
  </si>
  <si>
    <t>Directive 92/43 - Conservation of natural habitats and of wild fauna and flora- Habitats Directive (21.05.1992),Barcelona Convention for the Protection of Marine Environment and the Coastal Region of the Mediterranean of 1995 (further to the earlier version of 1976) (UNEP-MAP),COM(2011) 244 final “Our life insurance, our natural capital: an EU biodiversity strategy to 2020” (03.05.2011),Directive 2008/56 - Framework for community action in the field of marine environmental policy (Marine Strategy Framework Directive) (17.06.2008)</t>
  </si>
  <si>
    <t>Pinna nobilis</t>
  </si>
  <si>
    <t>Integrating circular economy and biodiversity in sustainable wastewater treatments based on constructed wetlands</t>
  </si>
  <si>
    <t>LIFE19 ENV/ES/000197</t>
  </si>
  <si>
    <t>LIFE RENATURWAT</t>
  </si>
  <si>
    <t>http://www.upv.es</t>
  </si>
  <si>
    <t>AdP&amp;#x28;&amp;Aacute;guas de Portugal, Servi&amp;ccedil;os Ambientais, S.A.&amp;#x29;, Portugal,EFE&amp;#x28;AGENCIA EFE SAU, SME&amp;#x29;, Spain,UVEG&amp;#x28;University of Valencia&amp;#x29;, Spain,EMIVASA&amp;#x28;EMPRESA MIXTA VALENCIANA DE AGUAS SA&amp;#x29;, Spain,GOMSL&amp;#x28;GLOBAL OMNIUM MEDIOAMBIENTE, S.L.&amp;#x29;, Spain,FGN&amp;#x28;FUNDACI&amp;Oacute;N GLOBAL NATURE&amp;#x29;, Spain</t>
  </si>
  <si>
    <t>Water quality improvement,Waste water treatment,Water resources protection</t>
  </si>
  <si>
    <t>biodiversity,waste water treatment,wetland,pollutant elimination,nature-based solutions</t>
  </si>
  <si>
    <t>Directive 75/442/EEC -"Waste framework directive" (15.07.1975),COM(2015)614 - "Closing the loop - An EU action plan for the Circular Economy" (02.12.2015),Directive 2000/60 - Framework for Community action in the field of water policy (23.10.2000),Directive 92/43 - Conservation of natural habitats and of wild fauna and flora- Habitats Directive (21.05.1992)</t>
  </si>
  <si>
    <t>A performing Depollution System for Runoff water preserving Biodiversity</t>
  </si>
  <si>
    <t>LIFE17 ENV/FR/000398</t>
  </si>
  <si>
    <t>LIFE ADSORB</t>
  </si>
  <si>
    <t>Ville de Paris,Institut national des sciences et industries du vivant et de l environnement, France,Centre d&amp;rsquo;Etudes et d&amp;rsquo;expertise sur les Risques, l&amp;rsquo;Environnement, la Mobilit&amp;eacute; et l&amp;rsquo;Am&amp;eacute;nagement , France,Universit&amp;eacute; Paris-Est Cr&amp;eacute;teil, France,Bureau d&amp;#x27;Ing&amp;eacute;nierie de Recherche et D&amp;eacute;veloppement en Ecologie, France,Institut National de la Recherche Agronomique et de l Environnement , France,Ecole Nationale des Ponts et des Chauss&amp;eacute;es , France</t>
  </si>
  <si>
    <t>water quality,pollution control,green space,water pollution,water treatment,urban wastewater,nature-based solutions</t>
  </si>
  <si>
    <t>Directive 2000/60 - Framework for Community action in the field of water policy (23.10.2000),Directive 2007/60 - Assessment and management of flood risks (23.10.2007),Directive 91/271 - Urban waste water treatment (21.05.1991)</t>
  </si>
  <si>
    <t>Slovenian Path Towards the Mid-Century Climate Target</t>
  </si>
  <si>
    <t>LIFE16 GIC/SI/000043</t>
  </si>
  <si>
    <t>LIFE ClimatePath2050</t>
  </si>
  <si>
    <t>https://www.podnebnapot2050.si/</t>
  </si>
  <si>
    <t>In&amp;scaron;titut za ekonomska raziskovanja, Slovenia,Institut Jozef Stefan,ELEK, na&amp;#x10d;rtovanje, projektiranje in in&amp;#x17e;eniring, d.o.o., Slovenia,PNZ svetovanje projektiranje, d.o.o., Slovenia,Gozdarski in&amp;scaron;titut Slovenije, Slovenia,Kmetijski institut Slovenije, Slovenia,Gradbeni In&amp;scaron;titut ZRMK d.o.o., Slovenia</t>
  </si>
  <si>
    <t>monitoring,decision making support,modelling</t>
  </si>
  <si>
    <t>Mercury Decontamination of Dental Care Facilities</t>
  </si>
  <si>
    <t>LIFE15 ENV/SE/000465</t>
  </si>
  <si>
    <t>Hg-rid-LIFE</t>
  </si>
  <si>
    <t>http://www.praktikertjanst.se</t>
  </si>
  <si>
    <t>Praktikertjnst AB,Swedenrecycling AB, Sweden,IVL Svenska Milj&amp;ouml;institutet AB, Sweden</t>
  </si>
  <si>
    <t>Pollutants reduction,Water quality improvement</t>
  </si>
  <si>
    <t>heavy metal,water quality,water pollution</t>
  </si>
  <si>
    <t>Directive 2008/98 - Waste and repealing certain Directives (Waste Framework Directive) (19.11.2008),Directive 84/156 - Limit values and quality objectives for mercury discharges by sectors other than the chlor-alkali electrolysis industry (08.03.1984),Directive 82/176 - Limit values and quality objectives for mercury discharges by the chlor-alkali electrolysis industry (22.03.1982),Directive 2008/105 - Environmental quality standards in the field of water policy (16.12.2008)</t>
  </si>
  <si>
    <t>Reducing the impact of underwater noise on the marine environment of the Port of Cartagena.</t>
  </si>
  <si>
    <t>LIFE20 ENV/ES/000387</t>
  </si>
  <si>
    <t>LIFE PortSounds</t>
  </si>
  <si>
    <t>http://www.apc.es</t>
  </si>
  <si>
    <t>CTN&amp;#x28;Asociaci&amp;oacute;n Centro Tecnol&amp;oacute;gico Naval y del Mar&amp;#x29;, Spain,UPCT&amp;#x28;Universidad Polit&amp;eacute;cnica de Cartagena&amp;#x29;, Spain,UPV&amp;#x28;UNIVERSITAT POLITECNICA DE VALENCIA&amp;#x29;, Spain,Port Authority of Cartagena</t>
  </si>
  <si>
    <t>Noise pollution,Marine and Coastal management</t>
  </si>
  <si>
    <t>coastal environment,marine conservation area,marine pollution,noise analysis,noise monitoring,maritime transport</t>
  </si>
  <si>
    <t>Decentralized innovative treatment of ammonium-rich urban wastewater</t>
  </si>
  <si>
    <t>LIFE16 ENV/IT/000345</t>
  </si>
  <si>
    <t>LIFE DeNTreat</t>
  </si>
  <si>
    <t>http://www.lariana.it</t>
  </si>
  <si>
    <t>LARIANA DEPUR S.p.A.,European Apparel and Textile Confederation, Belgium,CENTRO TECNOLOGICO DAS INDUSTRIAS TEXTIL E DO VESTUARIO DE PORTUGAL, Portugal,Politecnico di Milano, Italy,Stamperia di Cassina Rizzardi S.p.A., Italy</t>
  </si>
  <si>
    <t>Textiles - Clothing,Waste water treatment</t>
  </si>
  <si>
    <t>waste water treatment,textile industry,industrial pollution</t>
  </si>
  <si>
    <t>Directive 91/271 - Urban waste water treatment (21.05.1991),Directive 2010/75 - Industrial emissions (integrated pollution prevention and control) (24.11.2010)</t>
  </si>
  <si>
    <t>Implementation of a forecAsting System for urban heaT Island effect for the development of urban adaptation strategies</t>
  </si>
  <si>
    <t>LIFE17 CCA/GR/000108</t>
  </si>
  <si>
    <t>LIFE ASTI</t>
  </si>
  <si>
    <t>http://www.rc.auth.gr</t>
  </si>
  <si>
    <t>Aristotle University of Thessaloniki  Special Account for Research Funds,Municipality of Thessaloniki, Greece,Geospatial Enabling Technologies Ltd., Greece,AZIENDA SANITARIA LOCALE ROMA 1, Italy,Institute of Atmospheric Sciences and Climate, National Research Council of Italy, Italy,SYMPRAXIS TEAM P.C., Greece</t>
  </si>
  <si>
    <t>decision making support,urban area,modelling,forecast,public health,heat island effect</t>
  </si>
  <si>
    <t>Upgrading Sustainable Energy Communities in Mayor Adapt initiative by planning Climate Change Adaptation strategies.</t>
  </si>
  <si>
    <t>LIFE14 CCA/IT/000316</t>
  </si>
  <si>
    <t>Life SEC Adapt</t>
  </si>
  <si>
    <t>http://svimspa.it</t>
  </si>
  <si>
    <t>Sviluppo Marche SpA,ADEP S.A.&amp;#x28;MUNICIPAL ENTERPRISE FOR PLANNING AND DEVELOPMENT OF PATRAS S.A. &amp;#xd;&amp;#xa;&amp;#x28;ANAPTIXIAKI DIMOTIKI EPICHEIRISI PATRAS S.A.&amp;#x29;&amp;#x29;, Greece,Labin&amp;#x28;GRAD LABIN&amp;#x29;, Croatia,Fabriano&amp;#x28;Comune di Fabriano&amp;#x29;, Italy,Ascoli P.&amp;#x28;Comune di Ascoli Piceno&amp;#x29;, Italy,Macerata&amp;#x28;Comune di Macerata&amp;#x29;, Italy,Fermo&amp;#x28;Comune di Fermo&amp;#x29;, Italy,S. Maria N&amp;#x28;Santa Maria Nuova&amp;#x29;, Italy,Urbino&amp;#x28;Comune di Urbino&amp;#x29;, Italy,Senigallia&amp;#x28;Comune di Senigallia&amp;#x29;, Italy,Jesi&amp;#x28;Comune di Jesi&amp;#x29;, Italy,S. Paolo J&amp;#x28;Comune di San Paolo di Jesi&amp;#x29;, Italy,Ancona&amp;#x28;Comune di Ancona&amp;#x29;, Italy,Pesaro&amp;#x28;Comune di Pesaro&amp;#x29;, Italy,Bullas&amp;#x28;Ayuntamiento de Bullas &amp;#x28;Municipality of Bullas&amp;#x29;&amp;#x29;, Spain,Porec&amp;#x28;GRAD PORE&amp;#x10c; &amp;ndash; PARENZO&amp;#x29;, Croatia,Istria&amp;#x28;Region of Istria&amp;#x29;, Croatia,Pazin&amp;#x28;Grad Pazin&amp;#x29;, Croatia,Pula&amp;#x28;Grad Pula&amp;#x29;, Croatia,IDA&amp;#x28;Istrian Development Agency&amp;#x29;, Croatia,Rovinj&amp;#x28;Grad Rovinj-Rovigno&amp;#x29;, Croatia,Buzet&amp;#x28;GRAD BUZET&amp;#x29;, Croatia,Offida&amp;#x28;Comune di Offida&amp;#x29;, Italy</t>
  </si>
  <si>
    <t>Coordinator,Participant,Participant,Participant,Participant,Participant,Participant,Participant,Participant,Participant,Participant,Participant,Participant,Participant,Participant,Participant,Participant,Participant,Participant,Participant,Participant,Participant,Participant</t>
  </si>
  <si>
    <t>flood,climate adaptation strategy,coastal erosion,Mayors Adapt</t>
  </si>
  <si>
    <t>Implementation of air quality plan for Malopolska Region - Malopolska in a healthy atmosphere</t>
  </si>
  <si>
    <t>LIFE14 IPE/PL/000021</t>
  </si>
  <si>
    <t>Malopolska Region</t>
  </si>
  <si>
    <t>Malopolska Region,Gmina &amp;#x141;apsze Niz&amp;#x307;ne, Poland,Gmina Nawojowa, Poland,Miasto Nowy Targ, Poland,Gmina Nowy Targ, Poland,Gmina Os&amp;#x301;wie&amp;#x328;cim, Poland,Gmina Poronin, Poland,Gmina Rabka-Zdr&amp;oacute;j, Poland,Gmina Skawina, Poland,Gmina S&amp;#x142;omniki, Poland,Gmina Stary Sa&amp;#x328;cz, Poland,Gmina S&amp;#x301;wia&amp;#x328;tniki G&amp;oacute;rne, Poland,Miasto Tarn&amp;oacute;w, Poland,Gmina Wadowice, Poland,Gmina Wieliczka, Poland,Gmina Wieprz, Poland,Gmina Zakopane, Poland,Stowarzyszenie Krakowski Alarm Smogowy, Poland,Krajowa Agencja Poszanowania Energii S.A., Poland,Vlaamse Instelling voor Technologisch Onderzoek NV, Belgium,Slovensk&amp;yacute; hydrometeorologick&amp;yacute; &amp;uacute;stav, Slovakia,Ministerstvo &amp;#x17e;ivotn&amp;iacute;ho prostr&amp;#x30c;ed&amp;iacute; C&amp;#x30c;esk&amp;eacute; republiky, Czech Republic,Miasto Krak&amp;oacute;w, Poland,Gmina Andrych&amp;oacute;w, Poland,Miasto Bochnia, Poland,Gmina Boles&amp;#x142;aw, Poland,Gmina Bukowina Tatrzan&amp;#x301;ska, Poland,Gmina Bystra-Sidzina, Poland,Gmina Che&amp;#x142;miec, Poland,Gmina Czernich&amp;oacute;w, Poland,Gmina Dobczyce, Poland,Miasto Gorlice, Poland,Gmina Kamionka Wielka, Poland,Gmina Liszki, Poland,Gmina Miech&amp;oacute;w, Poland,Municipality of Gd&amp;oacute;w,Municipality of Ci&amp;#x119;&amp;#x17c;kowice,Municipality of Sucha Beskidzka,Municipality of Wolbrom,Municipality of Zakliczyn,Municipality of Koniusza,Municipality of &amp;#x141;&amp;#x105;cko,Municipality of Podegrodzie,Municipality of Raciechowice,Municipality of Szczurowa,Municipality of Tomice,Silesian Region,Municipality of Ko&amp;#x15b;cielisko,Municipality of Krzeszowice,Municipality of Pa&amp;#x142;ecznica,Municipality of Radziemice,Municipality of Ryglice,Municipality of D&amp;#x105;browa Tarnowska,Municipality of My&amp;#x15b;lenice,Municipality of Piwniczna-Zdr&amp;oacute;j,Municipality of Go&amp;#x142;cza,Municipality of Gromnik,Municipality of Iwkowa,Municipality of Kocmyrz&amp;oacute;w-Luborzyca,Municipality of Limanowa,Municipality of Mszana Dolna,Municipality of Rzepiennik Strzy&amp;#x17c;ewski,Municipality of Spytkowice,Municipality of Strysz&amp;oacute;w,Municipality of Su&amp;#x142;kowice,Municipality of Szczucin,Municipality of Tuch&amp;oacute;w,Municipality of Wielka Wie&amp;#x15b;,Municipality of Wierzchos&amp;#x142;awice</t>
  </si>
  <si>
    <t>Coordinator,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t>
  </si>
  <si>
    <t>air quality management,air pollution,renewable energy,energy efficiency</t>
  </si>
  <si>
    <t>Demonstration of polyester of footwear waste recycling into new textile products using glycolysis technology</t>
  </si>
  <si>
    <t>LIFE15 ENV/ES/000658</t>
  </si>
  <si>
    <t>LIFE - ECOTEX</t>
  </si>
  <si>
    <t>http://www.gaiker.es</t>
  </si>
  <si>
    <t>FUNDACIN GAIKER,BETA RENOWABLE GROUP SA, Spain,LOGROTEX S.A., Spain,Ecolog&amp;iacute;a Reciclaje y Medioambiente S.L., Spain,Asociaci&amp;oacute;n para la Promoci&amp;oacute;n, Investigaci&amp;oacute;n, Desarrollo e Innovaci&amp;oacute;n tecnol&amp;oacute;gica de la Ind&amp;uacute;stria del Calzado y Conexas de La Rioja, Spain</t>
  </si>
  <si>
    <t>Waste recycling,Leather and Footwear,Textiles - Clothing</t>
  </si>
  <si>
    <t>waste recycling,plastic waste,textile industry</t>
  </si>
  <si>
    <t>Directive 2008/98 - Waste and repealing certain Directives (Waste Framework Directive) (19.11.2008),COM(2015)614 - "Closing the loop - An EU action plan for the Circular Economy" (02.12.2015),Directive 1999/31 - Landfill of waste (26.04.1999)</t>
  </si>
  <si>
    <t>Restoration of connections between the Alpine and Pyrenean populations of bearded vulture (Gypaetus barbatus)</t>
  </si>
  <si>
    <t>LIFE14 NAT/FR/000050</t>
  </si>
  <si>
    <t>LIFE GYPCONNECT</t>
  </si>
  <si>
    <t>https://www.lpo.fr/</t>
  </si>
  <si>
    <t>Ligue pour la Protection des Oiseaux &amp;#x28;LPO&amp;#x29;, France,AC Sorbonne Universit&amp;eacute; &amp;#x28;SU&amp;#x29;, France,Parc national des C&amp;eacute;vennes &amp;#x28;PNC&amp;#x29;, France,Stichting The Vulture Conservation Foundation &amp;#x28;VCF&amp;#x29;, Netherlands,ENEDIS, France,Association Vautours en Baronnies &amp;#x28;VEB&amp;#x29;, France,Syndicat Mixte du Parc Naturel R&amp;eacute;gional du Vercors &amp;#x28;SM-PNRV&amp;#x29;, France,Centre National d&amp;#x27;Informations Toxicologiques V&amp;eacute;t&amp;eacute;rinaires &amp;#x28;CNITV&amp;#x29;, France,Ligue pour la Protection des Oiseaux d&amp;#x27;Occitanie &amp;#x28;LPO OCCIT.&amp;#x29;, France</t>
  </si>
  <si>
    <t>animal corridor,carcass disposal,controlled hunting zone,hunting</t>
  </si>
  <si>
    <t>COM(2011) 244 final “Our life insurance, our natural capital: an EU biodiversity strategy to 2020” (03.05.2011),Directive 79/409 - Conservation of wild birds (02.04.1979)</t>
  </si>
  <si>
    <t>Gypaetus barbatus</t>
  </si>
  <si>
    <t xml:space="preserve">Hauts plateaux du Vercors(FR8210017, SPA) ,Basse Ardèche(FR8210114, SPA) ,Les Cévennes(FR9110033, SPA) ,Gorges du Tarn et de la Jonte(FR9110105, SPA) ,Basses Corbières(FR9110111, SPA) ,Garonne, Ariège, Hers, Salat, Pique et Neste(FR7301822, SCI) ,Basse Ardèche urgonienne(FR8201654, SCI) ,Hauts plateaux et contreforts du Vercors oriental(FR8201744, SCI) ,Causse du Larzac(FR9101385, SCI) ,La Cèze et ses gorges(FR9101399, SCI) ,Le Caroux et l'Espinouse(FR9101424, SCI) ,Les Causses du Minervois(FR9101444, SCI) ,Vallée de l'Orbieu(FR9101489, SCI) ,Le Salagou(FR9112002, SPA) ,Minervois(FR9112003, SPA) ,Hautes Garrigues du Montpelliérais(FR9112004, SPA) ,Gorges du Tarn et de la Jonte(FR7312006, SPA) ,Gorges de la Dourbie et causses avoisinants(FR7312007, SPA) ,Gorges de la Frau et Bélesta(FR7312008, SPA) ,Corbières orientales(FR9112008, SPA) ,Pays de Sault(FR9112009, SPA) ,Gorges de la Vis et cirque de Navacelles(FR9112011, SPA) ,Gorges de Rieutord, Fage et Cagnasse(FR9112012, SPA) ,Montagne de l'Espinouse et du Caroux(FR9112019, SPA) ,Corbières occidentales(FR9112027, SPA) ,Hautes Corbières(FR9112028, SPA) ,Vallée du Torgan(FR9101458, SCI) ,Mines de Villeneuvette(FR9102007, SCI) ,Causse noir(FR9112014, SPA) ,Causse du Larzac(FR9112032, SPA) ,Garrigues de Lussan(FR9112033, SPA) </t>
  </si>
  <si>
    <t>Reforestation &amp; Climate Change Mitigation: tests, evaluation and transfer of innovative methods based on fog collection</t>
  </si>
  <si>
    <t>LIFE19 CCM/ES/001199</t>
  </si>
  <si>
    <t>LIFE NIEBLAS</t>
  </si>
  <si>
    <t>http://www.gesplan.es</t>
  </si>
  <si>
    <t>CIM VDL&amp;#x28;Comuniade Intermunicipal Viseu D&amp;atilde;o Laf&amp;otilde;es&amp;#x29;, Portugal,CGC&amp;#x28;Cabildo Insular de Gran Canaria&amp;#x29;, Spain,CREAF&amp;#x28;Centro de Investigaci&amp;oacute;n Ecol&amp;oacute;gica y Aplicaciones Forestales&amp;#x29;, Spain,ICIA &amp;#x28;Instituto Canario de Investigaciones Agrarias &amp;#x28;Canarian Crop Research Institute&amp;#x29;, Spain,ULL&amp;#x28;Universidad de La Laguna&amp;#x29;, Spain,Heredad&amp;#x28;Heredad de Aguas de Arucas y Firgas&amp;#x29;, Spain,ITC&amp;#x28;Instituto Tecnol&amp;oacute;gico de Canarias, S.A.&amp;#x29;, Spain,Universidad Aut&amp;oacute;noma de Barcelona</t>
  </si>
  <si>
    <t>Carbon sequestration,Water scarcity and drought,Sensitive and protected areas management,Natural resources and ecosystems</t>
  </si>
  <si>
    <t>island,soil erosion,desertification,reforestation,water shortage,climate change mitigation,climate resilience,drought</t>
  </si>
  <si>
    <t>Creating the European Natura Academy for applied Blended LEarning</t>
  </si>
  <si>
    <t>LIFE20 PRE/DE/000009</t>
  </si>
  <si>
    <t>LIFE ENABLE</t>
  </si>
  <si>
    <t xml:space="preserve">EUROPARC Federation </t>
  </si>
  <si>
    <t>01/05/2021</t>
  </si>
  <si>
    <t>TRANS-BOUNDARY RESTORATION OF MIRES FOR BIODIVERSITY AND LANDSCAPE HYDROLOGY IN SUMAVA AND BAVARIAN FOREST</t>
  </si>
  <si>
    <t>LIFE17 NAT/CZ/000452</t>
  </si>
  <si>
    <t>LIFE for MIRES</t>
  </si>
  <si>
    <t>Spr&amp;aacute;va N&amp;aacute;rodn&amp;iacute;ho parku &amp;Scaron;umava,BUND Naturschutz in Bayern e.V., Germany,Nationalparkverwaltung Bayerischer Wald, Germany,Jiho&amp;#x10d;esk&amp;aacute; univerzita v &amp;#x10c;esk&amp;yacute;ch Bud&amp;#x11b;jovic&amp;iacute;ch, Czech Republic</t>
  </si>
  <si>
    <t>Forests,Bogs and Mires</t>
  </si>
  <si>
    <t>wetland,restoration measure</t>
  </si>
  <si>
    <t>Directive 2000/60 - Framework for Community action in the field of water policy (23.10.2000),COM(95) 189 - "Communication on the judicious use and conservation of wetlands" (12.12.1995),Directive 92/43 - Conservation of natural habitats and of wild fauna and flora- Habitats Directive (21.05.1992),Directive 79/409 - Conservation of wild birds (02.04.1979),COM(2011) 244 final “Our life insurance, our natural capital: an EU biodiversity strategy to 2020” (03.05.2011)</t>
  </si>
  <si>
    <t>7110 - Active raised bogs,7120 - Degraded raised bogs still capable of natural regeneration,7140 - Transition mires and quaking bogs,91D0 - Bog woodland,9410 - Acidophilous Picea forests of the montane to alpine levels (Vaccinio-Piceetea)</t>
  </si>
  <si>
    <t>Tetrao tetrix</t>
  </si>
  <si>
    <t xml:space="preserve">Bischofsreuter Waldhufen(DE7148301, SCI) ,Šumava(CZ0314024, SCI) ,Nationalpark Bayerischer Wald(DE6946301, SPA/SCI) ,Moore bei Finsterau und Philippsreuth(DE7148302, SCI) </t>
  </si>
  <si>
    <t>Renaturalisation of inland delta of Nida River</t>
  </si>
  <si>
    <t>LIFE17 NAT/PL/000018</t>
  </si>
  <si>
    <t>LIFE4DELTA_PL</t>
  </si>
  <si>
    <t>Instytut Ochrony Przyrody Polskiej Akademii Nauk in Krak&amp;oacute;w, Poland,Wojewdztwo witokrzyskie - Zesp witokrzyskich i Nadnidziaskich Parkw Krajobrazowych w Kielcach,Uniwersytet Rolniczy im. Hugona Ko&amp;#x142;&amp;#x142;&amp;#x105;taja in Krak&amp;oacute;w, Poland,Lasy Pa&amp;#x144;stwowe - Nadle&amp;#x15b;nictwo Pi&amp;#x144;cz&amp;oacute;w, Poland</t>
  </si>
  <si>
    <t>Participant,Coordinator,Participant,Participant</t>
  </si>
  <si>
    <t>Freshwater,Forests,Grasslands,Species reintroduction,Reptiles,Invertebrates,Amphibians</t>
  </si>
  <si>
    <t>restoration measure,grazing,river,environmental awareness,wetland,land purchase</t>
  </si>
  <si>
    <t>Directive 92/43 - Conservation of natural habitats and of wild fauna and flora- Habitats Directive (21.05.1992),COM(2011) 244 final “Our life insurance, our natural capital: an EU biodiversity strategy to 2020” (03.05.2011),Directive 2009/147 - Conservation of wild birds - Birds Directive (codified version of Directive 79/409/EEC as amended) (30.11.2009),Directive 2000/60 - Framework for Community action in the field of water policy (23.10.2000)</t>
  </si>
  <si>
    <t>3150 - Natural eutrophic lakes with Magnopotamion or Hydrocharition - type vegetation,6210 - Semi-natural dry grasslands and scrubland facies on calcareous substrates (Festuco-Brometalia) (* important orchid sites),6410 - "Molinia meadows on calcareous, peaty or clayey-silt-laden soils (Molinion caeruleae)",6510 - "Lowland hay meadows (Alopecurus pratensis, Sanguisorba officinalis)",91E0 - "Alluvial forests with Alnus glutinosa and Fraxinus excelsior (Alno-Padion, Alnion incanae, Salicion albae)"</t>
  </si>
  <si>
    <t>Botaurus stellaris,Circus aeruginosus,Crex crex,Circus pygargus,Ciconia ciconia,Haliaeetus albicilla,Angelica palustris,Carlina onopordifolia,Serratula lycopifolia,Bombina bombina,Triturus cristatus,Emys orbicularis,Vertigo moulinsiana,Anisus vorticulus,Unio crassus</t>
  </si>
  <si>
    <t xml:space="preserve">Dolina Nidy(PLB260001, SPA) ,Ostoja Nidziańska(PLH260003, SCI) </t>
  </si>
  <si>
    <t>Biosecurity for LIFE: Safeguarding the UK's globally important seabird island SPAs from invasive alien species</t>
  </si>
  <si>
    <t>LIFE17 GIE/UK/000572</t>
  </si>
  <si>
    <t>Biosecurity for LIFE</t>
  </si>
  <si>
    <t>The Royal Society for the Protection of Birds,The National Trust for Scotland, United Kingdom,The National Trust for Places of Historic Interest or Natural Beauty, United Kingdom</t>
  </si>
  <si>
    <t>environmental awareness,environmental training,island,management plan</t>
  </si>
  <si>
    <t>Directive 79/409 - Conservation of wild birds (02.04.1979),Directive 2008/56 - Framework for community action in the field of marine environmental policy (Marine Strategy Framework Directive) (17.06.2008),COM(2011) 244 final “Our life insurance, our natural capital: an EU biodiversity strategy to 2020” (03.05.2011),Regulation 1143/2014 - Prevention and management of the introduction and spread of invasive alien species (22.10.2014)</t>
  </si>
  <si>
    <t>Production of fully recyclable and reusable green composites based on bioresins and natural fibres</t>
  </si>
  <si>
    <t>LIFE15 ENV/BE/000204</t>
  </si>
  <si>
    <t>LIFE RECYSITE</t>
  </si>
  <si>
    <t>http://www.centexbel.be</t>
  </si>
  <si>
    <t>CENTRE SCIENTIFIQUE &amp;amp; TECHNIQUE DE L&amp;#x27;INDUSTRIE TEXTILE BELGE,Universit&amp;eacute; Nice Sophia Antipolis, France,Dierickx Visschers NV, Belgium,YXY Technologies BV, The Netherlands ,Avantium Support BV, The Netherlands ,FUNDACI&amp;Oacute;N AITIIP, Spain,Avantium Chemicals BV, The Netherlands,SISTEMAS Y PROCESOS AVANZADOS S.L., Spain,FUNDACI&amp;Oacute;N CIDETEC, Spain,CENTRE NATIONAL DE LA RECHERCHE SCIENTIFIQUE, France,La Zeloise NV</t>
  </si>
  <si>
    <t>Waste recycling,End-of-Life Vehicles (ELV's) and tyres,Agricultural waste,Eco-products design</t>
  </si>
  <si>
    <t>waste recycling,organic waste</t>
  </si>
  <si>
    <t>FORMALDEHYDE SENSOR SYSTEM FOR SAFE ENVIRONMENTS IN INDUSTRY</t>
  </si>
  <si>
    <t>LIFE16 ENV/ES/000232</t>
  </si>
  <si>
    <t>LIFE SENSSEI</t>
  </si>
  <si>
    <t>http://www.prevencionfremap.es/</t>
  </si>
  <si>
    <t>PREMAP SEGURIDAD Y SALUD, S.L.U.,FINANCIERA MADERERA S.A., Spain</t>
  </si>
  <si>
    <t>Industrial risks - Hazardous substances,Human health protection</t>
  </si>
  <si>
    <t>working condition,monitoring system,air quality management,air pollution,human exposure to pollutants,safety measure</t>
  </si>
  <si>
    <t>ALGAE - ECONOMY BASED ECOLOGICAL SERVICE OF AQUATIC ECOSYSTEMS</t>
  </si>
  <si>
    <t>LIFE17 ENV/LT/000407</t>
  </si>
  <si>
    <t>AlgaeService for LIFE</t>
  </si>
  <si>
    <t>Lithuania, Greater Poland Voivodeship and Lesser Poland Voivodeship in Poland</t>
  </si>
  <si>
    <t>https://algaeservice.gamtostyrimai.lt/</t>
  </si>
  <si>
    <t>Nature Research Centre,Institute of Nature Conservation  Polish Academy of Sciences-Poland,Nature Heritage Fund Lithuania,Joint Stock Company SPILA-Lithuania,Joint Stock Company Baltic Environment Lithuania,Adam Mickiewicz University Poznan-Poland</t>
  </si>
  <si>
    <t>Water quality improvement,Renewable energies</t>
  </si>
  <si>
    <t>agricultural method,aquatic ecosystem,environmentally friendly product,water quality,biomass energy,renewable energy,fertiliser</t>
  </si>
  <si>
    <t>Directive 2000/60 - Framework for Community action in the field of water policy (23.10.2000),Directive 2006/32/EC - Energy end-use efficiency and energy services (05.04.2006)</t>
  </si>
  <si>
    <t>Harmonizing reliable test procedures representing real-LIFE air pollution from solid fuel heating appliances</t>
  </si>
  <si>
    <t>LIFE20 PRE/FI/000006</t>
  </si>
  <si>
    <t>Real-LIFE emissions</t>
  </si>
  <si>
    <t>University of Eastern Finland ,Technology and Support Centre in the Centre of Excellence for Renewable Resources,Technical University of Ostrava,French National Institute for Industrial Environment and Risks</t>
  </si>
  <si>
    <t>Environmental accounting,Air pollutants</t>
  </si>
  <si>
    <t>emission control,testing method,air pollution,combustion gas</t>
  </si>
  <si>
    <t xml:space="preserve">Directive 2009/125 - Framework for the setting of ecodesign requirements for energy-related products (21.10.2009),Geneva Convention on Long-range Transboundary Air Pollution (CLRTAP) (13.11.1979) and Decision (81/462/EEC) </t>
  </si>
  <si>
    <t>LIFE Arcipelagu Garnija - Securing the Maltese islands for the Yelkouan Shearwater Puffinus yelkouan</t>
  </si>
  <si>
    <t>LIFE14 NAT/MT/000991</t>
  </si>
  <si>
    <t>LIFE Arcipelagu Garnija</t>
  </si>
  <si>
    <t>http://www.birdlifemalta.org</t>
  </si>
  <si>
    <t>BirdLife Malta,RSPB&amp;#x28;Royal Society for the Protection of Birds&amp;#x29;, United Kingdom,TM&amp;#x28;Transport Malta&amp;#x29;, Malta</t>
  </si>
  <si>
    <t>endemic species,environmental impact of tourism,island ecosystem,tourism,environmental law,pest control</t>
  </si>
  <si>
    <t>COM(2011) 244 final “Our life insurance, our natural capital: an EU biodiversity strategy to 2020” (03.05.2011),Directive 2009/147 - Conservation of wild birds - Birds Directive (codified version of Directive 79/409/EEC as amended) (30.11.2009),Bern Convention on the Conservation of European Wildlife and Natural Habitats (01.06.1982),Directive 2008/56 - Framework for community action in the field of marine environmental policy (Marine Strategy Framework Directive) (17.06.2008)</t>
  </si>
  <si>
    <t>Puffinus yelkouan</t>
  </si>
  <si>
    <t xml:space="preserve">L-Inħawi tar-Ramla tat-Torri u tal-Irdum tal-Madonna(MT0000009, SPA/SCI) ,Kemmuna u l-Gżejjer ta' Madwarha(MT0000017, SPA/SCI) ,L-Inħawi ta' Għajn Barrani(MT0000001, SCI) ,Il-Gżejjer ta' San Pawl (Selmunett)(MT0000022, SCI) ,Rdumijiet ta' Malta: Ir-Ramla taċ-Ċirkewwa sal-Ponta ta' Bengħisa(MT0000024, SCI) ,Il-Qortin tal-Magun u l-Qortin il-Kbir(MT0000026, SCI) ,Rdumijiet ta' Għawdex: Ta' Ċenċ(MT0000027, SPA) ,Rdumijiet ta' Għawdex: Id-Dawra tas-Sanap sa Tal-Ħajt(MT0000028, SPA) ,Rdumijiet ta' Għawdex: Il-Ponta ta' Ħarrux sal-Bajja tax-Xlendi(MT0000029, SPA) ,Rdumijiet ta' Għawdex: Il-Ponta ta' San Dimitri sal-Ponta ta' Ħarrux(MT0000030, SPA) ,Rdumijiet ta' Malta: Ix-Xaqqa sa Wied Moqbol(MT0000031, SPA) ,Rdumijiet ta' Malta: Ras il-Pellegrin sax-Xaqqa(MT0000032, SPA) ,Rdumijiet ta' Malta: Wied Moqbol sal-Ponta ta' Bengħisa(MT0000033, SPA) </t>
  </si>
  <si>
    <t>Conservacion del Triton del Montseny (Calotriton arnoldi): gestion del habitat, de su poblacion y educacion ambiental.</t>
  </si>
  <si>
    <t>LIFE15 NAT/ES/000757</t>
  </si>
  <si>
    <t>LIFE Tritó Montseny</t>
  </si>
  <si>
    <t>http://www.diba.cat/</t>
  </si>
  <si>
    <t>Diputacio de Barcelona,Forestal Catalana SA, Spain,BSM. SA - Barcelona - Serveis municipals SA, Spain,Generalitat de Catalunya - Departament de Territori i Sostenibilitat - Direcci&amp;oacute; General de Pol&amp;iacute;tiques Ambientals, Spain,Diputacio de Girona, Spain</t>
  </si>
  <si>
    <t>endemic species,restoration measure,water resources management,river management,endangered species</t>
  </si>
  <si>
    <t>Euproctus asper</t>
  </si>
  <si>
    <t>SALAMANDRIDAE Calotriton arnoldi</t>
  </si>
  <si>
    <t xml:space="preserve">Massís del Montseny(ES5110001, SCI) </t>
  </si>
  <si>
    <t>Paris Agreement Capital Transition Assessment 2.0</t>
  </si>
  <si>
    <t>LIFE19 GIC/DE/001294</t>
  </si>
  <si>
    <t>LIFE PACTA 2.0</t>
  </si>
  <si>
    <t>http://www.2degrees-investing.org</t>
  </si>
  <si>
    <t>Improved legislative compliance and enforcement,Knowledge development,Risk assessment and monitoring,Public administration</t>
  </si>
  <si>
    <t>emission reduction,environmental assessment,risk management,risk assessment,financial instrument,climate change adaptation,climate change mitigation,environmental investment,market-based instruments</t>
  </si>
  <si>
    <t>Management planning and restoration of Dinara dry grasslands to save biodiversity and support sustainable development</t>
  </si>
  <si>
    <t>LIFE18 NAT/HR/000847</t>
  </si>
  <si>
    <t>Dinara back to LIFE</t>
  </si>
  <si>
    <t>https://www.biom.hr/</t>
  </si>
  <si>
    <t>15/01/2020</t>
  </si>
  <si>
    <t>15/07/2023</t>
  </si>
  <si>
    <t>agricultural method,grassland ecosystem,restoration measure</t>
  </si>
  <si>
    <t>Directive 92/43 - Conservation of natural habitats and of wild fauna and flora- Habitats Directive (21.05.1992),Directive 2009/147 - Conservation of wild birds - Birds Directive (codified version of Directive 79/409/EEC as amended) (30.11.2009),Directive 79/409 - Conservation of wild birds (02.04.1979)</t>
  </si>
  <si>
    <t>6170 - Alpine and subalpine calcareous grasslands,6210 - Semi-natural dry grasslands and scrubland facies on calcareous substrates (Festuco-Brometalia) (* important orchid sites),62A0 - Eastern sub-Mediterranean dry grasslands (Scorzoneratalia villosae)</t>
  </si>
  <si>
    <t xml:space="preserve">Dinara(HR5000028, SCI) </t>
  </si>
  <si>
    <t>LIFE ADAPT'ISLAND</t>
  </si>
  <si>
    <t>LIFE18 CCA/FR/001184</t>
  </si>
  <si>
    <t>France (Guadeloupe), Belgium</t>
  </si>
  <si>
    <t>http://guadeloupe-portcaraibes.com/</t>
  </si>
  <si>
    <t>URAPEG&amp;#x28;UNION REGIONALE DES ASSOCIATIONS DU PATRIMOINE ET DE L&amp;#x27;ENVIRONNEMENT DE LA GUADELOUPE &amp;#x28;URAPEG&amp;#x29;&amp;#x29;, France,Pilot4DEV&amp;#x28;Pilot4DEV&amp;#x29;, Belgium</t>
  </si>
  <si>
    <t>Coastal,Marine and Coastal management,Resilient communities,Natural resources and ecosystems</t>
  </si>
  <si>
    <t>island ecosystem,marine ecosystem,biodiversity,environmental awareness,coastal area,island,restoration measure,climate adaptation strategy,climate change adaptation,sea level rise</t>
  </si>
  <si>
    <t>COM(2013)216 - EU Strategy on adaptation to climate change (16.04.2013),COM(2014)15 - Policy framework for climate and energy in the period from 2020 to 2030 (22.01.2014),COM(2013) 249 final “Communication from the Commission on Green Infrastructure (GI) - Enhancing Europe’s Natural Capital” (06.05.2013),COM(2011) 244 final “Our life insurance, our natural capital: an EU biodiversity strategy to 2020” (03.05.2011)</t>
  </si>
  <si>
    <t>GREEN energy and smart forest supply CHAIN as driverS for A mountain action plan toWards climate change</t>
  </si>
  <si>
    <t>LIFE18 CCM/IT/001193</t>
  </si>
  <si>
    <t>GreenChainSAW4LIFE</t>
  </si>
  <si>
    <t>Italy (Piemonte)</t>
  </si>
  <si>
    <t>http://www.irissrl.org</t>
  </si>
  <si>
    <t>BARGE&amp;#x28;Comune di Barge&amp;#x29;, Italy,ETIFOR&amp;#x28;Etifor s.r.l.&amp;#x29;, Italy,MONVISO&amp;#x28;Unione Montana dei Comuni del Monviso&amp;#x29;, Italy,COMPOLAB&amp;#x28;Compolab SRL&amp;#x29;, Italy,WALDEN&amp;#x28;Walden s.r.l.s.&amp;#x29;, Italy,GIUSIANO&amp;#x28;Giusiano Legnami s.r.l.&amp;#x29;, Italy</t>
  </si>
  <si>
    <t>GHG reduction in non EU ETS sectors,Forest management,Natural resources and ecosystems</t>
  </si>
  <si>
    <t>land use planning,decision making support,emission reduction,greenhouse gas,forest management,mountainous area,agroforestry,carbon sequestration,climate change mitigation,software development</t>
  </si>
  <si>
    <t>AMPHIbian CONservation and habitat restoration</t>
  </si>
  <si>
    <t>LIFE18 NAT/SI/000711</t>
  </si>
  <si>
    <t>LIFE AMPHICON</t>
  </si>
  <si>
    <t>https://www.grosuplje.si/</t>
  </si>
  <si>
    <t>Amphibians,Freshwater</t>
  </si>
  <si>
    <t>nature conservation,endangered species</t>
  </si>
  <si>
    <t>Regulation 1143/2014 - Prevention and management of the introduction and spread of invasive alien species (22.10.2014),Directive 91/676 - Protection of waters against pollution caused by nitrates from agricultural sources (12.12.1991)</t>
  </si>
  <si>
    <t xml:space="preserve">Ljubljansko barje(SI5000014, SPA) ,Unteres Odertal(DE2951401, SPA) ,Søer ved Tårup og Klintholm(DK008X192, SCI) ,Felchowseegebiet(DE2950302, SCI) ,Bohor(SI3000274, SCI) ,Dobrava - Jovsi(SI5000032, SPA) ,Radensko polje - Viršnica(SI3000171, SCI) ,Dobrava - Jovsi(SI3000268, SCI) ,Ljubljansko barje(SI3000271, SCI) </t>
  </si>
  <si>
    <t>Strategic Environmental Management in Mount Athos under Climate Change</t>
  </si>
  <si>
    <t>LIFE19 CCA/GR/001185</t>
  </si>
  <si>
    <t>LIFE STEMMA ATHOS</t>
  </si>
  <si>
    <t>FOS&amp;#x28;Les amis de Solan &amp;#x28;Friends of Solan&amp;#x29;&amp;#x29;, France,DUTH&amp;#x28;Democritus University of Thrace&amp;#x29;, Greece,MOS&amp;#x28;MONASTERE DE SOLAN SARL&amp;#x29;, France</t>
  </si>
  <si>
    <t>Natural resources and ecosystems,Forest management,Natural risks (Flood - Forest fire - Landslide)</t>
  </si>
  <si>
    <t>cultural heritage,agroindustry,agricultural pollution,forest management,agroforestry,carbon sequestration,climate action plan,climate adaptation strategy,climate change adaptation,forest fire</t>
  </si>
  <si>
    <t>Quercus pyrenaica forest management to obtain cascading use of timber products as a tool for mitigation in Castilla-Leon</t>
  </si>
  <si>
    <t>LIFE20 CCM/ES/001778</t>
  </si>
  <si>
    <t>LIFE +REB</t>
  </si>
  <si>
    <t>http://www.cesefor.com</t>
  </si>
  <si>
    <t xml:space="preserve">FSC Espa&amp;ntilde;a&amp;#x28;Asociaci&amp;oacute;n Promover el Uso Racional de los Productos y Servicios del Monte&amp;#x29;, Spain,AEIM&amp;#x28;Asociaci&amp;oacute;n Espa&amp;ntilde;ola del Comercio e Industria de la Madera&amp;#x29;, Spain,PEFC spain&amp;#x28;PEFC ESPA&amp;Ntilde;A &amp;ndash; Asociaci&amp;oacute;n para la Certificaci&amp;oacute;n Espa&amp;ntilde;ola Forestal&amp;#x29;, Spain,DGMN-JCYL&amp;#x28;JUNTA DE CASTILLA Y LE&amp;Oacute;N. CONSEJER&amp;Iacute;A DE FOMENTO Y MEDIO AMBIENTE&amp;#x29;, Spain,INTONA&amp;#x28;INDUSTRIAL TONELERA NAVARRA, S.L.U.&amp;#x29;, Spain,G&amp;ordf; VARONA&amp;#x28;Maderas Garcia Varona S.L.&amp;#x29;, Spain,GAMIZ&amp;#x28;Elaborados y Fabricados G&amp;aacute;miz, S.A.&amp;#x29;, Spain,UVA&amp;#x28;Universidad de Valladolid&amp;#x29;, Spain,FUNGE&amp;#x28;Fundaci&amp;oacute;n General de la Universidad de Valladolid&amp;#x29;, Spain,Fundaci&amp;oacute;n Centro de Servicios y Promoci&amp;oacute;n Forestal y de su Industria de Castilla y Le&amp;oacute;n </t>
  </si>
  <si>
    <t>Participant,Participant,Participant,Participant,Participant,Participant,Participant,Participant,Participant,Coordinator</t>
  </si>
  <si>
    <t>Carbon sequestration,Forests,Agriculture - Forestry,Certification,Forest management</t>
  </si>
  <si>
    <t>forest ecosystem,landscape protection,emission reduction,monitoring system,climate protection,forest management,certification,wood product,management planning,land use planning,resource conservation</t>
  </si>
  <si>
    <t>Directive 92/43 - Conservation of natural habitats and of wild fauna and flora- Habitats Directive (21.05.1992),COM(2014)15 - Policy framework for climate and energy in the period from 2020 to 2030 (22.01.2014)</t>
  </si>
  <si>
    <t>Innovative technology based on constructed wetlands for treatment of pesticide contaminated waters</t>
  </si>
  <si>
    <t>LIFE18 ENV/CZ/000374</t>
  </si>
  <si>
    <t>LIFEPOPWAT</t>
  </si>
  <si>
    <t>http://www.tul.cz/</t>
  </si>
  <si>
    <t>DIAMO &amp;#x28;DIAMO, st&amp;aacute;tn&amp;iacute; podnik, od&amp;scaron;t&amp;#x11b;pn&amp;yacute; z&amp;aacute;vod Spr&amp;aacute;va uranov&amp;yacute;ch lo&amp;#x17e;isek P&amp;#x159;&amp;iacute;bram&amp;#x29;, Czech Republic,PWT &amp;#x28;Photon Water Technology&amp;#x29;, Czech Republic,GIG &amp;#x28;G&amp;#x142;&amp;oacute;wny Instytut G&amp;oacute;rnictwa &amp;#x28;Central Mining Institute&amp;#x29;&amp;#x29;, Poland,SERPOL &amp;#x28;SERPOL&amp;#x29;, France,Jaworzno &amp;#x28;City of Jaworzno&amp;#x29;, Poland,AU &amp;#x28;Aarhus University&amp;#x29;, Denmark</t>
  </si>
  <si>
    <t>Green infrastructure,Water quality improvement,Pollutants reduction</t>
  </si>
  <si>
    <t>organic pollution,wetland,organic waste,agricultural pollution,decontamination,water quality improvement</t>
  </si>
  <si>
    <t>Novel recycling process for the full range of post-consumer plastic waste feedstocks including black plastic</t>
  </si>
  <si>
    <t>LIFE20 ENV/UK/000630</t>
  </si>
  <si>
    <t>LIFE BOSS</t>
  </si>
  <si>
    <t>http://www.impact-recycling.com</t>
  </si>
  <si>
    <t>Impact Recycling Limited</t>
  </si>
  <si>
    <t>Circular economy and Value chains,Packaging and plastic waste,Waste recycling,Waste use,GHG reduction in EU ETS sectors,Savings</t>
  </si>
  <si>
    <t>recycling potential,waste use,waste recycling,emission reduction,domestic waste,waste treatment,plastic waste,recycling,municipal waste,solid waste,waste,life-cycle assessement,environmentally responsible behaviour</t>
  </si>
  <si>
    <t>Directive 75/442/EEC -"Waste framework directive" (15.07.1975),Directive 2012/27 - Energy efficiency (25.10.2012),COM(2015)614 - "Closing the loop - An EU action plan for the Circular Economy" (02.12.2015),Directive 2008/56 - Framework for community action in the field of marine environmental policy (Marine Strategy Framework Directive) (17.06.2008),Directive 1999/31 - Landfill of waste (26.04.1999),Directive 2010/75 - Industrial emissions (integrated pollution prevention and control) (24.11.2010),Directive 2008/98 - Waste and repealing certain Directives (Waste Framework Directive) (19.11.2008)</t>
  </si>
  <si>
    <t>Towards to zero plastic soil management agricultural practices</t>
  </si>
  <si>
    <t>LIFE19 ENV/ES/000404</t>
  </si>
  <si>
    <t>LIFE AGROPAPER</t>
  </si>
  <si>
    <t>https://www.smurfitkappa.com/es/locations/spain/smurfit-kappa-sanguesa</t>
  </si>
  <si>
    <t>FLOREALE&amp;#x28;FLOREALE HOLDING&amp;#x29;, France,FLORETTE&amp;#x28;FLORETTE IB&amp;Eacute;RICA, S.L.U.&amp;#x29;, Spain,SEAE&amp;#x28;Sociedad Espa&amp;ntilde;ola de Agricultura Ecol&amp;oacute;gica&amp;#x29;, Spain,AN&amp;#x28;AN S. COOP.&amp;#x29;, Spain,CSIC&amp;#x28;AGENCIA ESTATAL CONSEJO SUPERIOR DE INVESTIGACIONES CIENT&amp;Iacute;FICAS &amp;#x28;CSIC&amp;#x29;&amp;#x29;, Spain</t>
  </si>
  <si>
    <t>Eco-products design,Agriculture - Forestry,Packaging and plastic waste</t>
  </si>
  <si>
    <t>environmental impact of agriculture,Agriculture,plastic waste,biodegradability,paper industry,agricultural waste</t>
  </si>
  <si>
    <t>Valorization of alcoholic wastes to produce H2 to be used in the sustainable generation of electricity</t>
  </si>
  <si>
    <t>LIFE15 CCM/ES/000080</t>
  </si>
  <si>
    <t>ECOELECTRICITY LIFE</t>
  </si>
  <si>
    <t>http://fundacioninvestigacion.org</t>
  </si>
  <si>
    <t>INNOTECNO DEVELOPMENT S.L,INGENIER&amp;Iacute;A PARA EL DESARROLLO TECNOL&amp;Oacute;GICO S.L., Spain,Asociaci&amp;oacute;n para la Investigaci&amp;oacute;n de la Ind&amp;uacute;stria del Juguete, Conexas y Afines, Spain,Agencia Estatal Consejo Superior de Investigaciones Cient&amp;iacute;ficas, Spain,DESTILER&amp;Iacute;AS SAN VALERO S.COOP., Spain</t>
  </si>
  <si>
    <t>03/10/2016</t>
  </si>
  <si>
    <t>industrial waste,biomass energy,renewable energy</t>
  </si>
  <si>
    <t>Directive 2009/28 - Promotion of the use of energy from renewable sources (23.04.2009),COM(2011)112 - "A Roadmap for moving to a competitive low carbon economy in 2050" (08.03.2011),Directive 2010/75 - Industrial emissions (integrated pollution prevention and control) (24.11.2010),COM(2015)614 - "Closing the loop - An EU action plan for the Circular Economy" (02.12.2015)</t>
  </si>
  <si>
    <t>Project of range expansion, and population size of the priority species Fringilla teydea polatzeki</t>
  </si>
  <si>
    <t>LIFE14 NAT/ES/000077</t>
  </si>
  <si>
    <t>LIFE+PINZON</t>
  </si>
  <si>
    <t>http://www.tragsa.es</t>
  </si>
  <si>
    <t>TRAGSA,S.A.,CGC&amp;#x28;Consejer&amp;iacute;a de Medio Ambiente y Emergencias del Cabildo de Gran Canaria&amp;#x29;, Spain,VMA&amp;#x28;Viceconsejer&amp;iacute;a de Medio Ambiente del Gobierno de Canarias&amp;#x29;, Spain</t>
  </si>
  <si>
    <t>15/02/2020</t>
  </si>
  <si>
    <t>forest ecosystem,island ecosystem</t>
  </si>
  <si>
    <t>9550 - Canarian endemic pine forests</t>
  </si>
  <si>
    <t>Fringilla teydea polatzeki</t>
  </si>
  <si>
    <t xml:space="preserve">Ojeda, Inagua y Pajonales(ES0000041, SPA/SCI) ,Tamadaba(ES0000111, SCI) ,Riscos de Tirajana(ES7010018, SCI) ,Roque de Nublo(ES7010019, SCI) ,Barranco de La Virgen(ES7010038, SCI) ,El Nublo II(ES7010039, SCI) ,Hoya del Gamonal(ES7010040, SCI) </t>
  </si>
  <si>
    <t>LIFE DUNAS</t>
  </si>
  <si>
    <t>LIFE19 CCA/PT/001178</t>
  </si>
  <si>
    <t>https://www.madeira.gov.pt/sraac</t>
  </si>
  <si>
    <t>CMPS&amp;#x28;Munic&amp;iacute;pio do Porto Santo&amp;#x29;, Portugal,SRA&amp;#x28;Secretaria Regional de Agricultura e Desenvolvimento Rural&amp;#x29;, Portugal,IFCN&amp;#x28;Instituto das Florestas e Conserva&amp;ccedil;&amp;atilde;o da Natureza, IP-RAM&amp;#x29;, Portugal,VP-GVPPS&amp;#x28;Vice-Presid&amp;ecirc;ncia do Governo Regional &amp;#x2f; Gabinete do Vice-Presidente no Porto Santo&amp;#x29;, Portugal,FCUL&amp;#x28;Faculdade de Ci&amp;ecirc;ncias da Universidade de Lisboa&amp;#x29;, Portugal</t>
  </si>
  <si>
    <t>Natural resources and ecosystems,Coastal,Soil and landscape protection,Natural risks (Flood - Forest fire - Landslide)</t>
  </si>
  <si>
    <t>environmental impact of tourism,island,nature conservation,land restoration,flood protection,climate adaptation strategy,climate resilience,coastal erosion,coastal management,erosion control,nature-based solutions</t>
  </si>
  <si>
    <t>Regulation 1143/2014 - Prevention and management of the introduction and spread of invasive alien species (22.10.2014),COM(2011) 244 final “Our life insurance, our natural capital: an EU biodiversity strategy to 2020” (03.05.2011)</t>
  </si>
  <si>
    <t>Recovery of Endangered Mollusc Patella Ferruginea Population by Artificial Inert Mobile Substrates in  Mediterranean Sea</t>
  </si>
  <si>
    <t>LIFE15 NAT/ES/000987</t>
  </si>
  <si>
    <t>LIFE REMoPaF</t>
  </si>
  <si>
    <t>http://www.acciona-ingenieria.es/</t>
  </si>
  <si>
    <t>ACCIONA Ingenieria&amp;rsquo; to &amp;lsquo;INGENIER&amp;Iacute;A ESPECIALIZADA OBRA CIVIL E INDUSTRIAL, S.A&amp;rsquo; ,Universidad de Sevilla, Spain,Autoridad Portuaria de Melilla, Spain</t>
  </si>
  <si>
    <t>coastal area,management plan,alternative material,endemic species,endangered species</t>
  </si>
  <si>
    <t>Low-carbon concrete: replacing cement by an innovative binder from incinerator bottom ash</t>
  </si>
  <si>
    <t>LIFE19 CCM/NL/001219</t>
  </si>
  <si>
    <t>LIFE MIBA FILLER</t>
  </si>
  <si>
    <t>http://www.inashco.com</t>
  </si>
  <si>
    <t>AVR&amp;#x28;AVR-Afvalverwerking B.V.&amp;#x29;, Netherlands,Kijlstra&amp;#x28;Kijlstra B.V.&amp;#x29;, Netherlands</t>
  </si>
  <si>
    <t>End-of-pipe treatment - Landfilling,Municipal waste (including household and commercial),Energy production and supply,GHG reduction in EU ETS sectors,Non-metallic minerals</t>
  </si>
  <si>
    <t>domestic waste,emission reduction,reuse of materials,municipal waste,incineration residue,ash,incineration of waste,alternative material,low carbon technology</t>
  </si>
  <si>
    <t>Directive 2008/98 - Waste and repealing certain Directives (Waste Framework Directive) (19.11.2008),Directive 2006/21 - Management of waste from extractive industries and amending Directive 2004/35/EC (15.03.2006),Directive 1999/31 - Landfill of waste (26.04.1999)</t>
  </si>
  <si>
    <t>Recycling brewer's spent YEAST in innovative industrial applications</t>
  </si>
  <si>
    <t>LIFE16 ENV/ES/000158</t>
  </si>
  <si>
    <t>LIFE YEAST</t>
  </si>
  <si>
    <t>http://bdibiotech.com/</t>
  </si>
  <si>
    <t>BDi Biotechnology,VLPbio, Spain,Anheuser-Busch InBev nv&amp;#x2f;sa, Belgium</t>
  </si>
  <si>
    <t>Waste recycling,Bio-waste (including food waste),Food and Beverages</t>
  </si>
  <si>
    <t>waste recycling,beverage industry</t>
  </si>
  <si>
    <t>LIFE SNAILS - Support and Naturalization in Areas of Importance for Land Snails</t>
  </si>
  <si>
    <t>LIFE20 NAT/PT/001377</t>
  </si>
  <si>
    <t>LIFE SNAILS</t>
  </si>
  <si>
    <t>https://portal.azores.gov.pt/web/sraac</t>
  </si>
  <si>
    <t xml:space="preserve">DDL&amp;#x28;Desafio das Letras Unipessoal Lda&amp;#x29;, Portugal,DRRF&amp;#x28;Dire&amp;ccedil;&amp;atilde;o Regional dos Recursos Florestais&amp;#x29;, Portugal,DRAAC&amp;#x28;Dire&amp;ccedil;&amp;atilde;o Regional do Ambiente e Altera&amp;ccedil;&amp;otilde;es Clim&amp;aacute;ticas&amp;#x29;, Portugal,Secretaria Regional do Ambiente e Altera&amp;ccedil;&amp;otilde;es Clim&amp;aacute;ticas </t>
  </si>
  <si>
    <t>Forest management,Invertebrates,Invasive species,Forests</t>
  </si>
  <si>
    <t>invertebrate,forest management,invasive species,forest</t>
  </si>
  <si>
    <t>Regulation 1143/2014 - Prevention and management of the introduction and spread of invasive alien species (22.10.2014),COM(2011) 244 final “Our life insurance, our natural capital: an EU biodiversity strategy to 2020” (03.05.2011),Convention on Biological Diversity - CBD (29.12.1993)</t>
  </si>
  <si>
    <t>HYGROMIIDAE Leptaxis minor,VITRINIDAE Plutonia angulosa</t>
  </si>
  <si>
    <t>Optimising the the implementation of the 2nd RBMP in the Maltese River Basin District</t>
  </si>
  <si>
    <t>LIFE16 IPE/MT/000008</t>
  </si>
  <si>
    <t>LIFE-IP-RBMP-Malta</t>
  </si>
  <si>
    <t>https://www.rbmplife.org.mt/</t>
  </si>
  <si>
    <t>Energy and Water Agency,Ministry for the Environment, Climate Change and Planning, Malta,University of Malta, Malta,Environment and Resources Authority, Malta,Ministry for Gozo , Malta,Ministry for Energy, Enterprise and Sustainable Development, Malta,Ministry for Transport, Infrastructure and Capital Projects, Malta,Water Services Corporation, Malta</t>
  </si>
  <si>
    <t>Water scarcity and drought,Water resources protection,Water quality improvement,River basin management</t>
  </si>
  <si>
    <t>environmental awareness,water supply,water quality,management plan,water resources management,flood protection,water treatment</t>
  </si>
  <si>
    <t>COM(2012)673 -"A Blueprint to Safeguard Europe's Water Resources",Directive 2000/60 - Framework for Community action in the field of water policy (23.10.2000)</t>
  </si>
  <si>
    <t>S.O.S. 4 LIFE - Save Our Soil for LIFE</t>
  </si>
  <si>
    <t>LIFE15 ENV/IT/000225</t>
  </si>
  <si>
    <t>SOS4LIFE</t>
  </si>
  <si>
    <t>http://comune.forli.fc.it</t>
  </si>
  <si>
    <t>Comune di Forl,UNIONE REGIONALE COSTRUTTORI EDILI EMILIA-ROMAGNA, Italy,Comune di San Lazzaro di Savena, Italy,Comune di Carpi, Italy,Regione Emilia-Romagna, Italy,Legambiente Emilia-Romagna, Italy,Istituto per la BioEconomia - Consiglio Nazionale delle Ricerche, Italy,Forl&amp;igrave; Mobilit&amp;agrave; Integrata s.r.l., Italy</t>
  </si>
  <si>
    <t>Soil and landscape protection,Urban design (urban-rural)</t>
  </si>
  <si>
    <t>urban planning,climate change mitigation,climate resilience,soil surface sealing</t>
  </si>
  <si>
    <t>Full material and chemical monitoring data and disclosure for the protection of the human health and environment</t>
  </si>
  <si>
    <t>LIFE16 ENV/IT/000211</t>
  </si>
  <si>
    <t>LIFE MATHER</t>
  </si>
  <si>
    <t>http://www.whirlpoolcorp.com</t>
  </si>
  <si>
    <t>Whirlpool EMEA SpA,t2i &amp;ndash; trasferimento tecnologico e innovazione s.c.a r.l., Italy,National Technical University of Athens, Greece</t>
  </si>
  <si>
    <t>Chemicals,Industrial risks - Hazardous substances</t>
  </si>
  <si>
    <t>monitoring,environmental awareness,public awareness campaign,chemical industry,hazardous substance,public health</t>
  </si>
  <si>
    <t>"Regulation 1907/2006 - Registration, Evaluation, Authorisation and Restriction of Chemicals (REACH) (18.12.2006) ",Directive 2011/65 - Restriction of the use of certain hazardous substances in electrical and electronic equipment (RoHS) (08.06.2011) ,"Regulation 1272/2008 - Classification, labelling and packaging of substances and mixtures (amends REACH regulation) (16.12.2008)"</t>
  </si>
  <si>
    <t>FORAGE SYSTEMS FOR LESS GHG EMISSION AND MORE SOIL CARBON SINK IN CONTINENTAL AND MEDITERRANEAN AGRICULTURAL AREAS</t>
  </si>
  <si>
    <t>LIFE15 CCM/IT/000039</t>
  </si>
  <si>
    <t>LIFE+FORAGE4CLIMATE</t>
  </si>
  <si>
    <t>http://crpa.it</t>
  </si>
  <si>
    <t>Centro Ricerche Produzioni Animali - CRPA S.p.A.,Agricultural University of Athens, Greece,Universit&amp;agrave; degli Studi di Sassari, Italy,Universit&amp;agrave; degli Studi di Torino, Italy,Universit&amp;agrave; degli Studi di Milano, Italy</t>
  </si>
  <si>
    <t>Agriculture,carbon sequestration,greenhouse gas accounting,land use,agricultural method</t>
  </si>
  <si>
    <t>COM(2011)112 - "A Roadmap for moving to a competitive low carbon economy in 2050" (08.03.2011),Decision 529/2013 - Accounting rules on greenhouse gas emissions and removals resulting from activities relating to land use, land-use change and forestry and on information concerning actions relating to those activities (21.05.2013)</t>
  </si>
  <si>
    <t>Urgent Action to Strengthen the Balkan Population of the Egyptian Vulture and Secure Its Flyway</t>
  </si>
  <si>
    <t>LIFE16 NAT/BG/000874</t>
  </si>
  <si>
    <t>Egyptian Vulture New LIFE</t>
  </si>
  <si>
    <t xml:space="preserve">Bulgarian Society for the Protection of Birds,BirdLife International - Middle East Regional Office, Jordan,BirdLife International - Africa Partnership Secretariat, Kenya ,A.P. Leventis Ornithological Research Institute - University of Jos, Nigeria ,Green Balkans, Stara Zagora, Bulgaria ,Do&amp;#x11f;a Derne&amp;#x11f;i, Turkey ,World Wide Fund for Nature &amp;#x28;WWF&amp;#x29;, Greece,Royal Society for the Protection of Birds Royal Charter &amp;#x28;RSPB&amp;#x29;, United Kingdom,Secretariat of the Convention on the Conservation of Migratory Species of Wild Animals &amp;ndash; The CMS Memorandum of Understanding on the Conservation of Migratory Birds of Prey in Africa and Eurasia &amp;#x28;CMS Raptors MoU&amp;#x29;, Germany,Hellenic Ornithological Society &amp;#x28;HOS&amp;#x29;, Greece </t>
  </si>
  <si>
    <t>animal corridor,hunting,migratory species,poison</t>
  </si>
  <si>
    <t>COM(2011) 244 final “Our life insurance, our natural capital: an EU biodiversity strategy to 2020” (03.05.2011),Directive 2009/147 - Conservation of wild birds - Birds Directive (codified version of Directive 79/409/EEC as amended) (30.11.2009),Bonn Convention on the Conservation of Migratory Species of Wild Animals - CMS (01/11/1983),Directive 79/409 - Conservation of wild birds (02.04.1979)</t>
  </si>
  <si>
    <t xml:space="preserve">ANTICHASIA ORI KAI METEORA(GR1440005, SPA) ,DASOS DADIAS - SOUFLI(GR1110002, SPA) ,NOTIO DASIKO SYMPLEGMA EVROU(GR1110009, SPA) ,KOILADA FILIOURI(GR1130011, SPA) ,KOILADA KOMPSATOU(GR1130012, SPA) ,KORYFES OROUS KOZIAKA(GR1440006, SPA) ,OROS TYMFI (GKAMILA)(GR2130009, SPA) ,OROS DOUSKON, ORAIOKASTRO, DASOS MEROPIS, KOILADA GORMOU, LIMNI DELVINAKIOU(GR2130010, SPA) ,Krumovitsa(BG0002012, SPA) ,Studen kladenets(BG0002013, SPA) ,Madzharovo(BG0002014, SPA) ,Byala reka(BG0002019, SPA) ,Lomovete(BG0002025, SPA) ,Kotlenska planina(BG0002029, SPA) ,Provadiysko-Royaksko plato(BG0002038, SPA) ,Kamchiyska planina(BG0002044, SPA) ,Sinite kamani - Grebenets(BG0002058, SPA) ,Most Arda(BG0002071, SPA) ,Yazovir Ivaylovgrad(BG0002106, SPA) ,OREINOS EVROS - KOILADA DEREIOU(GR1110010, SPA) ,KENTRIKO ZAGORI KAI ANATOLIKO TMIMA OROUS MITSIKELI(GR2130011, SPA) ,ASTEROUSIA ORI (KOFINAS)(GR4310013, SPA) </t>
  </si>
  <si>
    <t>Recycling of granite scraps II</t>
  </si>
  <si>
    <t>LIFE19 ENV/IT/000373</t>
  </si>
  <si>
    <t>LIFE REGS II</t>
  </si>
  <si>
    <t>http://www.igmasera.com</t>
  </si>
  <si>
    <t>02/11/2020</t>
  </si>
  <si>
    <t>Soil and landscape protection,Mining - Quarrying,Waste reduction - Raw material saving,Non-metallic minerals</t>
  </si>
  <si>
    <t>waste recycling,waste treatment,waste reduction,solid waste,land restoration</t>
  </si>
  <si>
    <t>Directive 2006/21 - Management of waste from extractive industries and amending Directive 2004/35/EC (15.03.2006),COM(2015)614 - "Closing the loop - An EU action plan for the Circular Economy" (02.12.2015)</t>
  </si>
  <si>
    <t>Regional Program for Climate Change in Azores</t>
  </si>
  <si>
    <t>LIFE19 IPC/PT/000004</t>
  </si>
  <si>
    <t>LIFE IP CLIMAZ</t>
  </si>
  <si>
    <t>Cooperativa Uni&amp;atilde;o Agr&amp;iacute;cola  CRL-Portugal,Sociedade de Gest&amp;atilde;o Ambiental e Conserva&amp;ccedil;&amp;atilde;o da Natureza &amp;ndash; AZORINA  SA.-Portugal,Dire&amp;ccedil;&amp;atilde;o Regional da Energia-Portugal,Eletricidade dos A&amp;ccedil;ores  SA.-Portugal,Dire&amp;ccedil;&amp;atilde;o Regional dos Assuntos do Mar-Portugal,Municipio da Horta-Portugal,Munic&amp;iacute;pio de Vila Franca do Campo-Portugal,Dire&amp;ccedil;&amp;atilde;o Regional dos Recursos Florestais-Portugal</t>
  </si>
  <si>
    <t>30/12/2030</t>
  </si>
  <si>
    <t>Resilient communities,GHG reduction in EU ETS sectors,Awareness raising - Information,GHG reduction in non EU ETS sectors</t>
  </si>
  <si>
    <t>land use planning,Agriculture,tourism,forestry,energy supply,climate adaptation strategy,climate mitigation strategy,coastal management</t>
  </si>
  <si>
    <t>Directive 2000/60 - Framework for Community action in the field of water policy (23.10.2000),Directive 2007/60 - Assessment and management of flood risks (23.10.2007),COM(2013)216 - EU Strategy on adaptation to climate change (16.04.2013),Directive 2014/24 on public procurement and repealing Directive 2004/18/EC (26.02.2014),Directive 2008/56 - Framework for community action in the field of marine environmental policy (Marine Strategy Framework Directive) (17.06.2008),COM(2011) 244 final “Our life insurance, our natural capital: an EU biodiversity strategy to 2020” (03.05.2011)</t>
  </si>
  <si>
    <t>Conservation strategy for steppe birds in Bardenas Reales (Navarra, Spain)</t>
  </si>
  <si>
    <t>LIFE20 NAT/ES/001172</t>
  </si>
  <si>
    <t>LIFE FARMINGBARDENAS</t>
  </si>
  <si>
    <t>https://bardenasreales.es</t>
  </si>
  <si>
    <t xml:space="preserve">INTIA&amp;#x28;INSTITUTO NAVARRO DE TECNOLOGIAS E INFRAESTRUCTURAS AGROALIMENTARIAS SA&amp;#x29;, Spain,GAN&amp;#x28;Gesti&amp;oacute;n Ambiental de Navarra, S.A.&amp;#x29;, Spain,FGN&amp;#x28;FUNDACI&amp;Oacute;N GLOBAL NATURE&amp;#x29;, Spain,Comunidad de Bardenas Reales de Navarra </t>
  </si>
  <si>
    <t>Grasslands,Heath and Scrublands,Green infrastructure,Spatial planning,Amphibians,Ecological coherence,Birds,Invertebrates,Mammals,Reptiles</t>
  </si>
  <si>
    <t>grassland ecosystem,heathland,coastal area,land use</t>
  </si>
  <si>
    <t>Directive 92/43 - Conservation of natural habitats and of wild fauna and flora- Habitats Directive (21.05.1992),COM(2011) 244 final “Our life insurance, our natural capital: an EU biodiversity strategy to 2020” (03.05.2011),Directive 2009/147 - Conservation of wild birds - Birds Directive (codified version of Directive 79/409/EEC as amended) (30.11.2009)</t>
  </si>
  <si>
    <t>1310 - Salicornia and other annuals colonizing mud and sand,1410 - Mediterranean salt meadows (Juncetalia maritimi),1420 - Mediterranean and thermo-Atlantic halophilous scrubs (Sarcocornetea fruticosi),1430 - Halo-nitrophilous scrubs (Pegano-Salsoletea),1510 - Mediterranean salt steppes (Limonietalia),1520 - Iberian gypsum vegetation (Gypsophiletalia),4090 - Endemic oro-Mediterranean heaths with gorse,5210 - Arborescent matorral with Juniperus spp.,6220 - Pseudo-steppe with grasses and annuals of the Thero-Brachypodietea,92D0 - Southern riparian galleries and thickets (Nerio-Tamaricetea and Securinegion tinctoriae),9540 - Mediterranean pine forests with endemic Mesogean pines</t>
  </si>
  <si>
    <t>Circus cyaneus,Circus pygargus,Falco naumanni,Tetrax tetrax,Otis tarda,Burhinus oedicnemus,Chersophilus duponti,Pterocles orientalis,Pterocles alchata,Neophron percnopterus,Gyps fulvus,Falco peregrinus,Melanocorypha calandra,Calandrella brachydactyla,Galerida theklae,Anthus campestris,Alauda arvensis,Oenanthe leucopyga,Botaurus stellaris,Ixobrychus minutus,Hydrobates pelagicus,Ardea purpurea,Circus aeruginosus,Aquila chrysaetos,Pyrrhocorax pyrrhocorax,Bubo bubo,Ardea cinerea,Arvicola sapidus,Lutra lutra,Mustela lutreola,Vipera latastei,Emys orbicularis,Chalcides bedriagai</t>
  </si>
  <si>
    <t xml:space="preserve">Bardenas Reales(ES2200037, SCI) </t>
  </si>
  <si>
    <t>Baltic pilot cases on reduction of emissions by substitution of hazardous chemicals and resource efficiency</t>
  </si>
  <si>
    <t>LIFE14 ENV/LV/000174</t>
  </si>
  <si>
    <t>LIFE Fit for REACH</t>
  </si>
  <si>
    <t>http://www.bef.lv</t>
  </si>
  <si>
    <t>Baltijas Vides Forums,13EPOKATE&amp;#x28;Epokate O&amp;Uuml;&amp;#x29;, Estonia,01BEFEE&amp;#x28;MT&amp;Uuml; Balti Keskkonnafoorum&amp;#x29;, Estonia,03HENDR&amp;#x28;Hendrikson &amp;amp; Ko O&amp;Uuml;&amp;#x29;, Estonia,14MAYERI&amp;#x28;Mayeri Industries AS&amp;#x29;, Estonia,12MAKROFL&amp;#x28;Henkel Makroflex AS&amp;#x29;, Estonia,06REACHEE&amp;#x28;Terviseamet &amp;#x2f; Health Board&amp;#x29;, Estonia,09AAPCLT&amp;#x28;Aplinkos apsaugos politikos centras &amp;#x28;AAPC&amp;#x29; - Center  for Environmental Policy&amp;#x29;, Lithuania,04ECC&amp;#x28;Ecodesign competence centre&amp;#x29;, Latvia,05REACHLV&amp;#x28;Latvian Environment, Geology and Meteorology Centre, State Limited                                                &amp;#x28;Valsts SIA Latvijas Vides, geologijas un meteorologijas centrs&amp;#x29;&amp;#x29;, Latvia,08APINI&amp;#x28;Kaunas University of Technology&amp;#x29;, Lithuania,02BEFLT&amp;#x28;Baltijos aplinkos forumas &amp;#x28;Baltic Environmental Forum &amp;ndash; Lithuania&amp;#x29;&amp;#x29;, Lithuania,15METALGAM&amp;#x28;AB &amp;ldquo;Vakar&amp;#x173; Metalgama&amp;rdquo; &amp;#x28;JSC &amp;bdquo;Vakar&amp;#x173; Metalgama&amp;ldquo;&amp;#x29;&amp;#x29;, Lithuania,10MARIJAM&amp;#x28;UAB &amp;quot;Marijampoles pieno konservai&amp;rdquo;&amp;#x29;, Lithuania,11TENACHEM&amp;#x28;TENACHEM, Ltd.&amp;#x29;, Latvia</t>
  </si>
  <si>
    <t>public procurement,hazardous substance,resource conservation,chemical industry</t>
  </si>
  <si>
    <t>LIFE WATERBORNE BIOPAINT - An Innovative and sustainable process for the development of novel biobased waterborne paints</t>
  </si>
  <si>
    <t>LIFE19 ENV/IT/000074</t>
  </si>
  <si>
    <t>LIFE WATERBORNE BIOPAINT</t>
  </si>
  <si>
    <t>http://www.ivmchemicals.com</t>
  </si>
  <si>
    <t>Air pollutants,Chemicals,Industrial risks - Hazardous substances,Wood - Furniture</t>
  </si>
  <si>
    <t>emission reduction,green building,coating,chemical industry,paint,wood product,industrial pollution,hazardous substance</t>
  </si>
  <si>
    <t>"Regulation 1907/2006 - Registration, Evaluation, Authorisation and Restriction of Chemicals (REACH) (18.12.2006) ",Directive 2010/75 - Industrial emissions (integrated pollution prevention and control) (24.11.2010)</t>
  </si>
  <si>
    <t>Valuing Afforestation of damaged woods with Innovative Agroforestry</t>
  </si>
  <si>
    <t>LIFE20 CCA/IT/001630</t>
  </si>
  <si>
    <t>LIFE VAIA</t>
  </si>
  <si>
    <t>http://www.rigonidiasiago.com</t>
  </si>
  <si>
    <t>AFAF&amp;#x28;Association Fran&amp;ccedil;aise d&amp;rsquo;Agroforesterie&amp;#x29;, France,FEM&amp;#x28;Fondazione Edmund Mach&amp;#x29;, Italy,LFD&amp;#x28;LONGARONE FIERE SRL&amp;#x29;, Italy,WBA&amp;#x28;WBA Project srl Unipersonale Impresa Sociale Ex D.LGS 155&amp;#x2f;2006&amp;#x29;, Italy,GALLIO&amp;#x28;Comune di Gallio&amp;#x29;, Italy,VHC&amp;#x28;Venetian Cluster srl&amp;#x29;, Italy,VENAGR&amp;#x28;Agenzia veneta per l&amp;rsquo;innovazione nel settore primario&amp;#x29;, Italy,ASIAGO&amp;#x28;Comune di Asiago&amp;#x29;, Italy,TESAF&amp;#x28;Universit&amp;agrave; degli Studi di Padova - DIP. TERRITORIO E SISTEMI AGRO-FORESTALI&amp;#x29;, Italy,USC&amp;#x28;Universidad de Santiago de Compostela&amp;#x29;, Spain,Rigoni di Asiago srl</t>
  </si>
  <si>
    <t>Participant,Participant,Participant,Participant,Participant,Participant,Participant,Participant,Participant,Participant,Coordinator</t>
  </si>
  <si>
    <t>15/07/2021</t>
  </si>
  <si>
    <t>Forest management,Natural resources and ecosystems</t>
  </si>
  <si>
    <t>biodiversity,management plan,reforestation,agroforestry,climate adaptation strategy</t>
  </si>
  <si>
    <t>COM(2013)659 - A new EU Forest Strategy: for forests and the forest-based sector (20.09.2013),COM(2013)216 - EU Strategy on adaptation to climate change (16.04.2013)</t>
  </si>
  <si>
    <t>People-Driven: Adapting Cities for Tomorrow</t>
  </si>
  <si>
    <t>LIFE20 CCA/BE/001710</t>
  </si>
  <si>
    <t>LIFE PACT</t>
  </si>
  <si>
    <t>http://www.leuven.be</t>
  </si>
  <si>
    <t>Stad Leuven ,Demsoc&amp;#x28;The Democratic Society AISBL&amp;#x29;, Belgium,KU Leuven&amp;#x28;Katholieke Universiteit Leuven&amp;#x29;, Belgium,ZL&amp;#x28;Zorg Leuven&amp;#x29;, Belgium,L2030&amp;#x28;Leuven Klimaatneutraal 2030 vzw&amp;#x29;, Belgium,DML&amp;#x28;Dark Matter Laboratories B.V.&amp;#x29;, Netherlands,Krak&amp;oacute;w&amp;#x28;Gmina Miejska Krak&amp;oacute;w&amp;#x29;, Poland,UPM&amp;#x28;Universidad Polit&amp;eacute;cnica de Madrid&amp;#x29;, Spain,Madrid&amp;#x28;Ayuntamiento de Madrid &amp;#x28;Madrid City Council&amp;#x29;&amp;#x29;, Spain</t>
  </si>
  <si>
    <t>Natural resources and ecosystems,Climate change</t>
  </si>
  <si>
    <t>monitoring,climate change adaptation,nature-based solutions</t>
  </si>
  <si>
    <t>Positive energy waste water treatment plant for combined treatment of waste water and bio-waste in small populations</t>
  </si>
  <si>
    <t>LIFE19 ENV/ES/000631</t>
  </si>
  <si>
    <t>LIFE ZERO WASTE WATER</t>
  </si>
  <si>
    <t>http://www.aqualia.com/es/</t>
  </si>
  <si>
    <t>VWMS&amp;#x28;VWMS GmbH&amp;#x29;, Austria,SIMBIENTE&amp;#x28;Simbiente &amp;ndash; Engenharia e Gest&amp;atilde;o Ambiental, Lda&amp;#x29;, Portugal,CANAL&amp;#x28;CANAL DE ISABEL II, S.A.&amp;#x29;, Spain,USC&amp;#x28;UNIVERSIDADE DE SANTIAGO DE COMPOSTELA&amp;#x29;, Spain,UVEG&amp;#x28;UNIVERSITAT DE VAL&amp;Egrave;NCIA&amp;#x29;, Spain</t>
  </si>
  <si>
    <t>Municipal waste (including household and commercial),Efficiency,Energy efficiency,Waste water treatment</t>
  </si>
  <si>
    <t>waste water treatment</t>
  </si>
  <si>
    <t>Directive 2000/60 - Framework for Community action in the field of water policy (23.10.2000),Directive 75/442/EEC -"Waste framework directive" (15.07.1975),COM(2015)614 - "Closing the loop - An EU action plan for the Circular Economy" (02.12.2015)</t>
  </si>
  <si>
    <t>Pilot for smart fertilising system with sensor, satellite and crop science to reduce nitrate and N-losses in agriculture</t>
  </si>
  <si>
    <t>LIFE19 ENV/DE/000609</t>
  </si>
  <si>
    <t>LIFE nutriCLOUD</t>
  </si>
  <si>
    <t>http://www.agricon.de</t>
  </si>
  <si>
    <t>Agricon HU&amp;#x28;Agricon Hungary Precision Farming Korl&amp;aacute;tolt Felel&amp;#x151;ss&amp;eacute;g&amp;#x171; T&amp;aacute;rsas&amp;aacute;g&amp;#x29;, Hungary,Agricon PL&amp;#x28;AGRICON-POLSKA SP&amp;Oacute;&amp;#x141;KA Z OGRANICZONA ODPOWIEDZIALNOSCIA&amp;#x29;, Poland,Agricon LV&amp;#x28;SIA Precision Farming&amp;#x29;, Latvia</t>
  </si>
  <si>
    <t>Agriculture - Forestry,Electric - Electronics - Optical,Water quality improvement,Natural resources and ecosystems</t>
  </si>
  <si>
    <t>water quality improvement,integrated management,pollution prevention,fertiliser</t>
  </si>
  <si>
    <t>Directive 2001/81- National emissions ceilings for certain atmospheric pollutants (23.10.2001),Directive 2000/60 - Framework for Community action in the field of water policy (23.10.2000),Directive 91/676 - Protection of waters against pollution caused by nitrates from agricultural sources (12.12.1991)</t>
  </si>
  <si>
    <t>Drought Resilience Improvement in Vineyard Ecosystems</t>
  </si>
  <si>
    <t>LIFE19 ENV/IT/000035</t>
  </si>
  <si>
    <t>DRIVE - LIFE</t>
  </si>
  <si>
    <t>Vicobarone&amp;#x28;Cantina Sociale di Vicobarone S.C. Agricola&amp;#x29;, Italy,Oltrep&amp;ograve;&amp;#x28;Terre d&amp;#x27;Oltrepo&amp;#x27; soc. coop.&amp;#x29;, Italy,ART-ER&amp;#x28;ART-ER S. cons. p. a.&amp;#x29;, Italy,UNIPV&amp;#x28;Universit&amp;agrave; degli Studi di Pavia&amp;#x29;, Italy,UNIMI&amp;#x28;Universit&amp;agrave; degli Studi di Milano&amp;#x29;, Italy</t>
  </si>
  <si>
    <t>Resource efficiency,Water scarcity and drought,Awareness raising - Information,Agriculture - Forestry</t>
  </si>
  <si>
    <t>Agriculture,soil degradation,water saving,water resources management,irrigation,drainage system,water shortage,climate resilience,drought,agricultural method</t>
  </si>
  <si>
    <t>COM(2006)231 - “Thematic Strategy for Soil Protection” (22.09.2006) ,Directive 2000/60 - Framework for Community action in the field of water policy (23.10.2000),COM(2007)414 - “Communication addressing the challenge of water scarcity and droughts in the European Union” (18.07.2007)</t>
  </si>
  <si>
    <t>Demonstration of an agronomy-integrated see &amp; spray technology for a more sustainable use of pesticide in agriculture</t>
  </si>
  <si>
    <t>LIFE20 ENV/DE/000650</t>
  </si>
  <si>
    <t>LIFE SMART SPRAYER</t>
  </si>
  <si>
    <t>https://agriculture.basf.com/global/en/business-areas/digital-farming.html</t>
  </si>
  <si>
    <t xml:space="preserve">UHOH&amp;#x28;University of Stuttgart-Hohenheim&amp;#x29;, Germany,Bosch&amp;#x28;Robert Bosch GmbH&amp;#x29;, Germany,AMAZONE&amp;#x28;AMAZONEN-Werke H. Dreyer GmbH &amp;amp; Co. KG&amp;#x29;, Germany,BASF Digital Farming GmbH </t>
  </si>
  <si>
    <t>Directive 2000/60 - Framework for Community action in the field of water policy (23.10.2000),Directive 2009/128/EC - A framework for Community action to achieve the sustainable use of pesticides (21.10.2009),"Regulation 1272/2008 - Classification, labelling and packaging of substances and mixtures (amends REACH regulation) (16.12.2008)","Regulation 1907/2006 - Registration, Evaluation, Authorisation and Restriction of Chemicals (REACH) (18.12.2006) "</t>
  </si>
  <si>
    <t>Reactive barriers for water renaturalization during managed aquifer recharge in the Baix Camp region</t>
  </si>
  <si>
    <t>LIFE20 ENV/ES/000284</t>
  </si>
  <si>
    <t>LIFE REMAR</t>
  </si>
  <si>
    <t>https://www.comaigua.cat/</t>
  </si>
  <si>
    <t xml:space="preserve">CNRS&amp;#x28;Centre National de la Recherche Scientifique&amp;#x29;, France,Mejoras&amp;#x28;MEJORAS ENERGETICAS DE RECURSOS E INVESTIGACIONES S.A.&amp;#x29;, Spain,UPC&amp;#x28;Universitat Polit&amp;egrave;cnica de Catalunya&amp;#x29;, Spain,IDAEA-CSIC&amp;#x28;AGENCIA ESTATAL CONSEJO SUPERIOR DE INVESTIGACIONES CIENTI&amp;#x301;FICAS M.P. &amp;#x28;CSIC&amp;#x29;&amp;#x29;, Spain,COMAIGUA S.L. </t>
  </si>
  <si>
    <t>Water management and supply,Water quality improvement,Water resources protection,Waste water treatment</t>
  </si>
  <si>
    <t>water resource management,water quality improvement,waste water treatment,water supply,water management</t>
  </si>
  <si>
    <t>Directive 91/271 - Urban waste water treatment (21.05.1991),Development of new legislation,Directive 2000/60 - Framework for Community action in the field of water policy (23.10.2000)</t>
  </si>
  <si>
    <t>Demonstration of a pilot green infrastructure as a win-win solution for biodiversity and development in Lake Varna</t>
  </si>
  <si>
    <t>LIFE19 NAT/BG/000839</t>
  </si>
  <si>
    <t>LIFE for Lake Varna</t>
  </si>
  <si>
    <t>http://www.bgports.bg</t>
  </si>
  <si>
    <t>BSPB&amp;#x28;Bulgarian Society for the Protection of Birds&amp;#x29;, Bulgaria</t>
  </si>
  <si>
    <t>Coastal,Marine and Coastal management,Maintenance,Birds</t>
  </si>
  <si>
    <t>lake,coastal area,marine pollution,island,maritime transport,harbour,endangered species,maintenance (technical)</t>
  </si>
  <si>
    <t>Numenius arquata,Oxyura leucocephala,Limosa limosa,Larus michahellis,Larus ridibundus,Larus cachinnans,Larus canus,Himantopus himantopus,Egretta garzetta,Charadrius dubius,Charadrius alexandrinus,Calidris minuta,Aythya nyroca,Aythya fuligula,Aythya ferina,Ardea cinerea,Anas strepera,Anas platyrhynchos,Anas penelope,Anas crecca,Tringa totanus,Tringa glareola,Tadorna tadorna,Sterna hirundo,Recurvirostra avosetta,Phalacrocorax pygmeus,Pelecanus crispus,Phalacrocorax carbo,Pelecanus onocrotalus</t>
  </si>
  <si>
    <t>LARIDAE Thalasseus sandvicensis,LARIDAE Sterna hirundo,SCOLOPACIDAE Calidris pugnax,ARDEIDAE Ardea cinerea,ARDEIDAE Ardea alba</t>
  </si>
  <si>
    <t xml:space="preserve">Varnensko-Beloslavsko ezero(BG0000191, SPA) ,Yatata(BG0002046, SPA) </t>
  </si>
  <si>
    <t>Pilot technology for aerobic BIodegradation of spent TMAH Photoresist solution in Semiconductor industries</t>
  </si>
  <si>
    <t>LIFE15 ENV/IT/000332</t>
  </si>
  <si>
    <t>LIFE BITMAPS</t>
  </si>
  <si>
    <t>http://www.lfoundry.com</t>
  </si>
  <si>
    <t xml:space="preserve">LFoundry S.r.l.,Biomaterials &amp;amp; Engineering Srl, Italy,INDECO SRL, Italy,Universit&amp;agrave; degli Studi dell&amp;#x27;Aquila -  Dipartimento di Ingegneria Industriale e dell&amp;#x27;Informazione e di Economia, Italy,BFC SRL                                                                                                                                                                                      </t>
  </si>
  <si>
    <t>Waste water treatment,Chemicals</t>
  </si>
  <si>
    <t>clean technology,waste water treatment,water reuse,chemical industry,life-cycle management</t>
  </si>
  <si>
    <t>Directive 2010/75 - Industrial emissions (integrated pollution prevention and control) (24.11.2010),COM(2012)673 -"A Blueprint to Safeguard Europe's Water Resources"</t>
  </si>
  <si>
    <t>Implementation of the air quality management system in the local governments of the Opole Voivodeship</t>
  </si>
  <si>
    <t>LIFE19 GIE/PL/000398</t>
  </si>
  <si>
    <t>LIFE_AQP_Opolskie_2019.PL</t>
  </si>
  <si>
    <t>http://www.opolskie.pl</t>
  </si>
  <si>
    <t>Nysa&amp;#x28;Gmina Nysa&amp;#x29;, Poland,Niemodlin&amp;#x28;Gmina Niemodlin&amp;#x29;, Poland,Lubsza&amp;#x28;Gmina Lubsza&amp;#x29;, Poland,Paczk&amp;oacute;w&amp;#x28;Gmina Paczk&amp;oacute;w&amp;#x29;, Poland,Gorz&amp;oacute;w&amp;#x15a;l&amp;#x28;Gmina Gorz&amp;oacute;w &amp;#x15a;l&amp;#x105;ski&amp;#x29;, Poland,Krapkowice&amp;#x28;Gmina Krapkowice&amp;#x29;, Poland,Zdzieszowi&amp;#x28;Gmina Zdzieszowice&amp;#x29;, Poland,G&amp;#x142;ucho&amp;#x142;azy&amp;#x28;Gmina G&amp;#x142;ucho&amp;#x142;azy&amp;#x29;, Poland,Olszanka&amp;#x28;Gmina Olszanka&amp;#x29;, Poland,Opole&amp;#x28;Miasto Opole&amp;#x29;, Poland,Zawadzkie&amp;#x28;Gmina Zawadzkie&amp;#x29;, Poland,StrzelceOp&amp;#x28;Gmina Strzelce Opolskie&amp;#x29;, Poland,_PO&amp;#x28;Politechnika Opolska&amp;#x29;, Poland,Rad&amp;#x142;&amp;oacute;w&amp;#x28;Gmina Rad&amp;#x142;&amp;oacute;w&amp;#x29;, Poland,Z&amp;#x119;bowice&amp;#x28;Gmina Z&amp;#x119;bowice&amp;#x29;, Poland,Lewin_Brze&amp;#x28;Gmina Lewin Brzeski&amp;#x29;, Poland,Otmuch&amp;oacute;w&amp;#x28;Gmina Otmuch&amp;oacute;w&amp;#x29;, Poland,Dobrodzie&amp;#x144;&amp;#x28;Gmina Dobrodzie&amp;#x144;&amp;#x29;, Poland,Pok&amp;oacute;j&amp;#x28;Gmina Pok&amp;oacute;j&amp;#x29;, Poland,Grodk&amp;oacute;w&amp;#x28;Urz&amp;#x105;d Miejski w Grodkowie&amp;#x29;, Poland,D&amp;#x105;browa&amp;#x28;Gmina D&amp;#x105;browa&amp;#x29;, Poland,Praszka&amp;#x28;Gmina Praszka&amp;#x29;, Poland,Brzeg&amp;#x28;Gmina Brzeg&amp;#x29;, Poland,Olesno&amp;#x28;Gmina Olesno&amp;#x29;, Poland,G&amp;#x142;ubczyce&amp;#x28;Gmina G&amp;#x142;ubczyce&amp;#x29;, Poland,Komprachci&amp;#x28;Gmina Komprachcice&amp;#x29;, Poland,Jemielnica&amp;#x28;Gmina Jemielnica&amp;#x29;, Poland,Korfantow&amp;#x28;Gmina Korfant&amp;oacute;w&amp;#x29;, Poland,Tarn&amp;oacute;wOp&amp;#x28;Gmina Tarn&amp;oacute;w Opolski&amp;#x29;, Poland,Kluczbork&amp;#x28;Gmina Kluczbork&amp;#x29;, Poland,Rudniki&amp;#x28;Gmina Rudniki&amp;#x29;, Poland,Turawa&amp;#x28;Gmina Turawa&amp;#x29;, Poland,Prudnik&amp;#x28;Gmina Prudnik&amp;#x29;, Poland,G&amp;#x142;og&amp;oacute;wek&amp;#x28;Gmina G&amp;#x142;og&amp;oacute;wek&amp;#x29;, Poland,Ozimek&amp;#x28;Gmina Ozimek&amp;#x29;, Poland,Gogolin&amp;#x28;Gmina Gogolin&amp;#x29;, Poland,K&amp;#x119;dzierzyn&amp;#x28;Urz&amp;#x105;d Miasta K&amp;#x119;dzierzyn-Ko&amp;#x17a;le&amp;#x29;, Poland,Lubniany&amp;#x28;Gmina &amp;#x141;ubniany&amp;#x29;, Poland,Chrz&amp;#x105;stowi&amp;#x28;Gmina Chrz&amp;#x105;stowice&amp;#x29;, Poland,Pr&amp;oacute;szk&amp;oacute;w&amp;#x28;Gmina Pr&amp;oacute;szk&amp;oacute;w&amp;#x29;, Poland,Walce&amp;#x28;Gmina Walce&amp;#x29;, Poland,Skoroszyce&amp;#x28;Gmina Skoroszyce z siedzib&amp;#x105; w Skoroszycach&amp;#x29;, Poland,Namys&amp;#x142;&amp;oacute;w&amp;#x28;Gmina Namys&amp;#x142;&amp;oacute;w&amp;#x29;, Poland</t>
  </si>
  <si>
    <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t>
  </si>
  <si>
    <t>Awareness raising - Information,Knowledge development,Public administration,Air quality monitoring,Integrated management</t>
  </si>
  <si>
    <t>environmental awareness,emission reduction,air quality management,air pollution,greenhouse gas,air quality monitoring,information network,information system</t>
  </si>
  <si>
    <t>Directive 2010/31 - Energy performance of buildings (19.05.2010),COM (2013/0918) - A Clean Air Programme for Europe (18.12.2013),Directive 2009/28 - Promotion of the use of energy from renewable sources (23.04.2009)</t>
  </si>
  <si>
    <t>Conservation of Pomorie Lake coastal lagoon</t>
  </si>
  <si>
    <t>LIFE19 NAT/BG/000804</t>
  </si>
  <si>
    <t>LIFE FOR POMORIE LAGOON</t>
  </si>
  <si>
    <t>BBF&amp;#x28;Bulgarian Biodiversity Foundation&amp;#x29;, Bulgaria,TdV&amp;#x28;Tour du Valat&amp;#x29;, France,GB&amp;#x28;Green Balkans NGO&amp;#x29;, Bulgaria</t>
  </si>
  <si>
    <t>Marine and Coastal management,Birds,Coastal</t>
  </si>
  <si>
    <t>biodiversity,water quality improvement,nature conservation,coastal management,marine ecosystem</t>
  </si>
  <si>
    <t xml:space="preserve">Pomoriysko ezero(BG0000152, SPA) ,Pomorie(BG0000620, SCI) </t>
  </si>
  <si>
    <t>Achieve Good Environmental Status for Coastal Infrastructures Construction</t>
  </si>
  <si>
    <t>LIFE17 ENV/FR/000233</t>
  </si>
  <si>
    <t>LIFE-AGESCIC</t>
  </si>
  <si>
    <t>https://www.upc.edu/en</t>
  </si>
  <si>
    <t>Naval Group &amp;#x28;until 20&amp;#x2f;07&amp;#x2f;2021&amp;#x29;,BOUYGUES TRAVAUX PUBLICS REGIONS, France,CREOCEAN, France &amp;#x28;until 31&amp;#x2f;01&amp;#x2f;2021&amp;#x29;,Universitat Polit&amp;egrave;cnica de Catalunya &amp;#x28;associated beneficiary until 20&amp;#x2f;07&amp;#x2f;2021&amp;#x29;, Spain,ECOCEAN SAS, France &amp;#x28;until 31&amp;#x2f;01&amp;#x2f;2021&amp;#x29;,QUIET-OCEANS SAS, France</t>
  </si>
  <si>
    <t>Coordinator,Participant,Participant,Coordinator,Participant,Participant</t>
  </si>
  <si>
    <t>marine ecosystem,marine pollution,noise reduction,coastal management</t>
  </si>
  <si>
    <t>Creating a genetically and demographically functional Iberian Lynx (Lynx pardinus) metapopulation</t>
  </si>
  <si>
    <t>LIFE19 NAT/ES/001055</t>
  </si>
  <si>
    <t>LIFE LYNXCONNECT</t>
  </si>
  <si>
    <t>https://www.juntadeandalucia.es/organismos/agriculturaganaderiapescaydesarrollosostenible.html</t>
  </si>
  <si>
    <t>ICNF&amp;#x28;INSTITUTO DA CONSERVA&amp;Ccedil;&amp;Atilde;O DA NATUREZA E DAS FLORESTAS, I.P.&amp;#x29;, Portugal,FOTEX&amp;#x28;FOMENTO DE T&amp;Eacute;CNICAS EXTREME&amp;Ntilde;AS S.L.&amp;#x29;, Spain,IP&amp;#x28;INFRAESTRUTURAS DE PORTUGAL S.A.&amp;#x29;, Portugal,CBDH&amp;#x28;FUNDACI&amp;Oacute;N CBD-HABITAT&amp;#x29;, Spain,AMAyA&amp;#x28;AGENCIA DE MEDIO AMBIENTE Y AGUA DE ANDALUC&amp;Iacute;A&amp;#x29;, Spain,DGMN_CARM&amp;#x28;DIRECCI&amp;Oacute;N GENERAL DE MEDIO NATURAL DE LA CONSEJER&amp;Iacute;A DE AGUA, AGRICULTURA, GANADER&amp;Iacute;A, PESCA Y MEDIO AMBIENTE DE LA COMUNIDAD AUT&amp;Oacute;NOMA REGI&amp;Oacute;N DE MURCIA&amp;#x29;, Spain,CSIC-EBD&amp;#x28;AGENCIA ESTATAL CONSEJO SUPERIOR DE INVESTIGACIONES CIENT&amp;Iacute;FICAS, M.P.&amp;#x29;, Spain,CF_JCCM&amp;#x28;CONSEJER&amp;Iacute;A DE FOMENTO DE LA JUNTA DE COMUNIDADES DE CASTILLA LA MANCHA&amp;#x29;, Spain,ARTEMISAN&amp;#x28;FUNDACI&amp;Oacute;N ARTEMISAN&amp;#x29;, Spain,DB_EX&amp;#x28;DIPUTACI&amp;Oacute;N DE BADAJOZ&amp;#x29;, Spain,OAPN&amp;#x28;ORGANISMO AUT&amp;Oacute;NOMO  PARQUES NACIONALES&amp;#x29;, Spain,CFIyOT&amp;#x28;CONSEJER&amp;Iacute;A DE FOMENTO, INFRAESTRUCTURAS Y ORDENACI&amp;Oacute;N DEL TERRITORIO DE LA JUNTA DE ANDALUCIA&amp;#x29;, Spain,DGMIV_EX&amp;#x28;DIRECCI&amp;Oacute;N GENERAL DE MOVILIDAD E INFRAESTRUCTURAS VIARIAS DE LA JUNTA DE EXTREMADURA&amp;#x29;, Spain,WWF&amp;#x28;WWF-ESPA&amp;Ntilde;A&amp;#x29;, Spain,CDSOS_JCCM&amp;#x28;CONSEJER&amp;Iacute;A DE DESARROLLO SOSTENIBLE DE LA JUNTA DE CASTILLA-LA MANCHA&amp;#x29;, Spain,FOMECAM&amp;#x28;FOMECAM TERRA, S.L.&amp;#x29;, Spain,DGS&amp;#x28;DIRECCI&amp;Oacute;N GENERAL DE SOSTENIBILIDAD DE LA JUNTA DE EXTREMADURA&amp;#x29;, Spain,ADENEX&amp;#x28;ASOCIACI&amp;Oacute;N PARA LA DEFENSA DE LA NATURALEZA Y LOS REURSOS EN EXTREAMDURA&amp;#x29;, Spain,MITMA&amp;#x28;MINISTERIO DE TRANSPORTE, MOVILIDAD Y AGENDA URBANA&amp;#x29;, Spain,CIMBAL&amp;#x28;COMUNIDADES INTERMUNICIPAL DO BAIXO ALENTEJO&amp;#x29;, Portugal</t>
  </si>
  <si>
    <t>01/09/2025</t>
  </si>
  <si>
    <t>Ecological coherence,Public and Stakeholders participation,Mammals</t>
  </si>
  <si>
    <t>nature conservation,preventive measure,endangered species,damage prevention,monitoring system</t>
  </si>
  <si>
    <t>Lynx pardinus</t>
  </si>
  <si>
    <t xml:space="preserve">Sierra de las Villuercas y Valle del Guadarranque(ES4320039, SPA/SCI) ,Sierra de Cardeña y Montoro(ES6130001, SPA/SCI) ,Sierra de Santa Eufemia(ES6130003, SCI) ,Río Tietar(ES4320031, SCI) ,Río Guadalmez(ES6130004, SCI) ,Suroeste de La Sierra de Cardeña y Montoro(ES6130005, SCI) ,Guadalmellato(ES6130006, SCI) ,Guadiato-Bembézar(ES6130007, SCI) ,Sierra de Arana(ES6140006, SCI) ,Doñana Norte y Oeste(ES6150009, SCI) ,Andévalo Occidental(ES6150010, SCI) ,Dehesa del Estero y Montes de Moguer(ES6150012, SCI) ,Corredor Ecológico del Río Tinto(ES6150021, SCI) ,Rivera de Chanza(ES6150022, SCI) ,Dehesa de Torrecuadros y Arroyo de Pilas(ES6150023, SCI) ,Despeñaperros(ES6160005, SPA/SCI) ,Sierra de Andújar(ES6160006, SPA/SCI) ,Cuencas del Rumblar, Guadalén y Guadalmena(ES6160008, SCI) ,Corredor Ecológico del Río Guadiamar(ES6180005, SCI) ,Sierra de La Pila(ES6200003, SCI) ,Sierra de la Muela(ES6200018, SCI) ,Casa Alta-Salinas(ES6200020, SCI) ,Sierra del Gigante(ES6200022, SCI) ,Lomas del Buitre y Río Luchena(ES6200034, SCI) ,Sierra de Almenara(ES6200035, SCI) ,Sierra de la Torrecilla(ES6200047, SCI) ,Malcata(PTCON0004, SCI) ,Guadiana(PTCON0036, SCI) ,Moura / Barrancos(PTCON0053, SCI) ,Campiña sur - Embalse de Arroyo Conejos(ES0000325, SPA) ,Embalse de Valdecañas(ES0000329, SPA) ,Sierras Centrales y Embalse de Alange(ES0000334, SPA) ,Río Tajo Internacional y Riberos(ES0000368, SPA) ,Embalse Gabriel y Galán(ES0000421, SPA) ,Río y Pinares del Tietar(ES0000427, SPA) ,Monfragüe(ES4320077, SCI) ,Sierra Morena(ES0000090, SPA/SCI) ,ZEPA Montes de Toledo(ES0000093, SPA) ,Serra da Malcata(PTZPE0007, SPA) ,Mourão/Moura/Barrancos(PTZPE0045, SPA) ,Vale do Guadiana(PTZPE0047, SPA) ,Monfragüe y las Dehesas del Entorno(ES0000014, SPA/SCI) ,Doñana(ES0000024, SPA/SCI) ,Sierra de Hornachuelos(ES0000050, SPA/SCI) ,Sierra de Aracena y Picos de Aroche(ES0000051, SPA/SCI) ,Sierra Pelada y Rivera del Aserrador(ES0000052, SPA/SCI) ,Sierra Norte de Sevilla(ES0000053, SPA/SCI) ,Embalse de Cornalvo y Sierra Bermeja(ES0000069, SPA/SCI) ,Sierra Grande de Hornachos(ES0000072, SPA/SCI) ,Sierra del Relumbrar y estribaciones de Alcaraz(ES4210016, SCI) ,Sierra de Picón(ES4220002, SCI) ,Montes de Toledo(ES4250005, SCI) ,Dehesas de Jerez(ES4310004, SPA/SCI) ,La Serena(ES4310010, SCI) ,Río Guadamez(ES4310024, SCI) ,Río Matachel(ES4310028, SCI) ,Valdecigüeñas(ES4310045, SCI) ,Río Ortiga(ES4310064, SCI) ,Río Palomillas(ES4310065, SCI) ,Cedillo y Río Tajo Internacional(ES4320002, SCI) ,Granadilla(ES4320013, SCI) </t>
  </si>
  <si>
    <t>Managing land in common, a sustainable model for conservation and rural development in Special Areas of Conservation</t>
  </si>
  <si>
    <t>LIFE16 NAT/ES/000707</t>
  </si>
  <si>
    <t>LIFE IN COMMON LAND</t>
  </si>
  <si>
    <t>http://www.deputacionlugo.org/</t>
  </si>
  <si>
    <t>Deputacin Provincial de Lugo,Universidade da Coru&amp;ntilde;a, Spain,Universidad de Santiago de Compostela, Spain</t>
  </si>
  <si>
    <t>Bogs and Mires,Heath and Scrublands,High Nature Value farmland</t>
  </si>
  <si>
    <t>rural area,rural development,mountainous area,agroforestry,highland ecosystem</t>
  </si>
  <si>
    <t>4020 - Temperate Atlantic wet heaths with Erica ciliaris and Erica tetralix,7110 - Active raised bogs,7130 - Blanket bogs (* if active bog)</t>
  </si>
  <si>
    <t xml:space="preserve">Serra do Xistral(ES1120015, SCI) </t>
  </si>
  <si>
    <t>Transparent Global Model for Operating the Synthetic Turf Industry in a Sustainable and Circular Way</t>
  </si>
  <si>
    <t>LIFE19 ENV/EE/000510</t>
  </si>
  <si>
    <t>LIFETURF</t>
  </si>
  <si>
    <t>i62&amp;#x28;Industry62 O&amp;Uuml;&amp;#x29;, Estonia,Miltton&amp;#x28;Miltton JLP O&amp;Uuml;&amp;#x29;, Estonia,Evosmos&amp;#x28;Municipality of Kordelio Evosmos&amp;#x29;, Greece,ZADAR&amp;#x28;City of Zadar &amp;#x28;Grad Zadar&amp;#x29;&amp;#x29;, Croatia,UNIPG&amp;#x28;Universit&amp;agrave; degli Studi di Perugia&amp;#x29;, Italy,PG&amp;#x28;Comune di Perugia&amp;#x29;, Italy,CRIB&amp;#x28;Consorci de la Ribera&amp;#x29;, Spain,NOESIS&amp;#x28;NOESIS SRL&amp;#x29;, Italy</t>
  </si>
  <si>
    <t>30/11/2020</t>
  </si>
  <si>
    <t>Green procurement,Sports and Recreation activities,Waste use,Waste recycling,Circular economy and Value chains</t>
  </si>
  <si>
    <t>waste reduction,reuse of materials,recycling,plastic,public procurement,sport facility</t>
  </si>
  <si>
    <t>Close the gap between official manufacturer's data and real world fuel consumption of cars</t>
  </si>
  <si>
    <t>LIFE15 GIC/DE/000029</t>
  </si>
  <si>
    <t>LIFE - Get Real</t>
  </si>
  <si>
    <t>Deutsche Umwelthilfe e.V.,European Federation for Transport and Environment, Belgium</t>
  </si>
  <si>
    <t>emission reduction</t>
  </si>
  <si>
    <t>Better Life for Lesser Kestrel in South-East Balkans</t>
  </si>
  <si>
    <t>LIFE19 NAT/BG/001017</t>
  </si>
  <si>
    <t>LIFE for Lesser Kestrel</t>
  </si>
  <si>
    <t>http://greenbalkans.org</t>
  </si>
  <si>
    <t>HSPN&amp;#x28;Hellenic Society for the Protection of Nature&amp;#x29;, Greece,UTH&amp;#x28;University of Thessaly &amp;#x28;Laboratory of Ecosystem and Biodiversity Management&amp;#x29;,Greece&amp;#x29;, Greece</t>
  </si>
  <si>
    <t>Birds,Ecological coherence,Grasslands,High Nature Value farmland</t>
  </si>
  <si>
    <t>landscape conservation policy,migratory species,public awareness campaign,remote sensing,rural area,restoration measure,endangered species,land purchase</t>
  </si>
  <si>
    <t>Directive 2009/147 - Conservation of wild birds - Birds Directive (codified version of Directive 79/409/EEC as amended) (30.11.2009),Directive 92/43 - Conservation of natural habitats and of wild fauna and flora- Habitats Directive (21.05.1992)</t>
  </si>
  <si>
    <t xml:space="preserve">PARAPOTAMIO DASOS VOREIOU EVROU KAI ARDA(GR1110008, SPA) ,LIMNI PIKROLIMNI - XILOKERATEA(GR1230004, SPA) ,Burgasko ezero(BG0000273, SPA/SCI) ,Krumovitsa(BG0002012, SPA) ,Byala reka(BG0002019, SPA) ,Sakar(BG0002021, SPA) ,Yazovir Rozov kladenets(BG0002022, SPA) ,Sredna gora(BG0002054, SPA) ,KOILADA ERYTHROPOTAMOU: ASVESTADES, KOUFOVOUNO, VRYSIKA(GR1110011, SPA) ,PERIOCHI ANTHOFYTOU(GR1230006, SPA) </t>
  </si>
  <si>
    <t>Management of Invasive Coypu and muskrAt in Europe</t>
  </si>
  <si>
    <t>LIFE18 NAT/NL/001047</t>
  </si>
  <si>
    <t>LIFE MICA</t>
  </si>
  <si>
    <t>http://https://www.waterschaprivierenland.nl/common-nlm/english.html</t>
  </si>
  <si>
    <t>EV INBO&amp;#x28;Eigen Vermogen van het Instituut voor Natuur- en Bosonderzoek&amp;#x29;, Belgium,VMM&amp;#x28;De Vlaamse Milieumaatschappij&amp;#x29;, Belgium,VLAGEWINBO&amp;#x28;Vlaams Gewest&amp;#x29;, Belgium,UvA&amp;#x28;Universiteit van Amsterdam&amp;#x29;, Netherlands,ITAW&amp;#x28;University of Veterinary Medicine Hannover, Foundation, Institute for Terrestrial and Aquatic Wildlife Research&amp;#x29;, Germany,UvW&amp;#x28;Unie van Waterschappen&amp;#x29;, Netherlands,LWK-NDS&amp;#x28;Landwirtschaftskammer Niedersachsen&amp;#x29;, Germany</t>
  </si>
  <si>
    <t>animal damage,biodiversity,public awareness campaign,flood protection,pest control,damage prevention,flood control</t>
  </si>
  <si>
    <t xml:space="preserve">Abeek met aangrenzende moerasgebieden(BE2200033, SCI) ,Heesbossen, Vallei van Marke en Merkske en Ringven met valleigronden langs de Heerlese Loop(BE2100020, SCI) ,Hallerbos en nabije boscomplexen met brongebieden en heiden(BE2400009, SCI) ,Polders(BE2500002, SCI) ,Hamonterheide, Hageven, Buitenheide, Stamprooierbroek en Mariahof(BE2221314, SPA) ,Lutter, Lachte, Aschau (mit einigen Nebenbächen)(DE3127331, SCI) ,Krekengebied(BE2301134, SPA) ,Dümmer(DE3415401, SPA) </t>
  </si>
  <si>
    <t>InnoVative photocatalytIc paintS for healthy
envirOnment and eNergy Saving</t>
  </si>
  <si>
    <t>LIFE19 ENV/GR/000100</t>
  </si>
  <si>
    <t>LIFE VISIONS</t>
  </si>
  <si>
    <t>http://www2.ipta.demokritos.gr</t>
  </si>
  <si>
    <t>EVOLUTION&amp;#x28;MICHOPOULOS I. &amp;amp; CH. G.P.&amp;#x29;, Greece,VITEX&amp;#x28;YANNIDIS BROTHERS S.A. &amp;ndash; INDUSTRIAL &amp;ndash; COMMERCIAL &amp;ndash; CHEMICAL &amp;ndash; TECHNICAL AND HOTEL BUSINESS COMPANY HERMES&amp;#x29;, Greece,FORTH&amp;#x28;Foundation for Research and Technology &amp;ndash; Hellas&amp;#x29;, Greece,AUTH&amp;#x28;ARISTOTELIO PANEPISTIMIO THESSALONIKIS &amp;#x28;Aristotle University of Thessaloniki &amp;ndash; Special Account of Research Funds&amp;#x29;&amp;#x29;, Greece</t>
  </si>
  <si>
    <t>07/09/2020</t>
  </si>
  <si>
    <t>06/09/2023</t>
  </si>
  <si>
    <t>Air quality monitoring,Air pollutants,Efficiency,Savings</t>
  </si>
  <si>
    <t>energy saving,building industry,air quality management,paint,air quality monitoring,energy efficiency</t>
  </si>
  <si>
    <t>Directive 2001/81- National emissions ceilings for certain atmospheric pollutants (23.10.2001),Directive 2008/50/EC - Ambient air quality and cleaner air for Europe (21.05.2008) ,"Regulation 1907/2006 - Registration, Evaluation, Authorisation and Restriction of Chemicals (REACH) (18.12.2006) ",Directive 2010/31 - Energy performance of buildings (19.05.2010)</t>
  </si>
  <si>
    <t>Demonstration of a unique process for large scale Underground Energy Storage (UPHS)</t>
  </si>
  <si>
    <t>LIFE19 CCM/SE/001227</t>
  </si>
  <si>
    <t>LIFE UPHS</t>
  </si>
  <si>
    <t>http://pumpedhydro.se</t>
  </si>
  <si>
    <t>Allwinds&amp;#x28;Allwinds AB&amp;#x29;, Finland,Flexens&amp;#x28;Flexens Oy AB&amp;#x29;, Finland</t>
  </si>
  <si>
    <t>Supply,Renewable energies,Cleaner technologies,Energy production and supply</t>
  </si>
  <si>
    <t>clean technology,energy supply,mine,alternative technology,environmental impact of energy,renewable energy,abandoned industrial site,climate change mitigation,low carbon technology</t>
  </si>
  <si>
    <t>COM(2011)885 - EU 2050 Energy Roadmap (15.12.2011),Directive 2009/28 - Promotion of the use of energy from renewable sources (23.04.2009)</t>
  </si>
  <si>
    <t>Integrated approach N2000 Delta Nature to catalyse the implementation of the Netherlands Prioritised Action Framework</t>
  </si>
  <si>
    <t>LIFE15 IPE/NL/000016</t>
  </si>
  <si>
    <t>DELTA Nature</t>
  </si>
  <si>
    <t>Ministry of Agriculture, Nature and Food Quality,Ministerie van Infrastructuur en Waterstaat, The Netherlands,Staatsbosbeheer, The Netherlands,Nederlandse Vereniging tot Bescherming van Vogels, The Netherlands,Provincie Flevoland, The Netherlands ,Waterschap Vechtstromen, The Netherlands,Waterschap Aa en Maas, The Netherlands ,Hoogheemraadschap Hollands Noorderkwartier, The Netherlands ,Hoogheemraadschap Schieland en Krimpenerwaard, The Netherlands ,Hoogheemraadschap De Stichte Rijnlanden, The Netherlands ,Gemeente Rotterdam, The Netherlands ,EMS Films Holland B.V., The Netherlands ,Cascade - Vereniging van zand- en grindproductenten, The Netherlands,Het Zeeuws Landschap, The Netherlands ,Stichting ARK, The Netherlands ,Stichting Het Wereld Natuur Fonds-Nederland, The Netherlands ,Waddenvereninging, The Netherlands,Stichting Landschappen, The Netherlands,Stichting de Natuur en Milieufederaties, The Netherlands ,Vereniging tot Behoud van Natuurmonumenten in Nederland, The Netherlands,Provincie Groningen,Waterschap Drents Overijsselse Delta</t>
  </si>
  <si>
    <t>Coordinator,Participant,Participant,Participant,Participant,Participant,Participant,Participant,Participant,Participant,Participant,Participant,Participant,Participant,Participant,Participant,Participant,Participant,Participant,Participant,Participant,Participant</t>
  </si>
  <si>
    <t>Sensitive and protected areas management,Coastal,Freshwater</t>
  </si>
  <si>
    <t>flood,wetlands ecosystem,wetland,water resources management,coastal management</t>
  </si>
  <si>
    <t>Ad'apto Ten initiatives of flexible coastal management</t>
  </si>
  <si>
    <t>LIFE16 CCA/FR/000131</t>
  </si>
  <si>
    <t>LIFE Ad'Apto</t>
  </si>
  <si>
    <t>http://www.conservatoire-du-littoral.fr/</t>
  </si>
  <si>
    <t>Conservatoire de l&amp;#x27;espace littoral et des rivages lacustres,Bureau de recherches g&amp;eacute;ologiques et mini&amp;egrave;res, France</t>
  </si>
  <si>
    <t>15/10/2017</t>
  </si>
  <si>
    <t>Improvement and disclosure of efficient techniques for manure management towards a circular and sustainable agriculture.</t>
  </si>
  <si>
    <t>LIFE17 ENV/ES/000439</t>
  </si>
  <si>
    <t>LIFE AGRICLOSE</t>
  </si>
  <si>
    <t>http://www.gencat.cat/darp</t>
  </si>
  <si>
    <t>Departament d&amp;#x27;Acci&amp;oacute; Clim&amp;agrave;tica, Alimentaci&amp;oacute; i Agenda Rural,Ente Regionale per i Servizi all&amp;rsquo;Agricoltura e alle Foreste &amp;#x28;ERSAF&amp;#x29;, Italy,UNIVERSITA&amp;rsquo; DEGLI STUDI DI TORINO &amp;#x28;UNITO&amp;#x29;, Italy,Agencia Estatal Consejo Superior de Investigaciones cient&amp;iacute;ficas &amp;#x28;CSIC&amp;#x29;, Spain,FUNDACI&amp;Oacute; MAS BADIA, Spain,Institut de Recerca i Tecnologia Agroaliment&amp;agrave;ries &amp;#x28;IRTA&amp;#x29;, Spain</t>
  </si>
  <si>
    <t>agricultural method,reuse of materials,compost,agroindustry,manure,fertiliser,resource conservation</t>
  </si>
  <si>
    <t>COM(2015)614 - "Closing the loop - An EU action plan for the Circular Economy" (02.12.2015),COM(2006)231 - “Thematic Strategy for Soil Protection” (22.09.2006) ,COM(2006)508 - “Communication on the development of agri-environmental indicators for monitoring the integration of environmental concerns into the common agricultural policy” (15.09.2006)</t>
  </si>
  <si>
    <t>Biocide Reduction in Municipal Pest Management</t>
  </si>
  <si>
    <t>LIFE19 ENV/IT/000358</t>
  </si>
  <si>
    <t>LIFE BIOREPEM</t>
  </si>
  <si>
    <t>http://www.fiumicino.net</t>
  </si>
  <si>
    <t>ISPRA&amp;#x28;Istituto Superiore per la Protezione e la Ricerca Ambientale&amp;#x29;, Italy,NTL&amp;#x28;Natur-lab Nature and Tourism Association&amp;#x29;, Italy,COMFRA&amp;#x28;Comune di Francavilla a Mare&amp;#x29;, Italy,FONDECO&amp;#x28;Fondazione Ecosistemi&amp;#x29;, Italy,AGEI&amp;#x28;Agricoltura Gestione Ittica&amp;#x29;, Italy</t>
  </si>
  <si>
    <t>Green procurement,Integrated management,Human health protection</t>
  </si>
  <si>
    <t>urban area,monitoring system,local authority,environmental friendly procurement,public procurement,management plan,pest control,public health,data acquisition</t>
  </si>
  <si>
    <t>"Regulation 1907/2006 - Registration, Evaluation, Authorisation and Restriction of Chemicals (REACH) (18.12.2006) ",Directive 2009/128/EC - A framework for Community action to achieve the sustainable use of pesticides (21.10.2009),Regulation 528/2012 - Making available on the market and use of biocidal products (Biocidal Products Regulation) (22.05.2012)</t>
  </si>
  <si>
    <t>Threatened species in Latvia: improved knowledge, capacity, data and awareness</t>
  </si>
  <si>
    <t>LIFE19 GIE/LV/000857</t>
  </si>
  <si>
    <t>LIFE FOR SPECIES</t>
  </si>
  <si>
    <t>https://www.lu.lv/eng/</t>
  </si>
  <si>
    <t>LOB&amp;#x28;Latvian Ornithological Society&amp;#x29;, Latvia,NCA&amp;#x28;Nature Conservation Agency&amp;#x29;, Latvia,DU&amp;#x28;Daugavpils University&amp;#x29;, Latvia</t>
  </si>
  <si>
    <t>Improved legislative compliance and enforcement,Environmental training - Capacity building,Amphibians,Birds,Awareness raising - Information,Fish,Invertebrates,Mammals,Plants,Reptiles</t>
  </si>
  <si>
    <t>endemic species,biodiversity,monitoring system,environmental law,information system,data acquisition</t>
  </si>
  <si>
    <t>Efficiency in the use of resources for the improvement of sustainability of vine and wine sector at Priorat region</t>
  </si>
  <si>
    <t>LIFE15 ENV/ES/000399</t>
  </si>
  <si>
    <t>LIFE PRIORAT+MONTSANT</t>
  </si>
  <si>
    <t>http://vitec.cat</t>
  </si>
  <si>
    <t>Fundaci Parc Tecnolgic del Vi,Plataforma Tecnol&amp;oacute;gica del Vino, Spain,Consell Regulador de la Denominaci&amp;oacute; d&amp;#x27;Origen Montsant, Spain,LAVOLA 1981 S.A., Spain,Consell Regulador de la Denominaci&amp;oacute; d&amp;#x27;Origen Qualificada Priorat, Spain</t>
  </si>
  <si>
    <t>Life Cycle Assessment-Management,Food and Beverages,Agriculture - Forestry,Environmental accounting</t>
  </si>
  <si>
    <t>Agriculture,beverage industry,pesticide,organic farming</t>
  </si>
  <si>
    <t>Directive 2000/60 - Framework for Community action in the field of water policy (23.10.2000),Directive 2009/128/EC - A framework for Community action to achieve the sustainable use of pesticides (21.10.2009)</t>
  </si>
  <si>
    <t>Coordinated actions to improve wolf-human coexistence at the alpine population level</t>
  </si>
  <si>
    <t>LIFE18 NAT/IT/000972</t>
  </si>
  <si>
    <t>LIFE WOLFALPS EU</t>
  </si>
  <si>
    <t>http://areeprotettealpimarittime.it</t>
  </si>
  <si>
    <t>APAP&amp;#x28;Ente di gestione delle Aree Protette dell&amp;#x27;Appennino Piemontese&amp;#x29;, Italy,MUSE&amp;#x28;MUSE &amp;ndash; Museo delle Scienze&amp;#x29;, Italy,APOS&amp;#x28;Ente di Gestione delle Aree protette dell&amp;rsquo;Ossola&amp;#x29;, Italy,APAC&amp;#x28;Ente di Gestione delle Aree Protette delle Alpi Cozie&amp;#x29;, Italy,METO&amp;#x28;Citt&amp;agrave; Metropolitana di Torino&amp;#x29;, Italy,ERSAF&amp;#x28;Ente Regionale per i Servizi all&amp;rsquo;Agricoltura e alle Foreste&amp;#x29;, Italy,SFS&amp;#x28;Slovenia Forest Service&amp;#x29;, Slovenia,UL&amp;#x28;University of Ljubljana&amp;#x29;, Slovenia,AREC&amp;#x28;H&amp;ouml;here Bundeslehr- und Forschungsanstalt f&amp;uuml;r Landwirtschaft Raumberg-Gumpenstein&amp;#x29;, Austria,VUW&amp;#x28;University of Veterinary Medicine, Vienna&amp;#x29;, Austria,PNM&amp;#x28;Parc national du Mercantour&amp;#x29;, France,ONCFS&amp;#x28;Office National de la Chasse et de la Faune Sauvage&amp;#x29;, France,RELI&amp;#x28;Regione Liguria&amp;#x29;, Italy,EURAC&amp;#x28;Accademia Europea di Bolzano&amp;#x29;, Italy,CUFA&amp;#x28;ARMA DEI CARABINIERI - Comando Unit&amp;agrave; Forestali, Ambientali ed Agroalimentari&amp;#x29;, Italy,RAVA&amp;#x28;Regione Autonoma della Valle d&amp;#x27;Aosta&amp;#x29;, Italy,RELO&amp;#x28;Regione Lombardia&amp;#x29;, Italy,PNDB&amp;#x28;Ente Parco Nazionale Dolomiti Bellunesi&amp;#x29;, Italy</t>
  </si>
  <si>
    <t>animal damage,endemic species,monitoring,poison,Agriculture,environmental awareness,public awareness campaign,conflict of interests,damage prevention</t>
  </si>
  <si>
    <t>GREENing the BLUE canals infrastructure of Reno basin to enhance ecosystems connectivity and services</t>
  </si>
  <si>
    <t>LIFE18 NAT/IT/000946</t>
  </si>
  <si>
    <t>LIFE GREEN4BLUE</t>
  </si>
  <si>
    <t>http://www.bonificarenana.it</t>
  </si>
  <si>
    <t>Legamb&amp;#x28;Legambiente Emilia-Romagna&amp;#x29;, Italy,UNIBO&amp;#x28;Alma Mater Studiorum - Universit&amp;agrave; di Bologna - Dipartimento di Scienze Mediche Veterinarie - DIMEVET&amp;#x29;, Italy</t>
  </si>
  <si>
    <t>Ecological coherence,Invasive species,Freshwater</t>
  </si>
  <si>
    <t>aquatic ecosystem,wetlands ecosystem,biodiversity,water quality improvement,integrated management,restoration measure,river management,ecosystem-based approach</t>
  </si>
  <si>
    <t>3150 - Natural eutrophic lakes with Magnopotamion or Hydrocharition - type vegetation,91A0 - Old sessile oak woods with Ilex and Blechnum in the British Isles,91F0 - "Riparian mixed forests of Quercus robur, Ulmus laevis and Ulmus minor, Fraxinus excelsior or Fraxinus angustifolia, along the great rivers (Ulmenion minoris)"</t>
  </si>
  <si>
    <t xml:space="preserve">Biotopi e Ripristini ambientali di Medicina e Molinella(IT4050022, SPA/SCI) ,Biotopi e Ripristini ambientali di Budrio e Minerbio(IT4050023, SPA/SCI) ,Valli di Argenta(IT4060001, SPA/SCI) ,Biotopi e Ripristini ambientali di Bentivoglio, S. Pietro in Casale, Malalbergo e Baricella(IT4050024, SPA/SCI) ,Po di Primaro e Bacini di Traghetto(IT4060017, SPA) </t>
  </si>
  <si>
    <t>BEVERAGE - Brewing Energy saving pilot for an innoVative, Efficient, and enviRonmental beverAGE process</t>
  </si>
  <si>
    <t>LIFE15 CCM/BE/000090</t>
  </si>
  <si>
    <t>LIFE BEVERAGE</t>
  </si>
  <si>
    <t>Anheuser-Busch InBev nv&amp;#x2f;sa,None</t>
  </si>
  <si>
    <t>Directive 2010/75 - Industrial emissions (integrated pollution prevention and control) (24.11.2010),Directive 2012/27 - Energy efficiency (25.10.2012),COM(2011)112 - "A Roadmap for moving to a competitive low carbon economy in 2050" (08.03.2011)</t>
  </si>
  <si>
    <t>Innovative management of Pannonic salt steppes and loess steppic grasslands to benefit plants, insects and birds</t>
  </si>
  <si>
    <t>LIFE20 NAT/HU/001404</t>
  </si>
  <si>
    <t>LIFEforBUGS&amp;BIRDS</t>
  </si>
  <si>
    <t>https://www.ecolres.hu/</t>
  </si>
  <si>
    <t>UD&amp;#x28;Debreceni Egyetem &amp;#x28;University of Debrecen&amp;#x29;&amp;#x29;, Hungary,DPF&amp;#x28;Dunat&amp;aacute;j Term&amp;eacute;szet- &amp;eacute;s K&amp;ouml;rnyezetv&amp;eacute;delmi K&amp;ouml;zalap&amp;iacute;tv&amp;aacute;ny &amp;#x28;Dunat&amp;aacute;j Nature and Environmental Protection Public Foundation&amp;#x29;&amp;#x29;, Hungary,KNPD&amp;#x28;Kiskuns&amp;aacute;gi Nemzeti Park Igazgat&amp;oacute;s&amp;aacute;g &amp;#x28;Kiskuns&amp;aacute;g National Park Directorate&amp;#x29;&amp;#x29;, Hungary,&amp;Ouml;kol&amp;oacute;giai Kutat&amp;oacute;k&amp;ouml;zpont &amp;#x28;Centre for Ecological Research&amp;#x29;</t>
  </si>
  <si>
    <t>Invertebrates,Birds,Plants,Sensitive and protected areas management,Public and Stakeholders participation,Awareness raising - Information,Invasive species</t>
  </si>
  <si>
    <t>bird species,public participation,public awareness campaign,invasive species,sensitive area</t>
  </si>
  <si>
    <t>Regulation 1143/2014 - Prevention and management of the introduction and spread of invasive alien species (22.10.2014),Directive 79/409 - Conservation of wild birds (02.04.1979),COM(2011) 244 final “Our life insurance, our natural capital: an EU biodiversity strategy to 2020” (03.05.2011),Directive 92/43 - Conservation of natural habitats and of wild fauna and flora- Habitats Directive (21.05.1992)</t>
  </si>
  <si>
    <t>1530 - Pannonic salt steppes and salt marshes,6210 - Semi-natural dry grasslands and scrubland facies on calcareous substrates (Festuco-Brometalia) (* important orchid sites),6250 - Pannonic loess steppic grasslands</t>
  </si>
  <si>
    <t>Charadrius alexandrinus,Burhinus oedicnemus,Recurvirostra avosetta,Himantopus himantopus,Cirsium brachycephalum,Dorcadion fulvum cervae</t>
  </si>
  <si>
    <t>CHARADRIIDAE Charadrius alexandrinus,RECURVIROSTRIDAE Himantopus himantopus,RECURVIROSTRIDAE Recurvirostra avosetta,BURHINIDAE Burhinus oedicnemus</t>
  </si>
  <si>
    <t xml:space="preserve">Kiskunsági szikes tavak és az őrjegi turjánvidék(HUKN10002, SPA) ,Felső-kiskunsági szikes tavak és Miklapuszta(HUKN20009, SCI) </t>
  </si>
  <si>
    <t>Maintain the Man-Lake Symbiosis for the Benefit of Species and Habitats of EU conservation concern</t>
  </si>
  <si>
    <t>LIFE17 NAT/BG/000558</t>
  </si>
  <si>
    <t>the Lagoon of LIFE</t>
  </si>
  <si>
    <t>Bulgarian Biodiversity Foundation,Chernomorski solnici JSC, Bulgaria,Zaedno 2011, Bulgaria,Bulgarian Society for the Protection of Birds, Bulgaria</t>
  </si>
  <si>
    <t>restoration measure,coastal area</t>
  </si>
  <si>
    <t>Directive 79/409 - Conservation of wild birds (02.04.1979),Directive 92/43 - Conservation of natural habitats and of wild fauna and flora- Habitats Directive (21.05.1992)</t>
  </si>
  <si>
    <t xml:space="preserve">Atanasovsko ezero(BG0000270, SPA/SCI) </t>
  </si>
  <si>
    <t>Emissions ModElling and FoRecasting of Air in IreLanD</t>
  </si>
  <si>
    <t>LIFE19 GIE/IE/001101</t>
  </si>
  <si>
    <t>LIFE EMERALD</t>
  </si>
  <si>
    <t>https://www.epa.ie/environment-and-you/air/life-emerald/</t>
  </si>
  <si>
    <t>VITO&amp;#x28;Vlaamse Instelling voor Technologisch Onderzoek NV&amp;#x29;, Belgium,DCCAE&amp;#x28;Department of Communications, Climate Action &amp;amp; Environment&amp;#x29;, Ireland,ASI&amp;#x28;Asthma Society of Ireland&amp;#x29;, Ireland,HSE&amp;#x28;Health Service Executive&amp;#x29;, Ireland,UCC&amp;#x28;University College Cork, National University of Ireland, Cork&amp;#x29;, Ireland</t>
  </si>
  <si>
    <t>Air pollutants,Air quality monitoring,Pollution control,Awareness raising - Information,Knowledge development</t>
  </si>
  <si>
    <t>geographic information system,public awareness campaign,atmospheric pollution,modelling,monitoring system,air quality management,air quality monitoring,pollutant monitoring,data acquisition</t>
  </si>
  <si>
    <t>Heavy-duty vehicles retrofitting by Dual Fuel Liquid Natural Gas technology</t>
  </si>
  <si>
    <t>LIFE19 ENV/IT/000209</t>
  </si>
  <si>
    <t>LIFE DUALNG</t>
  </si>
  <si>
    <t>http://www.bmcarrozzerie.it</t>
  </si>
  <si>
    <t>CSMT&amp;#x28;CSMT Gestione S.c.a.r.l.&amp;#x29;, Italy</t>
  </si>
  <si>
    <t>Pollutants reduction,Cleaner technologies,Transport planning - Traffic monitoring,Air pollutants</t>
  </si>
  <si>
    <t>clean technology,air quality management,air pollution,public transport,transport planning,transportation mean,climate change mitigation</t>
  </si>
  <si>
    <t xml:space="preserve">Directive 2009/33 - Promotion of clean and energy-efficient road transport vehicles (23.04.2009),Directive 2001/81- National emissions ceilings for certain atmospheric pollutants (23.10.2001),Directive 2008/50/EC - Ambient air quality and cleaner air for Europe (21.05.2008) </t>
  </si>
  <si>
    <t>Secure and start implement an effective roadmap for the low-carbon transition of the single largest coal region in Hungary</t>
  </si>
  <si>
    <t>LIFE19 IPC/HU/000009</t>
  </si>
  <si>
    <t>LIFE IP North-HU-Trans</t>
  </si>
  <si>
    <t>Government Office of Borsod-Aba&amp;uacute;j-Zempl&amp;eacute;n County-Hungary,Chamber of Commerce and Industry for Borsod-Aba&amp;uacute;j- Zempl&amp;eacute;n County ,Trade Union of Mining-  Energy- and Industry Workers-Hungary,Trade Union of Electricity Workers-Hungary,Hungarian Charity Service of the Order of Malta,MVM Hungarian Electricity Private Limited Company ,M&amp;aacute;trai Power Plant Closed Company Limited by Share-Hungary,MVM ERBE Power Engineering &amp;amp; Consulting Private Company Limited-Hungary,MVM GTER Gas Turbine Power Plant Private Limited Company-Hungary,MVM Green Generation Limited Liability Company-Hungary,NKM &amp;aacute;ramh&amp;aacute;l&amp;oacute;zati Kft.-Hungary,NKM Optimum Z&amp;aacute;rtk&amp;ouml;r&amp;#x171;en M&amp;#x171;k&amp;ouml;d&amp;#x151; R&amp;eacute;szv&amp;eacute;nyt&amp;aacute;rsas&amp;aacute;g-Hungary,NKM Optimum Z&amp;aacute;rtk&amp;ouml;r&amp;#x171;en M&amp;#x171;k&amp;ouml;d&amp;#x151; R&amp;eacute;szv&amp;eacute;nyt&amp;aacute;rsas&amp;aacute;g-Hungary,Hungarian Energy and Public Utility Regulatory Authority,Mining and Geological Survey of Hungary ,Municipality of Markaz-Hungary,Municipality of Abas&amp;aacute;r-Hungary,Municipality of B&amp;uuml;kk&amp;aacute;br&amp;aacute;ny-Hungary,Heves County Chamber of Commerce and Industry-Hungary,Government Office of Heves County-Hungary,Eszterh&amp;aacute;zy K&amp;aacute;roly University-Hungary</t>
  </si>
  <si>
    <t>Participant,Participant,Participant,Participant,Participant,Participant,Participant,Participant,Participant,Participant,Participant,Participant,Participant,Participant,Participant,Participant,Participant,Participant,Participant,Participant,Participant</t>
  </si>
  <si>
    <t>31/10/2029</t>
  </si>
  <si>
    <t>energy saving,greenhouse gas,energy supply,energy efficiency</t>
  </si>
  <si>
    <t>Conservation of wet grassland breeding bird habitats in the Atlantic Region</t>
  </si>
  <si>
    <t>LIFE19 IPE/DE/000004</t>
  </si>
  <si>
    <t>LIFE IP GrassBirdHabitat</t>
  </si>
  <si>
    <t>Nationalparkverwaltung Nieders&amp;auml;chsisches Wattenmeer-Germany,BioConsult OS-Germany,Co&amp;ouml;peratieve vereniging Sudwestkust U.A. &amp;#x28;Collectief Sudwestkust&amp;#x29;-Netherlands,Province of Frysl&amp;acirc;n-Netherlands,University of Groningen-Netherlands</t>
  </si>
  <si>
    <t>01/11/2020</t>
  </si>
  <si>
    <t>31/10/2030</t>
  </si>
  <si>
    <t>Birds,Integrated management,Grasslands</t>
  </si>
  <si>
    <t>migratory species,monitoring,Agriculture,nature conservation,restoration measure,endangered species,land use,grassland ecosystem</t>
  </si>
  <si>
    <t>COM(2011) 244 final “Our life insurance, our natural capital: an EU biodiversity strategy to 2020” (03.05.2011),Directive 2009/147 - Conservation of wild birds - Birds Directive (codified version of Directive 79/409/EEC as amended) (30.11.2009),Regulation 1143/2014 - Prevention and management of the introduction and spread of invasive alien species (22.10.2014),Directive 92/43 - Conservation of natural habitats and of wild fauna and flora- Habitats Directive (21.05.1992),COM(2014)15 - Policy framework for climate and energy in the period from 2020 to 2030 (22.01.2014)</t>
  </si>
  <si>
    <t>Innovative Recycling of Giant ELT OTR through Water Jet</t>
  </si>
  <si>
    <t>LIFE19 ENV/IT/000313</t>
  </si>
  <si>
    <t>LIFE InReGEO</t>
  </si>
  <si>
    <t>http://www.rubberjetgroup.com/</t>
  </si>
  <si>
    <t>PTY&amp;#x28;Piave Tyres Srl&amp;#x29;, Italy,ETRA&amp;#x28;European Tyre Recycling Association&amp;#x29;, France</t>
  </si>
  <si>
    <t>Plastic - Rubber -Tyre,End-of-Life Vehicles (ELV's) and tyres</t>
  </si>
  <si>
    <t>waste use,waste recycling,tyre</t>
  </si>
  <si>
    <t>LIFE NARCIS - NAtuRe Conservation Information System</t>
  </si>
  <si>
    <t>LIFE19 GIE/SI/000161</t>
  </si>
  <si>
    <t>LIFE NarcIS</t>
  </si>
  <si>
    <t>http://www.arso.gov.si/</t>
  </si>
  <si>
    <t>ZRSVN&amp;#x28;Zavod Republike Slovenije za varstvo narave&amp;#x29;, Slovenia,UL&amp;#x28;Univerza v Ljubljani&amp;#x29;, Slovenia,ZGS&amp;#x28;Zavod za gozdove Slovenije&amp;#x29;, Slovenia,ZZRS&amp;#x28;Zavod za ribi&amp;scaron;tvo Slovenije&amp;#x29;, Slovenia,DOPPS&amp;#x28;Dru&amp;scaron;tvo za opazovanje in prou&amp;#x10d;evanje ptic Slovenije&amp;#x29;, Slovenia,MOP&amp;#x28;Ministrstvo za okolje in prostor&amp;#x29;, Slovenia,CKFF&amp;#x28;Center za kartografijo favne in flore&amp;#x29;, Slovenia</t>
  </si>
  <si>
    <t>Awareness raising - Information,Public administration,Knowledge development</t>
  </si>
  <si>
    <t>biodiversity,public awareness campaign,modelling,nature conservation,information service,information network,information system,data acquisition</t>
  </si>
  <si>
    <t>Innovative systems to implement a circular model in tire production by recycling end-of-life tires and production scraps</t>
  </si>
  <si>
    <t>LIFE19 ENV/IT/000496</t>
  </si>
  <si>
    <t>LIFE TIRE2TIRECYCLE</t>
  </si>
  <si>
    <t>https://www.electronicsystems.it</t>
  </si>
  <si>
    <t>KUSY&amp;#x28;Kurschat Systems GmbH&amp;#x29;, Germany</t>
  </si>
  <si>
    <t>waste use,waste recycling,reuse of materials,recycling,tyre</t>
  </si>
  <si>
    <t>Directive 1999/31 - Landfill of waste (26.04.1999),Directive 75/442/EEC -"Waste framework directive" (15.07.1975),COM(2015)614 - "Closing the loop - An EU action plan for the Circular Economy" (02.12.2015)</t>
  </si>
  <si>
    <t>REVERSEAU : recovering a good ecological status of waters in the Pays de la Loire region (reconqute de la qualit de leau pour la rgion des Pays de la Loire)</t>
  </si>
  <si>
    <t>LIFE19 IPE/FR/000007</t>
  </si>
  <si>
    <t>LIFE-IP REVERSEAU</t>
  </si>
  <si>
    <t>Chambre R&amp;eacute;gionale d&amp;rsquo;agriculture des Pays de la Loire-France,Communaut&amp;eacute; de communes Erdre et Gesvres-France,Syndicat Mixte de la Baie de Bourgneuf-France,EPTB Vilaine-France,Syndicat Mixte Vend&amp;eacute;e S&amp;egrave;vre Autizes-France,Universit&amp;eacute; d&amp;rsquo;Angers-France,Conseil d&amp;eacute;partemental de la Mayenne-France,Syndicat Mixte du Bassin de l&amp;rsquo;Authion et de ses  Affluents-France,Conseil d&amp;eacute;partemental de la Vend&amp;eacute;e-France,Syndicat de bassin de l&amp;rsquo;Oudon-France,EPTB S&amp;egrave;vre nantaise-France,Nantes M&amp;eacute;tropole-France</t>
  </si>
  <si>
    <t>River basin management,Improved legislative compliance and enforcement,Pollution control,Freshwater</t>
  </si>
  <si>
    <t>water quality improvement,policy integration,river management,pollutant monitoring</t>
  </si>
  <si>
    <t>Directive 2007/60 - Assessment and management of flood risks (23.10.2007),Directive 2006/7 - Management of bathing water quality and repealing Directive 76/160/EEC (15.02.2006),Directive 98/83 - Quality of water intended for human consumption (03.11.1998),COM(2006)508 - “Communication on the development of agri-environmental indicators for monitoring the integration of environmental concerns into the common agricultural policy” (15.09.2006),Directive 2000/60 - Framework for Community action in the field of water policy (23.10.2000)</t>
  </si>
  <si>
    <t>Capacity Building of LIFE NCP in Poland</t>
  </si>
  <si>
    <t>LIFE14 CAP/PL/000011</t>
  </si>
  <si>
    <t>LIFE NFEP PL</t>
  </si>
  <si>
    <t>Narodowy Fundusz Ochrony Srodowiska i Gospodarki Wodnej,None</t>
  </si>
  <si>
    <t>Innovative Circular Businesses on Energy, Water, Fertilizer &amp; Construction Industries towards a Greener Regional Economy</t>
  </si>
  <si>
    <t>LIFE14 ENV/ES/000688</t>
  </si>
  <si>
    <t>LIFE iCirBus-4Industries</t>
  </si>
  <si>
    <t>http://www.acorex.es</t>
  </si>
  <si>
    <t>INSTITUTO TECNOL&amp;Oacute;GICO DE ROCAS ORNAMENTALES Y MATERIALES DE CONSTRUCCI&amp;Oacute;N &amp;#x28;INTROMAC&amp;#x29;,CTAEX&amp;#x28;CENTRO TECNOLOGICO NACIONAL AGROALIMENTARIO EXTREMADURA&amp;#x29;, Spain,GM&amp;#x28;ESTRUCTURAS Y PLACAS EXTREMADURA S.L.&amp;#x29;, Spain,AGENEX&amp;#x28;EXTREMADURA ENERGY AGENCY&amp;#x29;, Spain,ENCE&amp;#x28;ENCE ENERG&amp;Iacute;A EXTREMADURA S.L&amp;#x29;, Spain,GESTIONA&amp;#x28;Gabinete de Gesti&amp;oacute;n Integral de Recursos S.L.&amp;#x29;, Spain,AQUALIA&amp;#x28;FCC Aqualia S.A.&amp;#x29;, Spain,DISAIM&amp;#x28;DISAIM INGENIERIA, S.L.&amp;#x29;, Spain</t>
  </si>
  <si>
    <t>16/12/2020</t>
  </si>
  <si>
    <t>Waste recycling,Waste water treatment</t>
  </si>
  <si>
    <t>sewage sludge,ash,fertiliser</t>
  </si>
  <si>
    <t>Directive 2008/98 - Waste and repealing certain Directives (Waste Framework Directive) (19.11.2008),Directive 91/271 - Urban waste water treatment (21.05.1991)</t>
  </si>
  <si>
    <t>Demonstration of innovative technologies to process new streams of Former Foodstuff into high quality Feed</t>
  </si>
  <si>
    <t>LIFE19 ENV/BE/000244</t>
  </si>
  <si>
    <t>LIFE F3</t>
  </si>
  <si>
    <t>http://www.trotec.be</t>
  </si>
  <si>
    <t>Trotec FR&amp;#x28;Trotec France&amp;#x29;, France</t>
  </si>
  <si>
    <t>Waste recycling,Packaging and plastic waste,Food and Beverages,Agriculture - Forestry,Waste use,Circular economy and Value chains,Resource efficiency</t>
  </si>
  <si>
    <t>Agriculture,industrial waste,waste recycling,packaging,food production,organic waste,agroindustry</t>
  </si>
  <si>
    <t>Establishment and operation of the Greek LIFE Task Force (LTF) for the period 2014-2017</t>
  </si>
  <si>
    <t>LIFE14 CAP/GR/000003</t>
  </si>
  <si>
    <t>GR LTF</t>
  </si>
  <si>
    <t xml:space="preserve">Green Fund           ,Ministry of  Environment &amp;amp; Energy, Greece </t>
  </si>
  <si>
    <t>LIFE on the edge: improving the condition and long-term resilience of key coastal SPAs in S, E and NW England</t>
  </si>
  <si>
    <t>LIFE19 NAT/UK/000964</t>
  </si>
  <si>
    <t>LIFE on the edge</t>
  </si>
  <si>
    <t>NT&amp;#x28;The National Trust for Places of Historic Interest or Natural Beauty&amp;#x29;, United Kingdom,HHA&amp;#x28;Harwich Haven Authority&amp;#x29;, United Kingdom</t>
  </si>
  <si>
    <t>Coastal,Natural resources and ecosystems</t>
  </si>
  <si>
    <t>coastal area,pest control,endangered species,climate change adaptation,climate resilience,sea level rise</t>
  </si>
  <si>
    <t>COM(2013)216 - EU Strategy on adaptation to climate change (16.04.2013),Directive 2008/56 - Framework for community action in the field of marine environmental policy (Marine Strategy Framework Directive) (17.06.2008),Directive 92/43 - Conservation of natural habitats and of wild fauna and flora- Habitats Directive (21.05.1992),Directive 79/409 - Conservation of wild birds (02.04.1979),COM(2011) 244 final “Our life insurance, our natural capital: an EU biodiversity strategy to 2020” (03.05.2011)</t>
  </si>
  <si>
    <t>1130 - Estuaries,1150 - Coastal lagoons</t>
  </si>
  <si>
    <t>Sterna hirundo,Sterna sandvicensis,Sterna albifrons,Recurvirostra avosetta,Charadrius hiaticula,Larus argentatus,Larus fuscus,Limosa lapponica</t>
  </si>
  <si>
    <t xml:space="preserve">North Norfolk Coast(UK9009031, SPA) ,Minsmere-Walberswick(UK9009101, SPA) ,Hamford Water(UK9009131, SPA) ,Blackwater Estuary (Mid-Essex Coast Phase 4)(UK9009245, SPA) ,Chichester and Langstone Harbours(UK9011011, SPA) ,The Swale(UK9012011, SPA) </t>
  </si>
  <si>
    <t>ECOSysTem based REstoration And Management of boreal riverS</t>
  </si>
  <si>
    <t>LIFE19 NAT/SE/000333</t>
  </si>
  <si>
    <t>Ecostreams for LIFE</t>
  </si>
  <si>
    <t>https://www.lansstyrelsen.se/vasterbotten/privat.html</t>
  </si>
  <si>
    <t>Fish,Invertebrates,Water quality improvement,Freshwater,Ecological coherence</t>
  </si>
  <si>
    <t>freshwater ecosystem,migratory species,river,biodiversity,forest management,river management</t>
  </si>
  <si>
    <t>Lutra lutra,Salmo salar,Astacus astacus,Scapania massalongii,Margaritifera margaritifera</t>
  </si>
  <si>
    <t xml:space="preserve">Ammerån(SE0720359, SCI) ,Hemlingsån(SE0710153, SCI) ,Åreälven(SE0720286, SCI) ,Öreälven(SE0810434, SCI) ,Moälven(SE0710164, SCI) ,Rörströmsälven (Jämtlands län)(SE0720297, SCI) </t>
  </si>
  <si>
    <t>LIFE in the Ravines: Restoration of ravine woodland in the Peak District Dales SAC to mitigate effects of Ash Dieback</t>
  </si>
  <si>
    <t>LIFE19 NAT/UK/000147</t>
  </si>
  <si>
    <t>LIFE in the Ravines</t>
  </si>
  <si>
    <t>CST&amp;#x28;Chatsworth Settlement Trustees&amp;#x29;, United Kingdom,NT&amp;#x28;The National Trust for Places of Historic Interest or Natural Beauty&amp;#x29;, United Kingdom,DWT&amp;#x28;Derbyshire Wildlife Trust&amp;#x29;, United Kingdom</t>
  </si>
  <si>
    <t>Forests,Ecological coherence,Forest management,Plants</t>
  </si>
  <si>
    <t>forest ecosystem,reforestation,emission reduction,forest management,nature conservation,land restoration,management plan,pest control</t>
  </si>
  <si>
    <t>COM(2011) 244 final “Our life insurance, our natural capital: an EU biodiversity strategy to 2020” (03.05.2011),Regulation 1143/2014 - Prevention and management of the introduction and spread of invasive alien species (22.10.2014),COM(2013)659 - A new EU Forest Strategy: for forests and the forest-based sector (20.09.2013)</t>
  </si>
  <si>
    <t>9180 - "Tilio-Acerion forests of slopes, screes and ravines"</t>
  </si>
  <si>
    <t xml:space="preserve">Peak District Dales(UK0019859, SCI) </t>
  </si>
  <si>
    <t>Saproxylic Habitat Network: planning and management for European forests</t>
  </si>
  <si>
    <t>LIFE19 NAT/IT/000104</t>
  </si>
  <si>
    <t>LIFE SPAN</t>
  </si>
  <si>
    <t>https://www.iret.cnr.it</t>
  </si>
  <si>
    <t>DREAM&amp;#x28;Societ&amp;agrave; Cooperativa Agricolo Forestale &amp;ndash; D.R.E.AM&amp;#x29;, Italy,EFI&amp;#x28;European Forest Institute&amp;#x29;, Finland,CdF&amp;#x28;Compagnia delle Foreste s.r.l.&amp;#x29;, Italy,FVG&amp;#x28;Regione Autonoma Friuli Venezia Giulia&amp;#x29;, Italy,CREA-FL&amp;#x28;Consiglio per la ricerca in agricoltura e l&amp;#x27;analisi dell&amp;#x27;economia agraria&amp;#x29;, Italy,UNI-DE&amp;#x28;Julius-Maximilians-Universitat Wurzburg&amp;#x29;, Germany</t>
  </si>
  <si>
    <t>Birds,Invertebrates,Forests</t>
  </si>
  <si>
    <t>biodiversity,forest management,nature conservation,management plan</t>
  </si>
  <si>
    <t>9130 - Asperulo-Fagetum beech forests,9170 - Galio-Carpinetum oak-hornbeam forests,9180 - "Tilio-Acerion forests of slopes, screes and ravines",91E0 - "Alluvial forests with Alnus glutinosa and Fraxinus excelsior (Alno-Padion, Alnion incanae, Salicion albae)",9410 - Acidophilous Picea forests of the montane to alpine levels (Vaccinio-Piceetea),91K0 - Illyrian Fagus sylvatica forests (Aremonio-Fagion)</t>
  </si>
  <si>
    <t>Dendrocopos medius,Glaucidium passerinum,Picus canus,Dryocopus martius,Barbastella barbastellus,Myotis bechsteinii,Myotis myotis,Nyctalus leisleri,Nyctalus noctula,Lopinga achine,Lucanus cervus,Rosalia alpina,Buxbaumia viridis,Dicranum viride</t>
  </si>
  <si>
    <t xml:space="preserve">Mainaue zwischen Eltmann und Haßfurt(DE5929471, SPA) ,Wässernachtal(DE5928371, SCI) ,Foresta del Cansiglio(IT3310006, SCI) </t>
  </si>
  <si>
    <t>Isobel - Integrated SOlutions for BEd Load management</t>
  </si>
  <si>
    <t>LIFE15 ENV/DE/000162</t>
  </si>
  <si>
    <t>LIFE+ - Isobel</t>
  </si>
  <si>
    <t>https://www.isobel-life.de/en</t>
  </si>
  <si>
    <t>LEW Wasserkraft GmbH,Universit&amp;auml;t Augsburg - Institut f&amp;uuml;r Geographie, Germany,Fischereiverband Schwaben e.V., Germany, ODK Obere Donaukraftwerke AG</t>
  </si>
  <si>
    <t>River basin management</t>
  </si>
  <si>
    <t>river,river management</t>
  </si>
  <si>
    <t>Restoration of EU Redlisted Annex I habitats, dependent on grazing or hay cutting in Natura 2000 sites in Sweden</t>
  </si>
  <si>
    <t>LIFE19 NAT/SE/000172</t>
  </si>
  <si>
    <t>LIFE RestoRED</t>
  </si>
  <si>
    <t>https://www.lansstyrelsen.se/ostergotland/privat.html</t>
  </si>
  <si>
    <t>CAB K&amp;#x28;County Administrative Board of Blekinge&amp;#x2f; L&amp;auml;nsstyrelsen i Blekinge l&amp;auml;n&amp;#x29;, Sweden,CAB AB&amp;#x28;County Administrative Board of Stockholm&amp;#x2f; L&amp;auml;nsstyrelsen i Stockholms l&amp;auml;n&amp;#x29;, Sweden,CAB M&amp;#x28;County Administrative Board of Sk&amp;aring;ne&amp;#x2f; L&amp;auml;nsstyrelsen Sk&amp;aring;ne&amp;#x29;, Sweden,CAB G&amp;#x28;County Administrative Board of Kronoberg&amp;#x2f;L&amp;auml;nsstyrelsen i Kronobergs l&amp;auml;n&amp;#x29;, Sweden,SEPA&amp;#x28;Swedish Environmental Protection Agency&amp;#x2f;Naturv&amp;aring;rdsverket&amp;#x29;, Sweden,CAB H&amp;#x28;County Administrative Board of Kalmar&amp;#x2f; L&amp;auml;nsstyrelsen i Kalmar l&amp;auml;n&amp;#x29;, Sweden,CAB D&amp;#x28;County Administrative Board of Sodermanland&amp;#x2f; L&amp;auml;nsstyrelsen i S&amp;ouml;dermanlands l&amp;auml;n&amp;#x29;, Sweden,CAB Z&amp;#x28;County Administrative Board of J&amp;auml;mtland&amp;#x2f; L&amp;auml;nsstyrelsen i J&amp;auml;mtlands l&amp;auml;n&amp;#x29;, Sweden,CAB O&amp;#x28;County Administrative Board of V&amp;auml;stra G&amp;ouml;taland&amp;#x2f;L&amp;auml;nsstyrelsen i V&amp;auml;stra G&amp;ouml;talands l&amp;auml;n&amp;#x29;, Sweden</t>
  </si>
  <si>
    <t>01/03/2021</t>
  </si>
  <si>
    <t>High Nature Value farmland,Grasslands,Environmental training - Capacity building</t>
  </si>
  <si>
    <t>grassland ecosystem,grazing,biodiversity,restoration measure,landscape</t>
  </si>
  <si>
    <t>1630 - Boreal Baltic coastal meadows,4030 - European dry heaths,5130 - Juniperus communis formations on heaths or calcareous grasslands,6210 - Semi-natural dry grasslands and scrubland facies on calcareous substrates (Festuco-Brometalia) (* important orchid sites),6230 - "Species-rich Nardus grasslands, on silicious substrates in mountain areas (and submountain areas in Continental Europe)",6270 - Fennoscandian lowland species-rich dry to mesic grasslands,6410 - "Molinia meadows on calcareous, peaty or clayey-silt-laden soils (Molinion caeruleae)",6510 - "Lowland hay meadows (Alopecurus pratensis, Sanguisorba officinalis)",6520 - Mountain hay meadows,6530 - Fennoscandian wooded meadows,7230 - Alkaline fens,8230 - Siliceous rock with pioneer vegetation of the Sedo-Scleranthion or of the Sedo albi-Veronicion dillenii,9010 - Western Taïga,9020 - "Fennoscandian hemiboreal natural old broad-leaved deciduous forests (Quercus, Tilia, Acer, Fraxinus or Ulmus) rich in epiphytes",9050 - Fennoscandian herb-rich forests with Picea abies,9070 - Fennoscandian wooded pastures</t>
  </si>
  <si>
    <t xml:space="preserve">Tjärö-Bockön-Eriksberg(SE0410043, SPA) ,Hammarsjöområdet(SE0420145, SPA) ,Tullgarn, ost(SE0110003, SCI) ,Sandemar(SE0110015, SPA/SCI) ,Ängsö(SE0110041, SCI) ,Bergbofjärden-Häverö Prästäng(SE0110078, SCI) ,Torhamn-Hästholmen(SE0410041, SPA) ,Fifång(SE0110101, SCI) ,Väsby Hage(SE0110112, SCI) ,Klubben(SE0110210, SCI) ,Bärstakärret(SE0220011, SCI) ,Strandstuviken(SE0220020, SPA/SCI) ,Sjösakärren(SE0220021, SCI) ,Sparreholms ekhagar(SE0220063, SCI) ,Gripsholms Hjorthage(SE0220085, SCI) ,Pilgöljan(SE0220103, SCI) ,Skåraviken(SE0220110, SPA/SCI) ,Skärgårdsreservaten(SE0220129, SPA/SCI) ,Tåkenön(SE0220150, SCI) ,Lenellstorpskärret(SE0220210, SCI) ,Stendörren(SE0220218, SPA/SCI) ,Lövön(SE0220344, SPA/SCI) ,Hagebyhöga(SE0230144, SCI) ,Kråkeryd(SE0230147, SCI) ,Djursö(SE0230158, SCI) ,Stortorp(SE0230168, SCI) ,Skruvhult(SE0230204, SCI) ,Svensmarö(SE0230261, SCI) ,Misterfall(SE0230292, SCI) ,Törnabygd(SE0320163, SCI) ,Bjursjö(SE0320170, SCI) ,Hakatorp(SE0320189, SCI) ,Brorsmåla(SE0320199, SCI) ,Mösjöhult(SE0320200, SCI) ,Karum(SE0330023, SCI) ,Krokshult(SE0330045, SCI) ,Vanserum-Bäck-Övetorp(SE0330167, SCI) ,Järnavik(SE0410088, SCI) ,Hästholmen-Öppenskär(SE0410099, SCI) ,Uttorp(SE0410101, SCI) ,Stora Rom(SE0410130, SCI) ,Tjärö(SE0410134, SCI) ,Näsnabbarna(SE0410155, SCI) ,Hanö(SE0410158, SCI) ,Bjärekusten(SE0420232, SCI) ,Bonnarps hed(SE0420243, SCI) ,Åsumallet(SE0420254, SCI) ,Gamlegården(SE0420255, SCI) ,Björkhäll(SE0420256, SCI) ,Nedraryd(SE0420269, SCI) ,Edenryd(SE0420274, SCI) ,Tostebergakusten(SE0420275, SCI) ,Dagstorps mosse(SE0430044, SCI) ,Hallabäckens dalgång(SE0430105, SCI) ,Härmanö(SE0520020, SCI) ,Stenungsundskusten(SE0520048, SCI) ,Trossö-Kalvö-Lindö(SE0520126, SCI) ,Koster(SE0520133, SCI) ,Tanumskusten(SE0520150, SCI) ,Kosterfjorden-Väderöfjorden(SE0520170, SCI) ,Kinnekulle(SE0540063, SCI) ,Nya Dala-Stenåsen(SE0540152, SCI) ,Tysjöarna(SE0720362, SPA/SCI) ,Humlenäs(SE0330262, SCI) ,Klinken(SE0720277, SCI) ,Bodal(SE0720354, SCI) ,Jöns-Erskölen(SE0720356, SCI) ,Skäraskog(SE0320213, SCI) ,Bråbygden(SE0330233, SCI) ,Vångsö-Biskopsmåla(SE0410211, SCI) ,Matsalycke(SE0420295, SCI) ,Mannagården(SE0420314, SCI) ,Birkakärret(SE0720467, SCI) ,Stora Harrie mosse(SE0430159, SCI) ,Smedjebacken(SE0430177, SCI) ,Övre Rise(SE0720387, SCI) ,Sundmyren Åflo(SE0720470, SCI) ,Bösen(SE0720471, SCI) </t>
  </si>
  <si>
    <t>MANAGEMENT OF BIOMASS ASH AND ORGANIC WASTE IN THE RECOVERY OF DEGRADED SOILS: A PILOT PROJECT SET IN PORTUGAL</t>
  </si>
  <si>
    <t>LIFE14 ENV/PT/000369</t>
  </si>
  <si>
    <t>LIFE No_Waste</t>
  </si>
  <si>
    <t>Alentejo</t>
  </si>
  <si>
    <t>http://www.ua.pt</t>
  </si>
  <si>
    <t>Universidade de Aveiro,NVG&amp;#x28;Navigator Company  S.A.&amp;#x29;  Portugal,EDM&amp;#x28;EDM - Empresa de Desenvolvimento Mineiro, S.A.&amp;#x29;, Portugal,IPBeja&amp;#x28;Instituto Polit&amp;eacute;cnico de Beja&amp;#x29;, Portugal,RAIZ&amp;#x28;RAIZ - Instituto de Investiga&amp;ccedil;&amp;atilde;o da Floresta e Papel&amp;#x29;, Portugal,BLC3&amp;#x28;Association BLC3 - Platform for the Development of Central Inner Region&amp;#x29;, Portugal</t>
  </si>
  <si>
    <t>Waste use,Site rehabilitation - Decontamination</t>
  </si>
  <si>
    <t>biomass energy,ash</t>
  </si>
  <si>
    <t>Directive 2008/98 - Waste and repealing certain Directives (Waste Framework Directive) (19.11.2008),COM(2006)231 - “Thematic Strategy for Soil Protection” (22.09.2006) ,Directive 1999/31 - Landfill of waste (26.04.1999)</t>
  </si>
  <si>
    <t>Habitat restoration for the Spring and Autumn migration of the Aquatic Warbler in the Iberian Peninsula</t>
  </si>
  <si>
    <t>LIFE16 NAT/ES/000168</t>
  </si>
  <si>
    <t>LIFE PALUDICOLA</t>
  </si>
  <si>
    <t>http://www.fundacionglobalnature.org</t>
  </si>
  <si>
    <t>Fundacion Global Nature,Junta de Castilla y Le&amp;oacute;n - Direcci&amp;oacute;n General del Medio Natural de la Consejer&amp;iacute;a de Fomento y Medio Ambiente, Spain</t>
  </si>
  <si>
    <t>aquatic ecosystem,grazing,introduction of animal species,wetlands ecosystem</t>
  </si>
  <si>
    <t>Acrocephalus paludicola</t>
  </si>
  <si>
    <t xml:space="preserve">L'Albufera(ES0000023, SPA/SCI) ,Prat de Cabanes i Torreblanca(ES0000060, SPA/SCI) ,ZEPA Humedales de La Mancha(ES0000091, SPA) ,Marjal dels Moros(ES0000148, SPA/SCI) ,La Nava-Campos Sur(ES0000216, SPA/SCI) ,La Nava-Campos Norte(ES4140036, SPA/SCI) ,Humedales de La Mancha(ES4250010, SCI) ,Marjal de Pego-Oliva(ES0000147, SCI) ,Prat de Cabanes i Torreblanca (ZEPA)(ES0000467, SPA) ,Marjal dels Moros (ZEPA)(ES0000470, SPA) ,l'Albufera (ZEPA)(ES0000471, SPA) ,Marjal de Pego-Oliva (ZEPA)(ES0000487, SPA) </t>
  </si>
  <si>
    <t>Stewardship network for the conservation of peri-urban Bonellis eagles</t>
  </si>
  <si>
    <t>LIFE19 NAT/PT/000414</t>
  </si>
  <si>
    <t>LIFE LxAquila</t>
  </si>
  <si>
    <t>http://www.spea.pt/en/</t>
  </si>
  <si>
    <t>ICNF&amp;#x28;Instituto da Conserva&amp;ccedil;&amp;atilde;o da Natureza e das Florestas, I.P.&amp;#x29;, Portugal,CMTV&amp;#x28;Munic&amp;iacute;pio de Torres Vedras&amp;#x29;, Portugal,GNR&amp;#x28;Guarda Nacional Republicana&amp;#x29;, Portugal,CMA&amp;#x28;Municipio de Alenquer&amp;#x29;, Portugal,CML&amp;#x28;Munic&amp;iacute;pio de Loures&amp;#x29;, Portugal,SEO&amp;#x28;Sociedade Espa&amp;ntilde;ola de Ornitologia &amp;#x28;SEO&amp;#x2f;BirdLife&amp;#x29;&amp;#x29;, Spain,CL&amp;#x28;Companhia das Lez&amp;iacute;rias, S.A.&amp;#x29;, Portugal,TNM&amp;#x28;Tapada Nacional de Mafra&amp;#x29;, Portugal,EDP-D&amp;#x28;EDP Distribui&amp;ccedil;&amp;atilde;o - Energia, S.A.&amp;#x29;, Portugal,CMVFX&amp;#x28;C&amp;acirc;mara Municipal de Vila Franca de Xira&amp;#x29;, Portugal,PSML&amp;#x28;Parques de Sintra &amp;ndash; Monte da Lua, S.A.&amp;#x29;, Portugal,CMM&amp;#x28;C&amp;acirc;mara Municipal de Mafra&amp;#x29;, Portugal</t>
  </si>
  <si>
    <t>Integrated management,Birds,Urban biodiversity,Awareness raising - Information</t>
  </si>
  <si>
    <t>land use planning,monitoring,poison,public awareness campaign,urban area,local authority,nature conservation,management plan</t>
  </si>
  <si>
    <t>Council Resolution on a Forestry Strategy for the European Union (15.12.1998),COM(2011) 244 final “Our life insurance, our natural capital: an EU biodiversity strategy to 2020” (03.05.2011),Directive 79/409 - Conservation of wild birds (02.04.1979)</t>
  </si>
  <si>
    <t>ACCIPITRIDAE Aquila fasciata</t>
  </si>
  <si>
    <t>Conservation and management of freshwater fauna of EU interest within the ecological corridors of Verbano-Cusio-Ossola.</t>
  </si>
  <si>
    <t>LIFE15 NAT/IT/000823</t>
  </si>
  <si>
    <t>IdroLIFE</t>
  </si>
  <si>
    <t>CNR - Water Research Institute,GRAIA&amp;#x28;G.R.A.I.A. srl  - Gestione e Ricerca Ambientale Ittica Acque&amp;#x29;, Italy,PROVCO&amp;#x28;Provincia del Verbano Cusio Ossola&amp;#x29;, Italy,PNVG&amp;#x28;Ente Parco Nazionale della Val Grande&amp;#x29;, Italy</t>
  </si>
  <si>
    <t>15/11/2016</t>
  </si>
  <si>
    <t>14/03/2022</t>
  </si>
  <si>
    <t>Invertebrates,Fish</t>
  </si>
  <si>
    <t>freshwater ecosystem,river,nature conservation,animal corridor,restoration measure,river management,preventive measure</t>
  </si>
  <si>
    <t>Salmo marmoratus,Rutilus pigus,Chondrostoma soetta,Cottus gobio,Leuciscus souffia,Austropotamobius pallipes</t>
  </si>
  <si>
    <t xml:space="preserve">Lago di Mergozzo e Mont'Orfano(IT1140013, SPA) ,Val Grande(IT1140011, SPA/SCI) ,Fondo Toce(IT1140001, SPA/SCI) ,Fiume Toce(IT1140017, SPA) </t>
  </si>
  <si>
    <t>Development of an efficient and sustainable methodology for EMerging POllutants REmoval in WWTPs (EMPORE)</t>
  </si>
  <si>
    <t>LIFE15 ENV/ES/000598</t>
  </si>
  <si>
    <t>LIFE-EMPORE</t>
  </si>
  <si>
    <t>http://www.ltlevante.com</t>
  </si>
  <si>
    <t>LABORATORIOS TECNOLGICOS DE LEVANTE, S.L,Stichting IHE Delft, The Netherlands,Instituto Tecnol&amp;oacute;gico Metalmec&amp;aacute;nico, Mueble, Madera, Embalaje y Afines &amp;#x28;AIDIMME&amp;#x29;, Spain,ENTIDAD P&amp;Uacute;BLICA DE SANEAMIENTO DE AGUAS RESIDUALES DE LA COMUNIDAD VALENCIANA, Spain,CONSOMAR S.A., Spain,UNIVERSITY OF ALICANTE, Spain</t>
  </si>
  <si>
    <t>Pollutants reduction,Waste water treatment</t>
  </si>
  <si>
    <t>waste water treatment,pollutant elimination,urban wastewater</t>
  </si>
  <si>
    <t>Seagrass transplantation for transitional Ecosystem Recovery</t>
  </si>
  <si>
    <t>LIFE19 NAT/IT/000264</t>
  </si>
  <si>
    <t>LIFE-TRANSFER</t>
  </si>
  <si>
    <t>http://unife.it</t>
  </si>
  <si>
    <t>Amvrakikos gulf &amp;ndash; Lefkada Management Agency &amp;#x28;Greece&amp;#x29;,Comunidad Auton&amp;oacute;ma de la Regi&amp;oacute;n de Murcia &amp;#x28;Spain&amp;#x29;,Asociaci&amp;oacute;n Empresarial Centro Tecnol&amp;oacute;gico de la Energ&amp;iacute;a y del Medio Ambiente de la Regi&amp;oacute;n de Murcia &amp;#x28;Spain&amp;#x29;,Universidad de Murcia &amp;#x28;Spain&amp;#x29;,Ente di Gestione per i Parchi e la Biodiversita-Delta del Po Emilia-Romagna &amp;#x28;Italy&amp;#x29;,Hellenic Centre for Marine Research &amp;#x28;Greece&amp;#x29;,Ente Parco Delta del Po Veneto &amp;#x28;Italy&amp;#x29;,University Ca&amp;#x27; Foscari Venice &amp;#x28;Italy&amp;#x29;</t>
  </si>
  <si>
    <t>Coastal,Invasive species,Marine and Coastal management</t>
  </si>
  <si>
    <t>coastal area,wetland,wetlands ecosystem,nature conservation,restoration measure</t>
  </si>
  <si>
    <t>Directive 2000/60 - Framework for Community action in the field of water policy (23.10.2000),Directive 79/409 - Conservation of wild birds (02.04.1979),COM(2011) 244 final “Our life insurance, our natural capital: an EU biodiversity strategy to 2020” (03.05.2011),Convention on Biological Diversity - CBD (29.12.1993),Regulation 1143/2014 - Prevention and management of the introduction and spread of invasive alien species (22.10.2014)</t>
  </si>
  <si>
    <t xml:space="preserve">AMVRAKIKOS KOLPOS, DELTA LOUROU KAI ARACHTHOU (PETRA, MYTIKAS, EVRYTERI PERIOCHI, KATO POUS ARACHTHOU, KAMPI FILIPPIADAS)(GR2110001, SCI) ,Valli di Comacchio(IT4060002, SPA/SCI) ,Sacca di Goro, Po di Goro, Valle Dindona, Foce del Po di Volano(IT4060005, SPA/SCI) ,AMVRAKIKOS KOLPOS, LIMNOTHALASSA KATAFOURKO KAI KORAKONISIA(GR2110004, SPA) ,Delta del Po: tratto terminale e delta veneto(IT3270017, SCI) ,Mar Menor(ES0000260, SPA) ,Delta del Po(IT3270023, SPA) ,Mar Menor(ES6200030, SCI) </t>
  </si>
  <si>
    <t>Iberian Corridors Pro Bearded Vulture</t>
  </si>
  <si>
    <t>LIFE20 NAT/ES/001363</t>
  </si>
  <si>
    <t>LIFE Pro BV</t>
  </si>
  <si>
    <t>http://www.quebrantahuesos.org</t>
  </si>
  <si>
    <t>ANYH&amp;#x28;Associa&amp;ccedil;&amp;atilde;o Naturaleza y Hombre Portugal&amp;#x29;, Portugal,MITECO&amp;#x28;Direccion General de Biodiversidad, Bosques y Desertificaci&amp;oacute;n.Ministerio para la Transicion Ecologica y el Reto Demografico.&amp;#x29;, Spain,Fundaci&amp;oacute;n para la Conservaci&amp;oacute;n del Quebrantahuesos</t>
  </si>
  <si>
    <t>Participant,Participant,Coordinator</t>
  </si>
  <si>
    <t>10/01/2022</t>
  </si>
  <si>
    <t>09/01/2027</t>
  </si>
  <si>
    <t>Birds,Ecological coherence,Public and Stakeholders participation</t>
  </si>
  <si>
    <t>bird species,social participation</t>
  </si>
  <si>
    <t xml:space="preserve">Directive 2009/147 - Conservation of wild birds - Birds Directive (codified version of Directive 79/409/EEC as amended) (30.11.2009),Directive 92/43 - Conservation of natural habitats and of wild fauna and flora- Habitats Directive (21.05.1992),COM(2020) 380 EU Biodiversity Strategy for 2030 Bringing nature back into our lives (20.05.2020.)  </t>
  </si>
  <si>
    <t xml:space="preserve">Sierra de Moncayo - Los Fayos - Sierra de Armas(ES0000297, SPA) ,Río Guadalope - Maestrazgo(ES0000306, SPA) ,Sierra de Gredos(ES4110002, SPA/SCI) </t>
  </si>
  <si>
    <t>Curlews in crisis  emergency action to halt the decline of curlew Numenius arquata in priority landscapes across the UK</t>
  </si>
  <si>
    <t>LIFE19 NAT/UK/000844</t>
  </si>
  <si>
    <t>LIFE curlew UK</t>
  </si>
  <si>
    <t>Birds,Grasslands,Ecological coherence</t>
  </si>
  <si>
    <t>grassland ecosystem,grazing,migratory species,nature conservation,management plan,restoration measure,pest control,endangered species</t>
  </si>
  <si>
    <t>COM(2010)672 - The CAP towards 2020: Meeting the food, natural resources and territorial challenges of the future (18.11.2010),Directive 79/409 - Conservation of wild birds (02.04.1979)</t>
  </si>
  <si>
    <t>Numenius arquata</t>
  </si>
  <si>
    <t xml:space="preserve">Upper Lough Erne(UK9020071, SPA) ,Upper Lough Erne(UK0016614, SCI) ,Insh Marshes(UK0019812, SCI) ,North Pennine Moors(UK0030033, SCI) ,Migneint-Arenig-Dduallt(UK0030205, SCI) ,Migneint-Arenig-Dduallt(UK9013131, SPA) ,North Pennine Moors(UK9006272, SPA) ,River Spey - Insh Marshes(UK9002231, SPA/SCI) ,Antrim Hills(UK9020301, SPA) </t>
  </si>
  <si>
    <t>Improve Resilience of Industry Sector</t>
  </si>
  <si>
    <t>LIFE14 CCA/IT/000663</t>
  </si>
  <si>
    <t>LIFE IRIS</t>
  </si>
  <si>
    <t>http://www.art-er.it</t>
  </si>
  <si>
    <t>ART-ER ,Carlsberg&amp;#x28;Carlsberg Italia&amp;#x29;, Italy,CAP&amp;#x28;Consorzio Attivit&amp;agrave; Produttive Aree e Servizi&amp;#x29;, Italy,ERGO&amp;#x28;ERGO S.r.l.&amp;#x29;, Italy,SIPRO&amp;#x28;SIPRO Agenzia Provinciale per lo Sviluppo&amp;#x29;, Italy,SSSUP&amp;#x28;Scuola Superiore di Studi Universitari e di Perfezionamento Sant&amp;rsquo;Anna&amp;#x29;, Italy,TA&amp;#x28;TerrAria s.r.l.&amp;#x29;, Italy</t>
  </si>
  <si>
    <t>15/09/2015</t>
  </si>
  <si>
    <t>Sectoral adaptation (industry-services)</t>
  </si>
  <si>
    <t>industrial area,beverage industry,life-cycle management,financial instrument,chain management</t>
  </si>
  <si>
    <t>New Strategies for Improving the Sustainability of Breweries: Full Waste Recovery for Aquaculture Feed</t>
  </si>
  <si>
    <t>LIFE16 ENV/ES/000160</t>
  </si>
  <si>
    <t>LIFE-Brewery</t>
  </si>
  <si>
    <t>Fundacin AZTI - AZTI Fundazioa,THE BREWERS OF EUROPE, Belgium,LKS INGENIER&amp;Iacute;A, SOCIEDAD COOPERATIVA, Spain,RIERA NADEU, S.A., Spain,Institut de Recerca i Tecnologia Agroaliment&amp;agrave;ries &amp;#x28;IRTA&amp;#x29;, Spain</t>
  </si>
  <si>
    <t>Food and Beverages,Waste recycling,Bio-waste (including food waste)</t>
  </si>
  <si>
    <t>Directive 2008/56 - Framework for community action in the field of marine environmental policy (Marine Strategy Framework Directive) (17.06.2008),Directive 2008/98 - Waste and repealing certain Directives (Waste Framework Directive) (19.11.2008),COM(2015)614 - "Closing the loop - An EU action plan for the Circular Economy" (02.12.2015)</t>
  </si>
  <si>
    <t>Conservation of the European Ground Squirrel (Spermophilus citellus) at the northwestern border of its range</t>
  </si>
  <si>
    <t>LIFE19 NAT/SK/001069</t>
  </si>
  <si>
    <t>LIFE SYSEL</t>
  </si>
  <si>
    <t>ALKA Wildlife  o.p.s.  Slovakia ,State Nature Conservancy of the Slovak Republic,Polskie Towarzystwo Ochrony Przyrody &amp;ldquo;Salamandra&amp;rdquo;  Slovakia,Comenius University in Bratislava-Faculty of Natural Sciences  Slovakia</t>
  </si>
  <si>
    <t>Mammals,Grasslands,High Nature Value farmland</t>
  </si>
  <si>
    <t>grassland ecosystem,monitoring,population dynamics,endemic species</t>
  </si>
  <si>
    <t>Spermophilus citellus</t>
  </si>
  <si>
    <t xml:space="preserve">Dolina Łachy(PLH020003, SCI) ,Kamień Śląski(PLH160003, SCI) ,Horesske luky(SKUEV0030, SCI) ,Marcelovske piesky(SKUEV0065, SCI) ,Kameninske slaniska(SKUEV0066, SCI) ,Beznisko(SKUEV0172, SCI) ,Velkolelsky ostrov(SKUEV0183, SCI) ,Gavurky(SKUEV0201, SCI) ,Muranska planina(SKUEV0225, SCI) ,Tisovsky kras(SKUEV0282, SCI) ,Kecovske skrapy(SKUEV0345, SCI) ,Fabianka(SKUEV0355, SCI) ,Horny vrch(SKUEV0356, SCI) ,Sovi hrad(SKUEV0358, SCI) ,Belezir(SKUEV0360, SCI) ,Vodokas(SKUEV0361, SCI) ,Sokolec(SKUEV0593, SCI) ,Primovské skaly(SKUEV0708, SCI) ,Mašianské sysľovisko(SKUEV0784, SCI) </t>
  </si>
  <si>
    <t>Pollutant Photo-NF remediation of Agro-Water</t>
  </si>
  <si>
    <t>LIFE17 ENV/GR/000387</t>
  </si>
  <si>
    <t>LIFE PureAgroH2O</t>
  </si>
  <si>
    <t>Benaki Phytopathological Institute,National Centre for Scientific Research &amp;ldquo;Demokritos&amp;rdquo;, Greece,Agricultural Cooperative of Zagora, Pelion, Greece,Universidad de Almeria, Spain</t>
  </si>
  <si>
    <t>Waste water treatment,Food and Beverages</t>
  </si>
  <si>
    <t>clean technology,food production,agricultural pollution,industrial waste water,pollutant elimination,public health,water treatment</t>
  </si>
  <si>
    <t>Directive 91/271 - Urban waste water treatment (21.05.1991),COM(2012)673 -"A Blueprint to Safeguard Europe's Water Resources",Directive 2000/60 - Framework for Community action in the field of water policy (23.10.2000)</t>
  </si>
  <si>
    <t>Intelligent monitoring and efficient waste reduction in Cyprus Island</t>
  </si>
  <si>
    <t>LIFE20 IPE/CY/000011</t>
  </si>
  <si>
    <t>LIFE-IP CYzero WASTE</t>
  </si>
  <si>
    <t xml:space="preserve">Department of Environment, Ministry of Agriculture, Rural Development and Environment ,Polis Chrysochous Municipality ,Nicosia Development Agency,Nicosia Municipality,National Technical University of Athens ,Limassol Municipality ,Pafos Development Company Aphrodite Ltd,Larnaca Municipality ,Pafos municipality,Municipality of Paralimni,Ayia Napa Municipality ,Aglantzia Municipality ,Municipality of Aradippou ,Development Agency of Lemesos Ltd,Development Agency of Larnaka Ammochostos Ltd,Troodos Development Company ,Agricultural Research Institute,Cyprus Recyclers Association ,Geroskipou Municipality </t>
  </si>
  <si>
    <t>30/09/2029</t>
  </si>
  <si>
    <t>Agricultural waste,Municipal waste (including household and commercial),Packaging and plastic waste,Waste recycling,Hazardous waste,End-of-pipe treatment - Landfilling,Waste from Electrical and Electronic Equipment (WEEE),Waste reduction - Raw material saving,Waste use,Bio-waste (including food waste),Circular economy and Value chains,Integrated management,Resource efficiency,Awareness raising - Information,Environmental training - Capacity building,Improved legislative compliance and enforcement,Knowledge development,Market based instruments,Public and Stakeholders participation,Marine and Coastal management,Public administration</t>
  </si>
  <si>
    <t>environmental monitoring,rural environment,waste management,waste disposal,environmental awareness,integrated management,waste use,local government,waste recycling,waste treatment,waste reduction,waste collection,reuse of materials,rural area,recycling,separated collection,packaging,environmental management,municipal waste,organic waste,local authority,pollution prevention,separation,economic analysis,separation at source,environmental policy,hazardous waste,landfill,waste,waste recovery and recycling,environmental incentive</t>
  </si>
  <si>
    <t>COM(2015)614 - "Closing the loop - An EU action plan for the Circular Economy" (02.12.2015),COM(2014)398 - "Towards a circular economy: a zero waste programme for Europe" (02.07.2014),Directive 2008/98 - Waste and repealing certain Directives (Waste Framework Directive) (19.11.2008),Directive 2012/19 - Waste electrical and electronic equipment (WEEE) (04.07.2012),Directive 2004/12 - Amending Directive 94/62/EC on packaging and packaging waste (11.02.2004 ),Directive 1999/31 - Landfill of waste (26.04.1999),Directive 91/689 - Hazardous waste (12.12.1991),Development of new legislation</t>
  </si>
  <si>
    <t>Recycling of high-quality secondary thermoplastics and critical raw materials coming from mixed WEEE and EoL vehicles</t>
  </si>
  <si>
    <t>LIFE18 ENV/BE/000368</t>
  </si>
  <si>
    <t>Life PlasPLUS</t>
  </si>
  <si>
    <t>http://www.comettraitements.com</t>
  </si>
  <si>
    <t>ULI&amp;#x28;Universit&amp;eacute; de Li&amp;egrave;ge&amp;#x29;, Belgium,SER&amp;#x28;SERI PLAST SPA&amp;#x29;, Italy,CRF&amp;#x28;Centro Ricerche Fiat S.C.p.A&amp;#x29;, Italy,CAM&amp;#x28;Campine&amp;#x29;, Belgium</t>
  </si>
  <si>
    <t>Packaging and plastic waste,Waste recycling,End-of-Life Vehicles (ELV's) and tyres,Waste from Electrical and Electronic Equipment (WEEE),Electric - Electronics - Optical</t>
  </si>
  <si>
    <t>water saving,energy saving,waste treatment,plastic waste,vehicle,recycling,electronic material,alternative technology,by-product</t>
  </si>
  <si>
    <t>Directive 1999/31 - Landfill of waste (26.04.1999),Directive 2012/19 - Waste electrical and electronic equipment (WEEE) (04.07.2012),COM(2015)614 - "Closing the loop - An EU action plan for the Circular Economy" (02.12.2015),Directive 2000/53 - End-of life vehicles (18.09.2000)</t>
  </si>
  <si>
    <t>Perfluorinated compounds HOlistic ENvironmental Interistitutional eXperience</t>
  </si>
  <si>
    <t>LIFE16 ENV/IT/000488</t>
  </si>
  <si>
    <t>LIFE PHOENIX</t>
  </si>
  <si>
    <t>http://www.regione.veneto.it</t>
  </si>
  <si>
    <t>Regione del Veneto,ARPAV - Agenzia Regionale per la Prevenzione e la Protezione Ambientale del Veneto, Italy,Universit&amp;agrave; degli Studi di Padova, Italy,CONSIGLIO NAZIONALE DELLE RICERCHE-ISTITUTO DI RICERCA SULLE ACQUE, Italy</t>
  </si>
  <si>
    <t>water quality improvement,drinking water,pollutant elimination,water pollution,pollutant monitoring,monitoring</t>
  </si>
  <si>
    <t>COM(2012)673 -"A Blueprint to Safeguard Europe's Water Resources",Directive 2006/118 - Protection of groundwater against pollution and deterioration (12.12.2006),Directive 98/83 - Quality of water intended for human consumption (03.11.1998),Directive 2000/60 - Framework for Community action in the field of water policy (23.10.2000),"Regulation 1272/2008 - Classification, labelling and packaging of substances and mixtures (amends REACH regulation) (16.12.2008)"</t>
  </si>
  <si>
    <t>High performance multiphase anaerobic reactor for agroindustrial wastewater treatment</t>
  </si>
  <si>
    <t>LIFE17 ENV/ES/000331</t>
  </si>
  <si>
    <t>LIFE Multi-AD 4 AgroSMEs</t>
  </si>
  <si>
    <t>http://www.aemaservicios.com/</t>
  </si>
  <si>
    <t>AGUA, ENERGA Y MEDIOAMBIENTE SERVICIOS INTEGRALES, S.L.U.,Societatea de Inginerie Sisteme SIS S.A., Romania,Institutions et Strat&amp;eacute;gies, France,Instituto Tecnol&amp;oacute;gico de Arag&amp;oacute;n, Spain,PURINES ALMAZAN S.L., Spain</t>
  </si>
  <si>
    <t>use of waste as energy source,waste water treatment,food production,agroindustry,beverage industry</t>
  </si>
  <si>
    <t>Directive 2000/60 - Framework for Community action in the field of water policy (23.10.2000),Directive 2009/28 - Promotion of the use of energy from renewable sources (23.04.2009),Directive 2010/75 - Industrial emissions (integrated pollution prevention and control) (24.11.2010)</t>
  </si>
  <si>
    <t>Restoring and managing bird habitats in the Danish and German Wadden Sea area</t>
  </si>
  <si>
    <t>LIFE19 NAT/DK/000922</t>
  </si>
  <si>
    <t>LIFE Wadden Sea Birds</t>
  </si>
  <si>
    <t>DDNF&amp;#x28;The Danish Nature Fund&amp;#x29;, Denmark,StN&amp;#x28;Stiftung Naturschutz Schleswig-Holstein&amp;#x29;, Germany,WSNP&amp;#x28;The Wadden Sea National Park&amp;#x29;, Denmark,NST&amp;#x28;The Danish Nature Agency&amp;#x29;, Denmark</t>
  </si>
  <si>
    <t>Natural risks (Flood - Forest fire - Landslide),Birds,Sensitive and protected areas management,High Nature Value farmland,Freshwater,Grasslands</t>
  </si>
  <si>
    <t>climate change mitigation,restoration measure</t>
  </si>
  <si>
    <t>COM(2011) 244 final “Our life insurance, our natural capital: an EU biodiversity strategy to 2020” (03.05.2011),Directive 2009/147 - Conservation of wild birds - Birds Directive (codified version of Directive 79/409/EEC as amended) (30.11.2009),Directive 2007/60 - Assessment and management of flood risks (23.10.2007),Regulation 1143/2014 - Prevention and management of the introduction and spread of invasive alien species (22.10.2014),Directive 2008/105 - Environmental quality standards in the field of water policy (16.12.2008)</t>
  </si>
  <si>
    <t>Haematopus ostralegus,Vanellus vanellus,Tadorna tadorna,Branta leucopsis,Anser anser,Charadrius alexandrinus,Calidris alpina schinzii,Numenius arquata,Tringa totanus,Anas penelope,Anas acuta,Anas clypeata,Luscinia svecica,Limosa limosa,Asio flammeus,Sterna albifrons,Sterna paradisaea,Sterna hirundo,Philomachus pugnax,Recurvirostra avosetta</t>
  </si>
  <si>
    <t xml:space="preserve">Ramsar-Gebiet S-H Wattenmeer und angrenzende Küstengebiete(DE0916491, SPA) ,Vidåen, Tøndermarsken og Saltvandssøen(DK009X060, SPA) </t>
  </si>
  <si>
    <t>Establishing control of invasive alien species Ailanthus altissima (tree of heaven) in Croatia</t>
  </si>
  <si>
    <t>LIFE19 NAT/HR/001070</t>
  </si>
  <si>
    <t>LIFE CONTRA Ailanthus</t>
  </si>
  <si>
    <t>https://mzoe.gov.hr/</t>
  </si>
  <si>
    <t>01/04/2025</t>
  </si>
  <si>
    <t>Freshwater,Grasslands,Plants,Site rehabilitation - Decontamination,Invasive species,Natural risks (Flood - Forest fire - Landslide)</t>
  </si>
  <si>
    <t>endemic species,freshwater ecosystem,grassland ecosystem,monitoring,natural park,biodiversity,nature conservation,restoration measure,endangered species,ecosystem-based approach</t>
  </si>
  <si>
    <t xml:space="preserve">Srednjedalmatinski otoci i Pelješac(HR1000036, SPA) ,Šire područje NP Krka(HR2000918, SCI) ,JI dio Pelješca(HR2001364, SCI) ,Krka i okolni plato(HR1000026, SPA) </t>
  </si>
  <si>
    <t>LIFE GreenYourRoute: A European innovative logistic platform for last mile delivery of goods in urban environment.</t>
  </si>
  <si>
    <t>LIFE17 ENV/GR/000215</t>
  </si>
  <si>
    <t>LIFE GYR</t>
  </si>
  <si>
    <t>University of Thessaly,Athinaiki Metaforiki SA, Greece,Central European Data Agency, a.s., Czech Republic,CHAPS spol. s r.o., Czech Republic,Plus Metaforiki, Greece,Militos Consulting S.A., Greece,Koukouzelis A.S. &amp;amp; SIA EE, Greece,ITACA S.R.L., Italy</t>
  </si>
  <si>
    <t>Transport planning - Traffic monitoring,Efficiency</t>
  </si>
  <si>
    <t>vehicle,greenhouse gas,freight transport,urban planning,transport planning,energy efficiency,mobility</t>
  </si>
  <si>
    <t>Directive 2009/33 - Promotion of clean and energy-efficient road transport vehicles (23.04.2009),COM (2013/0918) - A Clean Air Programme for Europe (18.12.2013)</t>
  </si>
  <si>
    <t>Eat, Act, ImpacT: Empowering and sensitizing the educational sector in Catalonia, Spain and Europe for a fairer, healthier and more environmentally friendly food system, thanks to the LIFE programme</t>
  </si>
  <si>
    <t>LIFE20 NGO4GD/ES/000023</t>
  </si>
  <si>
    <t>EAT:LIFE</t>
  </si>
  <si>
    <t>NGOs on the European Green Deal</t>
  </si>
  <si>
    <t xml:space="preserve">Fundacio Catalana de l Esplai </t>
  </si>
  <si>
    <t>Awareness raising - Information,Public and Stakeholders participation,Environmental training - Capacity building,Education and Cultural activities,Circular economy and Value chains</t>
  </si>
  <si>
    <t>environmental education,environmental awareness,consumption pattern,environmental training,climate protection,social participation,vocational training,consumer goods,consumer information,environmentally responsible behaviour,climate action plan,climate mitigation strategy,climate resilience</t>
  </si>
  <si>
    <t>Lightweight bio-based polymer composites for lower emission vehicles</t>
  </si>
  <si>
    <t>LIFE17 CCM/PL/000049</t>
  </si>
  <si>
    <t>LIFE BIOBCOMPO</t>
  </si>
  <si>
    <t>http://www.sapagroup.net</t>
  </si>
  <si>
    <t>SAPA POLSKA Spka z ograniczon odpowiedzialnoci,S&amp;ograve;phia CZ S.r.o., Czech Republic,CENTRO RICERCHE FIAT SCPA, Italy,FCA Italy S.p.A., Italy,S&amp;ograve;phia High Tech S.r.l., Italy,SAPA srl, Italy</t>
  </si>
  <si>
    <t>emission reduction,vehicle,greenhouse gas,automobile industry,transport planning</t>
  </si>
  <si>
    <t>COM(2011)112 - "A Roadmap for moving to a competitive low carbon economy in 2050" (08.03.2011),COM(2014)15 - Policy framework for climate and energy in the period from 2020 to 2030 (22.01.2014)</t>
  </si>
  <si>
    <t>Research of marine protected habitats in EEZ and determination of the necessary conservation status in Latvia</t>
  </si>
  <si>
    <t>LIFE19 NAT/LV/000973</t>
  </si>
  <si>
    <t>LIFE REEF</t>
  </si>
  <si>
    <t>Marine,Fish,Invasive species</t>
  </si>
  <si>
    <t>marine conservation area,marine ecosystem,biodiversity,monitoring system,marine environment,software development</t>
  </si>
  <si>
    <t>1110 - Sandbanks which are slightly covered by sea water all the time,1170 - Reefs</t>
  </si>
  <si>
    <t>Pilot plant to win fine spherical iron powder from a byproduct of steel plant and metal works for various applications</t>
  </si>
  <si>
    <t>LIFE18 ENV/DE/000461</t>
  </si>
  <si>
    <t>LIFE GreenPowder</t>
  </si>
  <si>
    <t>http://www.ostec-meissen.de</t>
  </si>
  <si>
    <t>Metal industry,Circular economy and Value chains,Waste reduction - Raw material saving,Hazardous waste</t>
  </si>
  <si>
    <t>energy saving,waste recycling,emission reduction,metal products industry,iron and steel industry,hazardous substance,alternative technology,by-product</t>
  </si>
  <si>
    <t>Directive 75/442/EEC -"Waste framework directive" (15.07.1975),COM(2015)614 - "Closing the loop - An EU action plan for the Circular Economy" (02.12.2015),"Regulation 1907/2006 - Registration, Evaluation, Authorisation and Restriction of Chemicals (REACH) (18.12.2006) ",COM(2011)112 - "A Roadmap for moving to a competitive low carbon economy in 2050" (08.03.2011)</t>
  </si>
  <si>
    <t>PURSUING ESTONIAN NATIONAL CLIMATE AMBITION THROUGH SMART AND RESILIENT RENOVATION</t>
  </si>
  <si>
    <t>LIFE20 IPC/EE/000010</t>
  </si>
  <si>
    <t>LIFE IP BUILDEST</t>
  </si>
  <si>
    <t>Estonia (EE)</t>
  </si>
  <si>
    <t>https://mkm.ee/en</t>
  </si>
  <si>
    <t>Rakvere Town Government,Estonian Union of Co-operative Housing Associations&amp;#x2f;Eesti Korteri&amp;uuml;histute Liit,Estonian Open-Air Museum Foundation, Centre of Rural Architecture&amp;#x2f;Sihtasutus Eesti Vaba&amp;otilde;humuuseum,Ministry of Environment ,Foundation KredEx,State Real Estate Ltd,Environmental Investments Centre,Tallinn University of Technology,Estonian Academy of Arts&amp;#x2f;Eesti Kunstiakadeemia,Tartu Regional Energy Agency,Tartu City Government,Voru Town Government,Estonian Digital Construction Cluster&amp;#x2f;MT&amp;Uuml; Digitaalehitus,Ministry of Economic Affairs and Communications,Estonian Association of Construction Entrepreneurs,Estonian Woodhouse Association&amp;#x2f;Eesti Puitmajaliit,Ministry of Finance,Estonian Circular Economy Industries Association</t>
  </si>
  <si>
    <t>Participant,Participant,Participant,Participant,Participant,Participant,Participant,Participant,Participant,Participant,Participant,Participant,Participant,Coordinator,Participant,Participant,Participant,Participant</t>
  </si>
  <si>
    <t>01/11/2021</t>
  </si>
  <si>
    <t>Energy efficiency,Efficiency,Savings,Life Cycle Assessment-Management,Building,Urban design (urban-rural),Resilient communities,Construction and demolition waste</t>
  </si>
  <si>
    <t>energy saving,residential building,energy efficiency,demolition waste,building renovation</t>
  </si>
  <si>
    <t>Constituting a European Living Lakes Association (ELLA) empowering Civil Society Organizations to enhance and support the protection and sustainable use of aquatic ecosystems and their related biodiversity</t>
  </si>
  <si>
    <t>LIFE20 NGO4GD/DE/000028</t>
  </si>
  <si>
    <t>LIFE ELLA</t>
  </si>
  <si>
    <t xml:space="preserve">Global Nature Fund </t>
  </si>
  <si>
    <t>Public and Stakeholders participation,Water resources protection,Natural resources and ecosystems,Awareness raising - Information,Environmental training - Capacity building</t>
  </si>
  <si>
    <t>water quality improvement,climate protection,flood protection,ecological assessment,ecosystem-based approach,eutrophication</t>
  </si>
  <si>
    <t xml:space="preserve">Circular Economy Implementation in Greece
</t>
  </si>
  <si>
    <t>LIFE18 IPE/GR/000013</t>
  </si>
  <si>
    <t>LIFE-IP CEI-Greece</t>
  </si>
  <si>
    <t>Hellenic Recycling Agency-Greece,National Quality Infrastructure System-Greece,National Centre for the Environment and Sustainable Development-Greece,Municipality of Athens-Greece,Municipality of Thessaloniki-Greece,Municipality of Alonissos-Greece,Municipality of Paros-Greece,Municipality of Antiparos-Greece,Municipality of Tinos-Greece,Municipality of Thira-Greece,Municipality of Vari-Voula-Vouliagmeni-Greece,Municipality of Nafpaktia-Greece,Ecological Recycling Society-Greece,DAFNI Network of Sustainable Greek Islands-Greece,TERRA NOVA Environmental Engineering Consultancy Ltd.-Greece,Waste Management of Western Macedonia S.A.-Greece,Harokopio University of Athens-Greece,Green Fund-Greece,Central Market of Thessaloniki S.A.</t>
  </si>
  <si>
    <t>Participant,Participant,Participant,Participant,Participant,Participant,Participant,Participant,Participant,Participant,Participant,Participant,Participant,Participant,Participant,Participant,Participant,Participant,Participant</t>
  </si>
  <si>
    <t>31/10/2027</t>
  </si>
  <si>
    <t>Circular economy and Value chains,Agricultural waste,Municipal waste (including household and commercial),Packaging and plastic waste,Waste from Electrical and Electronic Equipment (WEEE),Waste recycling,Hazardous waste,Waste reduction - Raw material saving,Resource efficiency,Integrated management</t>
  </si>
  <si>
    <t>waste management,environmental awareness,domestic waste,waste use,waste recycling,waste treatment,waste reduction,waste collection,indicator,plastic,municipal waste,organic waste,solid waste,hazardous waste,management plan,agricultural waste</t>
  </si>
  <si>
    <t>Directive 1999/31 - Landfill of waste (26.04.1999),COM(2015)614 - "Closing the loop - An EU action plan for the Circular Economy" (02.12.2015),Directive 2008/98 - Waste and repealing certain Directives (Waste Framework Directive) (19.11.2008)</t>
  </si>
  <si>
    <t>Protection and restoration of wetlands in "Puszcza Kampinoska" Natura 2000 site</t>
  </si>
  <si>
    <t>LIFE19 NAT/PL/000746</t>
  </si>
  <si>
    <t>Kampinos WetLIFE</t>
  </si>
  <si>
    <t>http://www.kampinoski-pn.gov.pl</t>
  </si>
  <si>
    <t>Amphibians,Birds,Invertebrates,Freshwater</t>
  </si>
  <si>
    <t>freshwater ecosystem,monitoring,protected area,renaturation,biodiversity,wetland,nature conservation,land purchase</t>
  </si>
  <si>
    <t>Directive 2007/60 - Assessment and management of flood risks (23.10.2007),COM(2014)15 - Policy framework for climate and energy in the period from 2020 to 2030 (22.01.2014),Directive 92/43 - Conservation of natural habitats and of wild fauna and flora- Habitats Directive (21.05.1992),Directive 79/409 - Conservation of wild birds (02.04.1979),COM(2011) 244 final “Our life insurance, our natural capital: an EU biodiversity strategy to 2020” (03.05.2011),Directive 2000/60 - Framework for Community action in the field of water policy (23.10.2000)</t>
  </si>
  <si>
    <t>6410 - "Molinia meadows on calcareous, peaty or clayey-silt-laden soils (Molinion caeruleae)",7140 - Transition mires and quaking bogs,9170 - Galio-Carpinetum oak-hornbeam forests,9180 - "Tilio-Acerion forests of slopes, screes and ravines",91E0 - "Alluvial forests with Alnus glutinosa and Fraxinus excelsior (Alno-Padion, Alnion incanae, Salicion albae)"</t>
  </si>
  <si>
    <t xml:space="preserve">Puszcza Kampinoska(PLC140001, SPA/SCI) </t>
  </si>
  <si>
    <t>Global system for Sustainable TRAffic emissions management</t>
  </si>
  <si>
    <t>LIFE16 ENV/ES/000082</t>
  </si>
  <si>
    <t>LIFE GySTRA</t>
  </si>
  <si>
    <t>http://www.cartif.com/</t>
  </si>
  <si>
    <t>Fundacion CARTIF,Sofia Development Association Foundation,Centro de Investigaciones Energ&amp;eacute;ticas, Medioambientales y Tecnol&amp;oacute;gicas, Spain,Jefatura Central de Tr&amp;aacute;fico, Spain,Opus Remote Sensing Europe S.L.</t>
  </si>
  <si>
    <t>Air pollutants,Air quality monitoring</t>
  </si>
  <si>
    <t>monitoring system,vehicle,air quality management,air pollution,air quality monitoring,urban pollution,traffic emission,traffic monitoring</t>
  </si>
  <si>
    <t>WASTE STREAMS TREATMENT FOR OBTAINING SAFE RECLAIMED WATER AND BIOMETHANE FOR TRANSPORT SECTOR TO MITIGATE GHG EMISSIONS</t>
  </si>
  <si>
    <t>LIFE14 CCM/ES/000865</t>
  </si>
  <si>
    <t>LIFE METHAmorphosis</t>
  </si>
  <si>
    <t>http://www.aqualia.es</t>
  </si>
  <si>
    <t>FCC AQUALIA,ICAEN&amp;#x28;Instituto Catal&amp;aacute;n de la Energ&amp;iacute;a&amp;#x29;, Spain,AMB&amp;#x28;&amp;Aacute;rea Metropolitana de Barcelona&amp;#x29;, Spain,SEAT&amp;#x28;CENTRO T&amp;Eacute;CNICO DE SEAT, S.A.&amp;#x29;, Spain,FCC&amp;#x28;Fomento de Construcciones y Contratas, S.A.&amp;#x29;, Spain,NATURGY GN &amp;#x28;Gas Natural SDG&amp;#x29;, Spain</t>
  </si>
  <si>
    <t>Renewable energies,GHG reduction in EU ETS sectors,GHG reduction in non EU ETS sectors</t>
  </si>
  <si>
    <t>emission reduction,greenhouse gas,biofuel,agricultural waste,transportation mean</t>
  </si>
  <si>
    <t>Directive 2008/98 - Waste and repealing certain Directives (Waste Framework Directive) (19.11.2008),Directive 2009/28 - Promotion of the use of energy from renewable sources (23.04.2009),COM(2014)398 - "Towards a circular economy: a zero waste programme for Europe" (02.07.2014),Directive 2012/27 - Energy efficiency (25.10.2012),Directive 2009/30 - Amending Directive 98/70/EC as regards the specification of petrol, diesel and gas-oil and introducing a mechanism to monitor and reduce greenhouse gas emissions and amending Council Directive 1999/32/EC as regards the specification of fuel used by inland waterway vessels and repealing Directive 93/12/EEC (23.04.2009)</t>
  </si>
  <si>
    <t>Brine and metal wastes valorisation to produce coagulants for wastewater treatment.</t>
  </si>
  <si>
    <t>LIFE20 ENV/ES/000430</t>
  </si>
  <si>
    <t>LIFE Waste2Coag</t>
  </si>
  <si>
    <t>Aquafin&amp;#x28;Aquafin NV&amp;#x29;, Belgium,ISLE&amp;#x28;Isle Utilities BV&amp;#x29;, Netherlands,JOVIAR&amp;#x28;CREACIONES JOVIAR S.L.&amp;#x29;, Spain,AIDIMME&amp;#x28;Instituto Tecnol&amp;oacute;gico Metalmec&amp;aacute;nico,mueble,madera,embalaje y afines&amp;#x29;, Spain,GLOBAL OMNIUM MEDIOAMBIENTE, S.L.</t>
  </si>
  <si>
    <t>Waste water treatment,Water resources protection,Water quality improvement,Waste use,Industrial waste,Energy production and supply</t>
  </si>
  <si>
    <t>water resource management,waste water treatment,industrial waste,waste use,energy supply</t>
  </si>
  <si>
    <t>Directive 75/442/EEC -"Waste framework directive" (15.07.1975),COM(2015)614 - "Closing the loop - An EU action plan for the Circular Economy" (02.12.2015),Directive 2000/60 - Framework for Community action in the field of water policy (23.10.2000),Directive 91/271 - Urban waste water treatment (21.05.1991),Directive 2009/28 - Promotion of the use of energy from renewable sources (23.04.2009),Directive 2008/56 - Framework for community action in the field of marine environmental policy (Marine Strategy Framework Directive) (17.06.2008)</t>
  </si>
  <si>
    <t>Working together to save the Saimaa Ringed Seal in changing environment</t>
  </si>
  <si>
    <t>LIFE19 NAT/FI/000832</t>
  </si>
  <si>
    <t>Our Saimaa Seal LIFE</t>
  </si>
  <si>
    <t xml:space="preserve">Etel&amp;auml;-Karjaan Virkistysalues&amp;auml;&amp;auml;ti&amp;ouml;  Finland,South Savo Regional Centre for Economic Development  Transport and the Environment  Finland,DocArt Ky  Finland,Finnish Food Authority,Natural Resource Institute Finland,Turku University of Applied Sciences Ltd.  Finland ,University of Eastern Finland,University of Helsinki  Finland,North Karelia Regional Centres for Economic Development  Transport and the Environment  Finland </t>
  </si>
  <si>
    <t>Mammals,Public and Stakeholders participation,Sports and Recreation activities,Tourism and Accommodation</t>
  </si>
  <si>
    <t>conservation of genetic resources,endemic species,environmental education,environmental impact of recreation,environmental impact of tourism,marine conservation area,monitoring system,management plan,population dynamics,endangered species</t>
  </si>
  <si>
    <t>Pusa hispida botnica,Pusa hispida saimensis</t>
  </si>
  <si>
    <t xml:space="preserve">Ilkonselkä(FI0422001, SCI) ,Kolovesi - Vaaluvirta - Pyttyselkä(FI0500001, SCI) ,Linnansaari(FI0500002, SCI) ,Pihlajavesi(FI0500013, SCI) ,Luonteri(FI0500021, SCI) ,Lietvesi(FI0500024, SCI) ,Katosselkä - Tolvanselkä(FI0500026, SCI) ,Joutenvesi - Pyyvesi(FI0500031, SCI) ,Puruvesi(FI0500035, SCI) ,Hevonniemi(FI0500171, SCI) ,Oriveden-Pyhäselän saaristot(FI0700018, SCI) </t>
  </si>
  <si>
    <t>Demonstrating a new innovative production process of a unique and green substitute for plastic materials</t>
  </si>
  <si>
    <t>LIFE14 ENV/SE/000258</t>
  </si>
  <si>
    <t>DURAPULP for LIFE</t>
  </si>
  <si>
    <t>http://www.sodra.com</t>
  </si>
  <si>
    <t>Sdra Skogsgarna Ekonomisk frening</t>
  </si>
  <si>
    <t>Eco-products design,Life Cycle Assessment-Management</t>
  </si>
  <si>
    <t>packaging,alternative material</t>
  </si>
  <si>
    <t>COM(2011)899 - “Innovation for a sustainable Future - The Eco-innovation Action Plan (Eco-AP) (15.12.2011),Directive 2004/12 - Amending Directive 94/62/EC on packaging and packaging waste (11.02.2004 )</t>
  </si>
  <si>
    <t>Conservation of endangered species in priority areas of Fundación Naturaleza y Hombre: Western Iberia, Bahía de Santander and montaña pasiega</t>
  </si>
  <si>
    <t>LIFE20 NGO4GD/ES/000027</t>
  </si>
  <si>
    <t>PRIORITY AREAS</t>
  </si>
  <si>
    <t>Fundaci&amp;oacute;n Naturaleza y Hombre</t>
  </si>
  <si>
    <t>Awareness raising - Information,Public and Stakeholders participation,Birds,Amphibians,Fish,Renewable energies,Sensitive and protected areas management,Invasive species,Ecological coherence,High Nature Value farmland,Forests,Freshwater,Marine,Agriculture - Forestry,Forest management,Mammals,Reptiles</t>
  </si>
  <si>
    <t>freshwater ecosystem,introduction of animal species,Agriculture,biodiversity,environmental awareness,monitoring system,public-private partnership,forest ecosystem,nature conservation,voluntary work,habitat restoration,management plan,invasive species,restoration measure,renewable energy,aquatic ecosystem,ecological assessment,endangered species,agroforestry,multidisciplinary cooperation,voluntary agreement</t>
  </si>
  <si>
    <t>Connecting Christians with Climate Change and Conservation as Creation Care</t>
  </si>
  <si>
    <t>LIFE20 NGO4GD/FR/000046</t>
  </si>
  <si>
    <t>CoCliCo - LIFE of Poppy</t>
  </si>
  <si>
    <t>A Rocha France</t>
  </si>
  <si>
    <t>Awareness raising - Information,Resilient communities,Environmental training - Capacity building,Public and Stakeholders participation,Education and Cultural activities,Natural resources and ecosystems</t>
  </si>
  <si>
    <t>environmental education,biodiversity,environmental awareness,public awareness campaign,environmental training,information service,voluntary work,environmental protection advice,information network,endangered species,environmentally responsible behaviour,monitoring,environmental incentive,knowledge development</t>
  </si>
  <si>
    <t>Empowering citizenship to act and to understand EU GREEN DEAL through Fundació CATALUNYA LA PEDRERA's Natura Sites Network</t>
  </si>
  <si>
    <t>LIFE20 NGO4GD/ES/000021</t>
  </si>
  <si>
    <t>LIFE GREEN PEDRERA</t>
  </si>
  <si>
    <t xml:space="preserve">Fundaci&amp;oacute; Catalunya La Pedrera </t>
  </si>
  <si>
    <t>Awareness raising - Information,Environmental training - Capacity building,Ecological coherence,Public and Stakeholders participation</t>
  </si>
  <si>
    <t>environmental education,biodiversity,environmental awareness,public awareness campaign,environmental training,social participation,vocational training,nature conservation,voluntary work,environmentally responsible behaviour,monitoring,carbon sequestration,climate change adaptation,climate change mitigation</t>
  </si>
  <si>
    <t>Unleashing the potential of community energy in Spain: strengthen the role of citizens towards a decentralised, democratic and inclusive energy transition</t>
  </si>
  <si>
    <t>LIFE20 NGO4GD/ES/000035</t>
  </si>
  <si>
    <t>UP4CommunityEnergy</t>
  </si>
  <si>
    <t xml:space="preserve">Amigos de la Tierra Espa&amp;ntilde;a </t>
  </si>
  <si>
    <t>Awareness raising - Information,Environmental training - Capacity building,Energy production and supply,Public and Stakeholders participation</t>
  </si>
  <si>
    <t>public awareness campaign,consumption pattern,policy integration,local authority,energy supply,social participation,information network,environmental impact of energy,consumer information,decision making support</t>
  </si>
  <si>
    <t>Raising Education and Awareness of Climate Change in Czech Classrooms and Communities</t>
  </si>
  <si>
    <t>LIFE20 NGO4GD/CZ/000018</t>
  </si>
  <si>
    <t>REACH EACH</t>
  </si>
  <si>
    <t>St&amp;#x159;edisko ekologick&amp;eacute; v&amp;yacute;chovy SEVER Horn&amp;iacute; Mar&amp;scaron;ov o.p.s.</t>
  </si>
  <si>
    <t>Public and Stakeholders participation,Education and Cultural activities,Resilient communities,Awareness raising - Information,Environmental training - Capacity building</t>
  </si>
  <si>
    <t>environmental education,public participation,climatic change,schools,climate resilience</t>
  </si>
  <si>
    <t>LIFE SAFE for VULTURES - First step to the restoration of the vulture guild in Sardinia</t>
  </si>
  <si>
    <t>LIFE19 NAT/IT/000732</t>
  </si>
  <si>
    <t>LIFE SAFE for VULTURES</t>
  </si>
  <si>
    <t>http://www.uniss.it</t>
  </si>
  <si>
    <t>High Nature Value farmland,Agricultural waste,Pollution control</t>
  </si>
  <si>
    <t>carcass disposal,dog,poison,pollution prevention,electrical industry</t>
  </si>
  <si>
    <t>Gyps fulvus</t>
  </si>
  <si>
    <t xml:space="preserve">Catena del Marghine e del Goceano(ITB011102, SCI) ,Monte Limbara(ITB011109, SCI) ,Capo Caccia (con le isole Foradada e Piana) e Punta del Giglio(ITB010042, SCI) ,Golfo di Orosei(ITB020014, SPA/SCI) ,Valle del Temo(ITB020040, SCI) ,Entroterra e zona costiera tra Bosa, Capo Marargiu e Porto Tangone(ITB020041, SCI) ,Altopiano di Campeda(ITB021101, SCI) ,Monti del Gennargentu(ITB021103, SPA/SCI) ,Monte Albo(ITB021107, SCI) ,Supramonte di Oliena, Orgosolo e Urzulei - Su Sercone(ITB022212, SPA/SCI) ,Capo Pecora(ITB040030, SCI) ,Monte Arcuentu e Rio Piscinas(ITB040031, SCI) ,Da Piscinas a Riu Scivu(ITB040071, SCI) ,Monte dei Sette Fratelli e Sarrabus(ITB041106, SCI) ,Monte Linas - Marganai(ITB041111, SCI) ,Capo Caccia(ITB013044, SPA) ,Piana di Ozieri, Mores, Ardara, Tula e Oschiri(ITB013048, SPA) ,Costa e Entroterra di Bosa, Suni e Montresta(ITB023037, SPA) ,Piana di Semestene, Bonorva, Macomer e Bortigali(ITB023050, SPA) ,Altopiano di Abbasanta(ITB023051, SPA) ,Monte dei Sette Fratelli(ITB043055, SPA) ,Campo di Ozieri e Pianure Comprese tra Tula e Oschiri(ITB011113, SCI) </t>
  </si>
  <si>
    <t>Reaching Integrated and Prompt Action in Response to Invasive Alien Species</t>
  </si>
  <si>
    <t>LIFE19 NAT/BE/000953</t>
  </si>
  <si>
    <t>LIFE RIPARIAS</t>
  </si>
  <si>
    <t>http://environnement.brussels/</t>
  </si>
  <si>
    <t>CRDG&amp;#x28;Contrat de rivi&amp;egrave;re Dyle-Gette asbl&amp;#x29;, Belgium,SPWARNE&amp;#x28;Service Public de Wallonie- Agriculture, Ressources naturelles et Environnement&amp;#x29;, Belgium,VMM&amp;#x28;Vlaamse Milieumaatschappij&amp;#x29;, Belgium,ANB&amp;#x28;Agentschap voor Natuur en Bos&amp;#x29;, Belgium,CRD&amp;#x28;Contrat Rivi&amp;egrave;re Dendre asbl&amp;#x29;, Belgium,VLAGEW&amp;#x28;Vlaams Gewest - Instituut voor Natuur- en Bosonderzoek&amp;#x29;, Belgium,EV INBO&amp;#x28;Eigen Vermogen van het Instituut voor Natuur- en Bosonderzoek&amp;#x29;, Belgium,BELSPO&amp;#x28;SERVICE PUBLIC FEDERAL DE PROGRAMMATION POLITIQUE SCIENTIFIQUE&amp;#x29;, Belgium,ULIEGE&amp;#x28;UNIVERSITE DE LIEGE&amp;#x29;, Belgium,CRS&amp;#x28;Contrat de Rivi&amp;egrave;re Senne&amp;#x29;, Belgium</t>
  </si>
  <si>
    <t>Invasive species,Freshwater,Plants,Invertebrates</t>
  </si>
  <si>
    <t>aquatic ecosystem,hydrographic basin,land restoration,restoration measure,pest control,river management,early warning system</t>
  </si>
  <si>
    <t>3130 - Oligotrophic to mesotrophic standing waters with vegetation of the Littorelletea uniflorae and/or of the Isoëto-Nanojuncetea,3140 - Hard oligo-mesotrophic waters with benthic vegetation of Chara spp.,3150 - Natural eutrophic lakes with Magnopotamion or Hydrocharition - type vegetation,3260 - Water courses of plain to montane levels with the Ranunculion fluitantis and Callitricho-Batrachion vegetation,6430 - Hydrophilous tall herb fringe communities of plains and of the montane to alpine levels,91E0 - "Alluvial forests with Alnus glutinosa and Fraxinus excelsior (Alno-Padion, Alnion incanae, Salicion albae)"</t>
  </si>
  <si>
    <t>High quality methylal from non-recyclable plastic waste by an improved Catalytic Hydro-Gasification Plasma(CHGP) process</t>
  </si>
  <si>
    <t>LIFE15 ENV/ES/000208</t>
  </si>
  <si>
    <t>LIFE ECOMETHYLAL</t>
  </si>
  <si>
    <t>http://aimplas.net</t>
  </si>
  <si>
    <t>AIMPLAS - Asociaci&amp;oacute;n de Investigaci&amp;oacute;n de materiales pl&amp;aacute;sticos y conexas,AGENCIA INTERMEDIACION RESIDUOS Y SOLUCIONES AMBIENTALES, S.L.U., Spain,MI-PLAST DOO ZA PROIZVODNJU TRGOVINU I PRUZANJE USLUGA - MI-PLAST LLC MANUFACTURING, TRADING AND SERVICES MIPLAST, Croatia,Acteco Productos Y Servicios S.L., Spain,BluePlasma Power S.L., Spain</t>
  </si>
  <si>
    <t>Directive 2008/98 - Waste and repealing certain Directives (Waste Framework Directive) (19.11.2008),Directive 2012/19 - Waste electrical and electronic equipment (WEEE) (04.07.2012),COM(2015)614 - "Closing the loop - An EU action plan for the Circular Economy" (02.12.2015),Directive 1999/31 - Landfill of waste (26.04.1999)</t>
  </si>
  <si>
    <t>Innovative sharing solutions for full electric travels in small and medium size urban areas</t>
  </si>
  <si>
    <t>LIFE17 ENV/IT/000212</t>
  </si>
  <si>
    <t>I-SharE LIFE</t>
  </si>
  <si>
    <t>http://www.fnmgroup.it</t>
  </si>
  <si>
    <t>FNM S.p.A.,ASSTRA &amp;ndash; Associazione Trasporti, Italy,Poliedra -  Centro di Servizio e Consulenza del Politecnico di Milano su Pianificazione ambientale e territoriale, Italy,Dyvolve d.o.o., Croatia,Nordcom s.p.a., Italy,City of Osijek, Croatia,E-VAI s.r.l., Italy</t>
  </si>
  <si>
    <t>Transport planning - Traffic monitoring,Air pollutants</t>
  </si>
  <si>
    <t>environmental awareness,vehicle,air quality management,greenhouse gas,pollution prevention,electric vehicle,transport planning,information network,energy efficiency,mobility</t>
  </si>
  <si>
    <t xml:space="preserve">COM(2010) 186 - "A European strategy on clean and energy efficient vehicles" (28.04.2010),Directive 2008/50/EC - Ambient air quality and cleaner air for Europe (21.05.2008) </t>
  </si>
  <si>
    <t xml:space="preserve">AATSINKI-ONKAMO(FI1301409, SCI) ,A Nord di Sa Salina (Calasetta)(ITB042209, SCI) ,A Ramallosa(ES1140003, SCI) </t>
  </si>
  <si>
    <t xml:space="preserve">Towards an integrated, coherent and inclusive implementation of Climate Change Adaptation policy in a region: Navarre </t>
  </si>
  <si>
    <t>LIFE16 IPC/ES/000001</t>
  </si>
  <si>
    <t>LIFE IP NADAPTA-CC</t>
  </si>
  <si>
    <t>Gobierno de Navarra, Departamento de Desarrollo Rural, Medio Ambiente y Administraci&amp;oacute;n Local &amp;#x28;GN&amp;#x29;,Instituto Navarro de Tecnolog&amp;iacute;as e Infraestructuras Agroalimentarias S.A., Spain,Gesti&amp;oacute;n Ambiental de Navarra S.A., Spain ,Universidad P&amp;uacute;blica de Navarra, Spain,Navarra de Infraestructuras Locales S.A., Spain,Navarra de Suelo y Vivienda S.A., Spain</t>
  </si>
  <si>
    <t>Natural resources and ecosystems,Improved legislative compliance and enforcement,Sectoral adaptation (industry-services)</t>
  </si>
  <si>
    <t>Agriculture,environmental awareness,forest management,flood protection,building renovation,climate adaptation strategy,climate change adaptation,climate resilience,Covenant of Mayors</t>
  </si>
  <si>
    <t>Bridging the Spatial and Temporal Gaps in Threatened Oak Habitats</t>
  </si>
  <si>
    <t>LIFE15 NAT/SE/000772</t>
  </si>
  <si>
    <t>LIFE BTG</t>
  </si>
  <si>
    <t>http://lansstyrelsen.se/ostergotland</t>
  </si>
  <si>
    <t>County Administrative Board of stergtland,County Administrative Board of Kalmar, Sweden,Link&amp;ouml;pings kommun, Sweden,County Administrative Board of Blekinge, Sweden,Swedish Environmental Protection Agency</t>
  </si>
  <si>
    <t>30/11/2022</t>
  </si>
  <si>
    <t>Forests,Invertebrates,Grasslands</t>
  </si>
  <si>
    <t>biotope network,forest ecosystem,grassland ecosystem,landscape</t>
  </si>
  <si>
    <t>6530 - Fennoscandian wooded meadows,9020 - "Fennoscandian hemiboreal natural old broad-leaved deciduous forests (Quercus, Tilia, Acer, Fraxinus or Ulmus) rich in epiphytes",9070 - Fennoscandian wooded pastures,9160 - Sub-Atlantic and medio-European oak or oak-hornbeam forests of the Carpinion betuli,9190 - Old acidophilous oak woods with Quercus robur on sandy plains</t>
  </si>
  <si>
    <t>Anthrenochernes stellae,Lucanus cervus,Cerambyx cerdo,Osmoderma eremita</t>
  </si>
  <si>
    <t xml:space="preserve">Stafsäter(SE0230131, SCI) ,Ljusfors(SE0230133, SCI) ,Norsholm(SE0230160, SCI) ,Borg(SE0230161, SCI) ,Runstorp(SE0230190, SCI) ,Åtvidsnäs(SE0230219, SCI) ,Halltorp(SE0330024, SCI) ,Allgunnen(SE0330036, SCI) ,Getebro(SE0330038, SCI) ,Horns Kungsgård(SE0330063, SPA/SCI) ,Björnö(SE0330099, SCI) ,Böda prästgård(SE0330101, SCI) ,Borga hage(SE0330116, SCI) ,Johannishus åsar(SE0410024, SCI) ,Tromtö-Almö(SE0410042, SPA/SCI) ,Valje(SE0410062, SCI) ,Sonekulla(SE0410089, SCI) ,Haglö(SE0410092, SCI) ,Knösö(SE0410114, SCI) ,Gö(SE0410175, SCI) ,Hästenäs(SE0230364, SPA/SCI) ,Viggeby(SE0230387, SPA/SCI) ,Tinnerö eklandskap(SE0230342, SPA/SCI) ,Västerby(SE0230373, SCI) ,Vidingsjö(SE0230349, SCI) ,Ullstämma(SE0230353, SCI) ,Ribbingsholm(SE0230361, SCI) ,Strandskogen(SE0330205, SCI) ,Kummeln(SE0410219, SCI) </t>
  </si>
  <si>
    <t>Seas full of LIFE MCS4EGD</t>
  </si>
  <si>
    <t>LIFE20 NGO4GD/UK/000019</t>
  </si>
  <si>
    <t>SEALIFE</t>
  </si>
  <si>
    <t>Marine Conservation Society</t>
  </si>
  <si>
    <t>01/08/2021</t>
  </si>
  <si>
    <t>Environmental training - Capacity building,Awareness raising - Information,Improved legislative compliance and enforcement,Carbon sequestration,Sensitive and protected areas management,Marine</t>
  </si>
  <si>
    <t>environmental education,marine conservation area,environmental awareness,policy integration,environmental law,carbon sequestration,climate change mitigation</t>
  </si>
  <si>
    <t>Demonstration and validation of two economic viable climate-friendly alternatives for SF6 FREE high-voltage applications</t>
  </si>
  <si>
    <t>LIFE17 CCM/BE/000113</t>
  </si>
  <si>
    <t>LIFE_SF6-FREE</t>
  </si>
  <si>
    <t>http://https://iba-worldwide.com/</t>
  </si>
  <si>
    <t>Ion Beam Applications SA,University of Manchester, United Kingdom,Grid Solutions SAS, France</t>
  </si>
  <si>
    <t>clean technology,emission reduction,greenhouse gas,industrial process,industrial pollution,energy efficiency</t>
  </si>
  <si>
    <t>COM(2014)15 - Policy framework for climate and energy in the period from 2020 to 2030 (22.01.2014),Directive 2012/27 - Energy efficiency (25.10.2012),Regulation 517/2014 - Fluorinated greenhouse gases (16.04.2014),COM(2011)112 - "A Roadmap for moving to a competitive low carbon economy in 2050" (08.03.2011),Directive 2009/125 - Framework for the setting of ecodesign requirements for energy-related products (21.10.2009)</t>
  </si>
  <si>
    <t xml:space="preserve">"Achieving Resiliency by Triggering Implementation of nature-based
Solutions for climate Adaptation at a National scale"
</t>
  </si>
  <si>
    <t>LIFE18 IPC/FR/000007</t>
  </si>
  <si>
    <t>LIFE IP ARTISAN</t>
  </si>
  <si>
    <t>Centre d&amp;#x27;&amp;eacute;tudes et d&amp;#x27;expertise sur les risques, l&amp;#x27;environnement, la mobilit&amp;eacute; et l&amp;#x27;am&amp;eacute;nagement-France,Centre de ressource du d&amp;eacute;veloppement durable - France,Caisse des D&amp;eacute;p&amp;ocirc;ts et Consignations-Biodiversit&amp;eacute;-France,Comit&amp;eacute; Fran&amp;ccedil;ais de l&amp;rsquo;Union Internationale pour la Conservation de la Nature-France,Ecole Nationale des Ponts et Chauss&amp;eacute;es-France,Institut national de recherche pour l&amp;#x27;agriculture, l&amp;#x27;alimentation et l&amp;#x27;environnement-France,Observatoire national sur les effets du r&amp;eacute;chauffement climatique - Direction g&amp;eacute;n&amp;eacute;rale de l&amp;#x27;&amp;eacute;nergie et du climat, Minist&amp;egrave;re de la Transition Ecologique-France,Agence r&amp;eacute;gionale de la biodiversit&amp;eacute; Centre-Val de Loire-France ,Agence r&amp;eacute;gionale de la biodiversit&amp;eacute; Ile de France-France,Agence r&amp;eacute;gionale de la biodiversit&amp;eacute; Occitanie-France,Syndicat Mixte du Bassin Versant de la Br&amp;egrave;che-France,Communaut&amp;eacute; d&amp;rsquo;agglom&amp;eacute;ration du Centre de la Martinique-France,Forums des Marais Atlantiques-France,Commune Les Mureaux-France,M&amp;eacute;tropole de Lyon-France,Cingal Suisse Normande,Parc naturel r&amp;eacute;gional des Pyr&amp;eacute;n&amp;eacute;es ari&amp;eacute;geoises-France,Syndicat de gestion l&amp;rsquo;Eygoutier-France,Ville de Lille-France,Communaut&amp;eacute; d&amp;rsquo;Agglom&amp;eacute;ration du Centre Littoral de Guyane-France,Universit&amp;eacute; Rennes 2-France,Solagro-France,Centre national de la propri&amp;eacute;t&amp;eacute; foresti&amp;egrave;re-France,Agence de la transition &amp;eacute;cologique,Centre europ&amp;eacute;en de pr&amp;eacute;vention des risques d&amp;#x27;inondation-France,Comit&amp;eacute; 21-France,Office fran&amp;ccedil;ais de la biodiversit&amp;eacute; ,Aqui Brie Association connaissance et protection de l aquif&amp;egrave;re du Champigny</t>
  </si>
  <si>
    <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Coordinator,Participant</t>
  </si>
  <si>
    <t>Resilient communities,Sectoral adaptation (industry-services),Natural resources and ecosystems</t>
  </si>
  <si>
    <t>forest management,flood protection,climate action plan,climate adaptation strategy,climate change adaptation,climate resilience,ecosystem-based approach,land use,nature-based solutions,urban heat island</t>
  </si>
  <si>
    <t>COM(2013)216 - EU Strategy on adaptation to climate change (16.04.2013),COM(2014)15 - Policy framework for climate and energy in the period from 2020 to 2030 (22.01.2014),COM(2011) 244 final “Our life insurance, our natural capital: an EU biodiversity strategy to 2020” (03.05.2011)</t>
  </si>
  <si>
    <t>FE EGD4BG: Making the European Green Deal really green for Bulgaria</t>
  </si>
  <si>
    <t>LIFE20 NGO4GD/BG/000012</t>
  </si>
  <si>
    <t>LIFE EGD4BG</t>
  </si>
  <si>
    <t xml:space="preserve">WWF Bulgaria </t>
  </si>
  <si>
    <t>Energy efficiency,Natural resources and ecosystems,Circular economy and Value chains,Savings,Awareness raising - Information,Environmental training - Capacity building,Improved legislative compliance and enforcement,Public and Stakeholders participation,Public administration</t>
  </si>
  <si>
    <t>waste management,decision making support,biodiversity,environmental awareness,public awareness campaign,energy saving,policy integration,environmental training,air pollution,greenhouse gas,local authority,sustainable development,social participation,environmental education,nature conservation,industrial pollution,voluntary work,energy efficiency,information network,incineration of waste,environmental law,environmental impact of energy,renewable energy,environmental law,environmentally responsible behaviour,climate action plan,climate adaptation strategy,knowledge development,multidisciplinary cooperation,nature-based solutions</t>
  </si>
  <si>
    <t>Enhancing the restoration, climate resilience and biodiversity value of priority forest habitats within Natura 2000 SCIs</t>
  </si>
  <si>
    <t>LIFE19 NAT/BG/000986</t>
  </si>
  <si>
    <t>http://http://www.uzdp.bg</t>
  </si>
  <si>
    <t>WWF&amp;#x28;Association WWF - World Wide Fund for Nature, Danube-Carpathian Programme Bulgaria&amp;#x29;, Bulgaria</t>
  </si>
  <si>
    <t>02/09/2020</t>
  </si>
  <si>
    <t>forestry,local authority,forest management,nature conservation,restoration measure,forest ecosystem</t>
  </si>
  <si>
    <t>91E0 - "Alluvial forests with Alnus glutinosa and Fraxinus excelsior (Alno-Padion, Alnion incanae, Salicion albae)",91H0 - Pannonian woods with Quercus pubescens,9530 - (Sub-) Mediterranean pine forests with endemic black pines,9560 - Endemic forests with Juniperus spp.</t>
  </si>
  <si>
    <t xml:space="preserve">Vitosha(BG0000113, SPA/SCI) ,Dolna Mesta(BG0000220, SCI) ,Konyavska planina(BG0000298, SCI) ,Kresna - Ilindentsi(BG0000366, SCI) ,Osogovska planina(BG0001011, SCI) ,Skrino(BG0001013, SCI) </t>
  </si>
  <si>
    <t>Restoration of priority habitats and species of Community Interest in the Valbonne military camp</t>
  </si>
  <si>
    <t>LIFE18 NAT/FR/000698</t>
  </si>
  <si>
    <t>LIFE VALBONNE</t>
  </si>
  <si>
    <t>https://www.defense.gouv.fr/</t>
  </si>
  <si>
    <t>FDC&amp;#x28;F&amp;eacute;d&amp;eacute;ration d&amp;eacute;partementale des chasseurs de l&amp;#x27;Ain&amp;#x29;, France,CEN RA&amp;#x28;Conservatoire d&amp;#x27;espaces naturels Rh&amp;ocirc;ne-Alpes&amp;#x29;, France</t>
  </si>
  <si>
    <t>Invasive species,Grasslands</t>
  </si>
  <si>
    <t>grassland ecosystem,introduction of animal species,wetlands ecosystem,restoration measure,endangered species</t>
  </si>
  <si>
    <t>3140 - Hard oligo-mesotrophic waters with benthic vegetation of Chara spp.,3260 - Water courses of plain to montane levels with the Ranunculion fluitantis and Callitricho-Batrachion vegetation,6120 - Xeric sand calcareous grasslands,6210 - Semi-natural dry grasslands and scrubland facies on calcareous substrates (Festuco-Brometalia) (* important orchid sites),7210 - Calcareous fens with Cladium mariscus and species of the Caricion davallianae,91E0 - "Alluvial forests with Alnus glutinosa and Fraxinus excelsior (Alno-Padion, Alnion incanae, Salicion albae)"</t>
  </si>
  <si>
    <t>Development of a PEFCR to measure the environmental performance of synthetic turf products</t>
  </si>
  <si>
    <t>LIFE20 PRE/BE/000016</t>
  </si>
  <si>
    <t>LIFE Synthetic Turf PEFCR</t>
  </si>
  <si>
    <t>EMEA Synthetic Turf Council</t>
  </si>
  <si>
    <t>Plastic - Rubber -Tyre,Pollutants reduction,Sports and Recreation activities,Green procurement</t>
  </si>
  <si>
    <t>decision making support,environmentally friendly product,plastic waste,environmental performance,environmental friendly procurement,sport facility,life-cycle analysis</t>
  </si>
  <si>
    <t>Enhancing Biodiversity by Restoring Source Areas for Priority and Other Species of Community Interest in Ticino Park</t>
  </si>
  <si>
    <t>LIFE15 NAT/IT/000989</t>
  </si>
  <si>
    <t>LifeTicinoBiosource</t>
  </si>
  <si>
    <t>http://www.parcoticino.it</t>
  </si>
  <si>
    <t>PARCO LOMBARDO DELLA VALLE DEL TICINO,G.R.A.I.A. srl - Gestione e Ricerca Ambientale Ittica Acque, Italy,Fondazione Lombardia per l&amp;#x27;Ambiente, Italy</t>
  </si>
  <si>
    <t>Grasslands,Freshwater,Fish,Forests,Birds,Amphibians,Invertebrates,Awareness raising - Information,Species reintroduction</t>
  </si>
  <si>
    <t>amphibian,animal corridor,bird species,butterfly,environmental impact of agriculture,forest ecosystem,freshwater ecosystem,migratory species,river,wetland,voluntary work,Reintroduction,restoration measure,fish farming,environmental education</t>
  </si>
  <si>
    <t>Directive 92/43 - Conservation of natural habitats and of wild fauna and flora- Habitats Directive (21.05.1992),COM(2011) 244 final “Our life insurance, our natural capital: an EU biodiversity strategy to 2020” (03.05.2011),Regulation 1143/2014 - Prevention and management of the introduction and spread of invasive alien species (22.10.2014),Directive 2009/147 - Conservation of wild birds - Birds Directive (codified version of Directive 79/409/EEC as amended) (30.11.2009),Directive 2000/60 - Framework for Community action in the field of water policy (23.10.2000)</t>
  </si>
  <si>
    <t>3150 - Natural eutrophic lakes with Magnopotamion or Hydrocharition - type vegetation,6210 - Semi-natural dry grasslands and scrubland facies on calcareous substrates (Festuco-Brometalia) (* important orchid sites),6510 - "Lowland hay meadows (Alopecurus pratensis, Sanguisorba officinalis)",91E0 - "Alluvial forests with Alnus glutinosa and Fraxinus excelsior (Alno-Padion, Alnion incanae, Salicion albae)",91F0 - "Riparian mixed forests of Quercus robur, Ulmus laevis and Ulmus minor, Fraxinus excelsior or Fraxinus angustifolia, along the great rivers (Ulmenion minoris)"</t>
  </si>
  <si>
    <t>Alcedo atthis,Lullula arborea,Egretta garzetta,Ixobrychus minutus,Aythya nyroca,Nycticorax nycticorax,Circus cyaneus,Circus aeruginosus,Ardea purpurea,Himantopus himantopus,Lethenteron zanandreai,Cottus gobio,Huso huso,Acipenser naccarii,Sabanejewia larvata,Hyla arborea,Rana dalmatina,Rana latastei,Lycaena dispar</t>
  </si>
  <si>
    <t xml:space="preserve">Boschi di Vaccarizza(IT2080019, SCI) ,Turbigaccio, Boschi di Castelletto e Lanca di Bernate(IT2010014, SCI) ,Basso corso e sponde del Ticino(IT2080002, SCI) ,Boschi della Fagiana(IT2050005, SCI) ,Boschi Siro Negri e Moriano(IT2080014, SCI) ,Boschi del Ticino(IT2080301, SPA) </t>
  </si>
  <si>
    <t>DIVIDE &amp; CONQUER: Closing the loop of water, nutrient and resource management for irrigation activities</t>
  </si>
  <si>
    <t>LIFE19 ENV/ES/000226</t>
  </si>
  <si>
    <t>LIFE CONQUER</t>
  </si>
  <si>
    <t>https://www.cetaqua.com/</t>
  </si>
  <si>
    <t>AQUATEC&amp;#x28;AQUATEC, PROYECTOS PARA EL SECTOR DEL AGUA, S.A.U.&amp;#x29;, Spain,EMUASA&amp;#x28;EMPRESA MUNICIPAL DE AGUAS Y SANEAMIENTO DE MURCIA, S.A&amp;#x29;, Spain</t>
  </si>
  <si>
    <t>Water resources protection,Water scarcity and drought</t>
  </si>
  <si>
    <t>waste water treatment,water reuse,reverse osmosis,water resources management,urban wastewater</t>
  </si>
  <si>
    <t>Directive 91/271 - Urban waste water treatment (21.05.1991),Directive 2000/60 - Framework for Community action in the field of water policy (23.10.2000)</t>
  </si>
  <si>
    <t>RECYCLing waste water from small and medium sized laundries with advanced Oxidation process</t>
  </si>
  <si>
    <t>LIFE20 ENV/FR/000205</t>
  </si>
  <si>
    <t>LIFE RECYCLO</t>
  </si>
  <si>
    <t>http://www.treewater.fr</t>
  </si>
  <si>
    <t xml:space="preserve">BSJ&amp;#x28;Blanchisserie Saint jean&amp;#x29;, France,POPSCIENCE&amp;#x28;COMUNAUTE D&amp;#x27;UNIVERSITES ET ETABLISSEMENTS UNIVERSITE DE LYON&amp;#x29;, France,KLIN&amp;#x28;KLIN SARL&amp;#x29;, Luxembourg,ICRA&amp;#x28;The Catalan Institute for Water Research&amp;#x29;, Spain,GRUPFRN&amp;#x28;FUNDACI&amp;Oacute; MAS XIRGU&amp;#x29;, Spain,TREEWATER SAS </t>
  </si>
  <si>
    <t>Participant,Participant,Participant,Participant,Participant,Coordinator</t>
  </si>
  <si>
    <t>Water management and supply,Water quality improvement,Water saving,Water resources protection</t>
  </si>
  <si>
    <t>water resource management,water saving,water quality improvement,water supply,water management</t>
  </si>
  <si>
    <t>Directive 2010/75 - Industrial emissions (integrated pollution prevention and control) (24.11.2010),Directive 2000/60 - Framework for Community action in the field of water policy (23.10.2000)</t>
  </si>
  <si>
    <t>Bright Future for Black Vulture in Bulgaria</t>
  </si>
  <si>
    <t>LIFE14 NAT/BG/000649</t>
  </si>
  <si>
    <t>Vultures back to LIFE</t>
  </si>
  <si>
    <t>http://www.greenbalkans.org</t>
  </si>
  <si>
    <t>Green Balkans - Stara Zagora NGO,GOBEX&amp;#x28;Consejer&amp;iacute;a de Agricultura, Desarrollo Rural, Medio Ambiente y Energ&amp;iacute;a. Direcci&amp;oacute;n General de Medio Ambiente&amp;#x29;, Spain,VCF&amp;#x28;Stichting The Vulture Conservation Foundation&amp;#x29;, Netherlands,EuroNatur&amp;#x28;European Nature Heritage Fund Stiftung Europ&amp;auml;isches Naturerbe&amp;#x29;, Germany,FWFF&amp;#x28;Fund for Wild Flora and Fauna&amp;#x29;, Bulgaria</t>
  </si>
  <si>
    <t>carcass disposal,grazing</t>
  </si>
  <si>
    <t>Aegypius monachus,Spermophilus citellus</t>
  </si>
  <si>
    <t xml:space="preserve">Sierra de San Pedro(ES0000070, SPA/SCI) ,Monfragüe y las Dehesas del Entorno(ES0000014, SPA/SCI) ,Provadiysko - Royaksko plato(BG0000104, SCI) ,Kotlenska planina(BG0000117, SCI) ,Sakar(BG0000212, SCI) ,Kresna - Ilindentsi(BG0000366, SCI) ,Tsentralen Balkan(BG0000494, SPA/SCI) ,Monfragüe(ES4320077, SCI) ,Kresna(BG0002003, SPA) ,Sakar(BG0002021, SPA) ,Kotlenska planina(BG0002029, SPA) ,Provadiysko-Royaksko plato(BG0002038, SPA) ,Sinite kamani - Grebenets(BG0002058, SPA) ,Yazovir Ivaylovgrad(BG0002106, SPA) </t>
  </si>
  <si>
    <t>New urban wastewater treatment based on natural coagulants to avoid phosphorus pollution allowing muds agrivalorization</t>
  </si>
  <si>
    <t>LIFE16 ENV/ES/000156</t>
  </si>
  <si>
    <t>LIFE_NEWEST</t>
  </si>
  <si>
    <t>http://www.servyeco.com</t>
  </si>
  <si>
    <t>Serviecologa y Tratamientos de Aguas S.L.,EMPRESA GENERAL VALENCIANA DEL AGUA, S.A., Spain,SOCIEDAD ESPA&amp;Ntilde;OLA DE ABASTECIMIENTOS, S.A., Spain</t>
  </si>
  <si>
    <t>waste water treatment,water quality</t>
  </si>
  <si>
    <t>Choose LIFE - Filling our lives with Nature: knowing it and promoting it, protecting it and conserving it. Making it central in Italian and European policy</t>
  </si>
  <si>
    <t>LIFE20 NGO4GD/IT/000011</t>
  </si>
  <si>
    <t>Choose LIFE</t>
  </si>
  <si>
    <t xml:space="preserve">LIPU ODV </t>
  </si>
  <si>
    <t>06/09/2021</t>
  </si>
  <si>
    <t>05/09/2023</t>
  </si>
  <si>
    <t>Ecological coherence,Natural resources and ecosystems,Awareness raising - Information,Environmental training - Capacity building,Improved legislative compliance and enforcement,Public and Stakeholders participation,Green infrastructure,Birds</t>
  </si>
  <si>
    <t>monitoring,Agriculture,decision making support,biodiversity,environmental education,environmental awareness,public awareness campaign,policy integration,environmental training,social participation,voluntary work,environmental law,environmentally responsible behaviour,climate change adaptation</t>
  </si>
  <si>
    <t>Directive 92/43 - Conservation of natural habitats and of wild fauna and flora- Habitats Directive (21.05.1992),COM(2020) 380 EU Biodiversity Strategy for 2030 Bringing nature back into our lives (20.05.2020.)  ,Directive 2009/147 - Conservation of wild birds - Birds Directive (codified version of Directive 79/409/EEC as amended) (30.11.2009)</t>
  </si>
  <si>
    <t>Bio Guardrail 4 yoUr Safety LIFE 2015</t>
  </si>
  <si>
    <t>LIFE15 ENV/NL/000173</t>
  </si>
  <si>
    <t>BG4US LIFE 2015</t>
  </si>
  <si>
    <t>http://www.millvision.eu/</t>
  </si>
  <si>
    <t>Millvision BV,Naftex GmbH, Germany,Kiem Innovations bv, The Netherlands,RB Biobased Institute bv, Netherlands</t>
  </si>
  <si>
    <t>Waste reduction - Raw material saving,Metal industry</t>
  </si>
  <si>
    <t>chemical industry,metal products industry,waste reduction,groundwater,alternative material,resource conservation</t>
  </si>
  <si>
    <t>COM(2015)614 - "Closing the loop - An EU action plan for the Circular Economy" (02.12.2015),Directive 2008/98 - Waste and repealing certain Directives (Waste Framework Directive) (19.11.2008),Directive 2010/75 - Industrial emissions (integrated pollution prevention and control) (24.11.2010)</t>
  </si>
  <si>
    <t>Demonstration of an advanced technique for eliminating coal mine wastewater (brines) combined with resource recovery</t>
  </si>
  <si>
    <t>LIFE18 ENV/GR/000019</t>
  </si>
  <si>
    <t>LIFE BRINE-MINING</t>
  </si>
  <si>
    <t>https://www.uest.gr/</t>
  </si>
  <si>
    <t xml:space="preserve">NEVIS&amp;#x28;NEVIS &amp;ndash; NOVEL ENVIRONMENTAL SOLUTIONS S.A.&amp;#x29;, Greece,THERMOSSOL&amp;#x28;THERMOSSOL STEAMBOILERS SA&amp;#x29;, Greece,TITANSALT&amp;#x28;Titan Salt B.V.&amp;#x29;, Netherlands,SUT&amp;#x28;Silesian University of Technology&amp;#x29;, Poland,SEALEAU&amp;#x28;SEALEAU B.V.&amp;#x29;, Netherlands,GIG&amp;#x28;GLOWNY INSTYTUT GORNICTWA&amp;#x29;, Poland,LENNTECH&amp;#x28;LENNTECH&amp;#x29;, Netherlands,Polska Grupa G&amp;oacute;rnicza S.A.,TITAN PROJECT B.V. </t>
  </si>
  <si>
    <t>Water quality improvement,Efficiency,Resource efficiency</t>
  </si>
  <si>
    <t>water quality improvement,energy saving,industrial waste water,decontamination,mine,water treatment</t>
  </si>
  <si>
    <t>COM(2015)614 - "Closing the loop - An EU action plan for the Circular Economy" (02.12.2015),Directive 2000/60 - Framework for Community action in the field of water policy (23.10.2000)</t>
  </si>
  <si>
    <t>Restore desertified areas with an innovative tree growing method across the Mediterranean border to increase resilience.</t>
  </si>
  <si>
    <t>LIFE15 CCA/ES/000125</t>
  </si>
  <si>
    <t>LIFE The Green Link</t>
  </si>
  <si>
    <t>CENTRO DE INVESTIGACION ECOLOGICA Y APLICACIONES FORESTALES &amp;#x28;CREAF&amp;#x29;,Gesti&amp;oacute;n y Planeamiento Territorial y Medioambiental, S.A. &amp;#x28;GESPLAN&amp;#x29;, Spain,Cabildo de Gran Canaria, Spain,VOLTERRA ECOSYSTEMS SL, Spain,Agencia Estatal Consejo Superior de Investigaciones Cient&amp;iacute;ficas - Centro de Investigaciones sobre Desertificaci&amp;oacute;n, Spain,Land Life Company BV, The Netherlands,CENTRE FOR RESEARCH &amp;amp; TECHNOLOGY HELLAS, Greece,Biopoplar S.r.l., Italy,Van Leijen S.r.l., Italy,Universidad de Almer&amp;iacute;a &amp;ndash; Centro Andaluz para la Evaluaci&amp;oacute;n y Seguimiento del Cambio Global, Spain</t>
  </si>
  <si>
    <t>forest management,desertification,water shortage</t>
  </si>
  <si>
    <t>COM(2013)216 - EU Strategy on adaptation to climate change (16.04.2013),COM(2011) 244 final “Our life insurance, our natural capital: an EU biodiversity strategy to 2020” (03.05.2011),Directive 2000/60 - Framework for Community action in the field of water policy (23.10.2000),Regulation 525/2013 - Monitoring and reporting greenhouse gas emissions &amp; reporting other information at national and Union level relevant to climate change and repealing Decision No 280/2004 (21.05.2013)</t>
  </si>
  <si>
    <t>LIFE Coordinated actions for the recovery of the marbled teal (Marmaronetta angustirostris) in Spain</t>
  </si>
  <si>
    <t>LIFE19 NAT/ES/000906</t>
  </si>
  <si>
    <t>LIFE Cerceta pardilla</t>
  </si>
  <si>
    <t>http://fundacion-biodiversidad.es/</t>
  </si>
  <si>
    <t>Consejer&amp;iacute;a de Agricultura  Ganader&amp;iacute;a  Pesca y Desarrollo Sostenible &amp;#x28;Andalusia&amp;#x29;,Agencia de Medio Ambiente y Agua &amp;#x28;Andalusia&amp;#x29;,Asociaci&amp;oacute;n de Naturalistas del Sureste &amp;#x28;Murcia&amp;#x29;,Consejer&amp;iacute;a de Agricultura, Medio Ambiente, Cambio Clim&amp;aacute;tico y Desarrollo Rural &amp;#x28;Generalitat Valenciana&amp;#x29;,SEO&amp;#x2f;BirdLife - Spanish Society of Ornithology,TRAGSA - Tecnolog&amp;iacute;as y Servicios Agrarios, S.A. ,Confederaci&amp;oacute;n Hidrogr&amp;aacute;fica del Segura - Ministerio para la Transici&amp;oacute;n Ecol&amp;oacute;gica y el Reto Demogr&amp;aacute;fico,D.G. de Medio Natural, Consejer&amp;iacute;a de Agua, Agricultura, Ganader&amp;iacute;a, Pesca y Medio Ambiente &amp;#x28;Government of Murcia&amp;#x29;</t>
  </si>
  <si>
    <t>Birds,Freshwater,Ecological coherence,Awareness raising - Information</t>
  </si>
  <si>
    <t>migratory species,wetlands ecosystem,biodiversity,nature conservation,endangered species,land purchase</t>
  </si>
  <si>
    <t>1120 - Posidonia beds (Posidonion oceanicae),1150 - Coastal lagoons,1310 - Salicornia and other annuals colonizing mud and sand,1410 - Mediterranean salt meadows (Juncetalia maritimi),1420 - Mediterranean and thermo-Atlantic halophilous scrubs (Sarcocornetea fruticosi),1430 - Halo-nitrophilous scrubs (Pegano-Salsoletea),1510 - Mediterranean salt steppes (Limonietalia),2110 - Embryonic shifting dunes,2120 - Shifting dunes along the shoreline with Ammophila arenaria ("white dunes"),2130 - Fixed coastal dunes with herbaceous vegetation ("grey dunes"),2150 - Atlantic decalcified fixed dunes (Calluno-Ulicetea),2190 - Humid dune slacks,2210 - Crucianellion maritimae fixed beach dunes,2230 - Malcolmietalia dune grasslands,2240 - Brachypodietalia dune grasslands with annuals,2250 - Coastal dunes with Juniperus spp.,2260 - Cisto-Lavenduletalia dune sclerophyllous scrubs,2270 - Wooded dunes with Pinus pinea and/or Pinus pinaster,3140 - Hard oligo-mesotrophic waters with benthic vegetation of Chara spp.,3150 - Natural eutrophic lakes with Magnopotamion or Hydrocharition - type vegetation,3170 - Mediterranean temporary ponds,3250 - Constantly flowing Mediterranean rivers with Glaucium flavum,3270 - Rivers with muddy banks with Chenopodion rubri p.p. and Bidention p.p. vegetation,3280 - Constantly flowing Mediterranean rivers with Paspalo-Agrostidion species and hanging curtains of Salix and Populus alba,3290 - Intermittently flowing Mediterranean rivers of the Paspalo-Agrostidion,4020 - Temperate Atlantic wet heaths with Erica ciliaris and Erica tetralix,5330 - Thermo-Mediterranean and pre-desert scrub,6220 - Pseudo-steppe with grasses and annuals of the Thero-Brachypodietea,6420 - Mediterranean tall humid grasslands of the Molinio-Holoschoenion,6190 - Rupicolous pannonic grasslands (Stipo-Festucetalia pallentis),7210 - Calcareous fens with Cladium mariscus and species of the Caricion davallianae,92D0 - Southern riparian galleries and thickets (Nerio-Tamaricetea and Securinegion tinctoriae),9340 - Quercus ilex and Quercus rotundifolia forests</t>
  </si>
  <si>
    <t>Marmaronetta angustirostris</t>
  </si>
  <si>
    <t xml:space="preserve">el Fondo d'Elx-Crevillent(ES0000058, SPA/SCI) ,Doñana(ES0000024, SPA/SCI) ,Punta Entinas-Sabinar(ES0000048, SPA/SCI) ,Doñana Norte y Oeste(ES6150009, SCI) ,Saladares del Guadalentín(ES0000268, SPA) ,Brazo del Este(ES0000272, SPA) ,l'Albufera (ZEPA)(ES0000471, SPA) ,L'Albufera(ES0000023, SPA/SCI) ,el Fondo d'Elx-Crevillent (ZEPA)(ES0000484, SPA) </t>
  </si>
  <si>
    <t>Strengthening knowledge and empowering civil society in Latvia towards implementing of the EU Green Deal and EU Biodiversity Strategy 2030</t>
  </si>
  <si>
    <t>LIFE20 NGO4GD/LV/000013</t>
  </si>
  <si>
    <t>LIFE LFN4GD</t>
  </si>
  <si>
    <t xml:space="preserve">Latvian Fund for Nature </t>
  </si>
  <si>
    <t>Awareness raising - Information,Improved legislative compliance and enforcement,Public and Stakeholders participation,Urban biodiversity,Knowledge development,Green infrastructure,Natural resources and ecosystems</t>
  </si>
  <si>
    <t>protected area,decision making support,biodiversity,environmental awareness,public awareness campaign,policy integration,public-private partnership,nature conservation,environmental law,endangered species,knowledge development</t>
  </si>
  <si>
    <t>Generate REsiliENt actions agaiNst the HEat islAnd effect on uRban Territory</t>
  </si>
  <si>
    <t>LIFE18 CCA/FR/001150</t>
  </si>
  <si>
    <t>LIFE Green Heart</t>
  </si>
  <si>
    <t>http://www.toulouse-metropole.fr</t>
  </si>
  <si>
    <t>M&amp;eacute;t&amp;eacute;o-France,Landeshauptstadt D&amp;uuml;sseldorf,WaltR,Universit&amp;eacute; Toulouse - Jean Jaur&amp;egrave;s &amp;#x28;until 31&amp;#x2f;12&amp;#x2f;2020&amp;#x29;,Universit&amp;eacute; de Caen Normandie &amp;#x28;from 01&amp;#x2f;01&amp;#x2f;2021&amp;#x29;</t>
  </si>
  <si>
    <t>01/09/2024</t>
  </si>
  <si>
    <t>Green infrastructure,Urban design (urban-rural),Resilient communities</t>
  </si>
  <si>
    <t>urban area,urban planning,noise reduction,river management,climate change adaptation,climate resilience,Covenant of Mayors,biodiversity,nature-based solutions,urban heat island</t>
  </si>
  <si>
    <t>COM(2011) 244 final “Our life insurance, our natural capital: an EU biodiversity strategy to 2020” (03.05.2011),COM(2013)216 - EU Strategy on adaptation to climate change (16.04.2013)</t>
  </si>
  <si>
    <t>ENVIRONMENTALLY EFFICIENT USE OF PESTICIDES BY LOCALIZED IRRIGATION SYSTEMS</t>
  </si>
  <si>
    <t>LIFE14 ENV/ES/000119</t>
  </si>
  <si>
    <t>LIFE_IRRILIFE</t>
  </si>
  <si>
    <t>http://japenergeticas.com/informacion.html</t>
  </si>
  <si>
    <t>JAP ENERGTICAS MEDIOAMBIENTALES S.L.,FISABIO&amp;#x28;FUNDACI&amp;Oacute;N PARA EL FOMENTO DE LA INVESTIGACI&amp;Oacute;N SANITARIA Y BIOM&amp;Eacute;DICA DE LA COMUNITAT VALENCIANA&amp;#x29;, Spain,CR ALCUDIA&amp;#x28;COMUNIDAD DE REGANTES DEL CANAL JUCAR-TURIA N&amp;ordm;2  &amp;quot;LA GARROFERA&amp;quot; L&amp;#x27;ALCUDIA&amp;#x29;, Spain,QUALITAS, Spain</t>
  </si>
  <si>
    <t>Water quality improvement,Agriculture - Forestry</t>
  </si>
  <si>
    <t>soil degradation,water quality,groundwater,irrigation</t>
  </si>
  <si>
    <t>Making Belgium a climate change leader and tackling the ever rising transport emissions by grabbing the political opportunities on rail transport and aviation</t>
  </si>
  <si>
    <t>LIFE20 NGO4GD/BE/000041</t>
  </si>
  <si>
    <t>LIFE4BelgianClimate</t>
  </si>
  <si>
    <t>Bond Beter Leefmilieu Vlaanderen vzw</t>
  </si>
  <si>
    <t>29/09/2023</t>
  </si>
  <si>
    <t>GHG reduction in non EU ETS sectors,Renewable energies,Transport planning - Traffic monitoring,Improved legislative compliance and enforcement,Awareness raising - Information,Knowledge development,Public and Stakeholders participation,Commerce,GHG reduction in EU ETS sectors</t>
  </si>
  <si>
    <t>public awareness campaign,policy integration,environmental training,industrial pollution,preventive measure,financial instrument,environmental law,transportation mean,climate action plan,decision making support,climate change mitigation,knowledge development,multidisciplinary cooperation</t>
  </si>
  <si>
    <t>MAde Green in Italy Scheme</t>
  </si>
  <si>
    <t>LIFE18 GIE/IT/000735</t>
  </si>
  <si>
    <t>LIFE MAGIS</t>
  </si>
  <si>
    <t>http://www.enea.it</t>
  </si>
  <si>
    <t>RWTH&amp;#x28;Rheinisch-Westf&amp;auml;lische Technische Hochschule Aachen University&amp;#x29;, Germany,SSSUP&amp;#x28;Sant&amp;#x27;Anna, Scuola Universitaria Superiore Pisa&amp;#x29;, Italy,LINEAPELLE&amp;#x28;Lineapelle Srl&amp;#x29;, Italy,CPR&amp;#x28;Consorzio per la Tutela del Formaggio Pecorino Romano&amp;#x29;, Italy,COSMETICA&amp;#x28;Cosmetica Italia &amp;ndash; the personal care association&amp;#x29;, Italy,CNR IBE&amp;#x28;Consiglio Nazionale delle Ricerche &amp;ndash; Istituto per la Bioeconomia&amp;#x29;, Italy,LEGNOLEGNO&amp;#x28;Legnolegno sc&amp;#x29;, Italy,UNIONFOOD&amp;#x28;Unione Italiana Food&amp;#x29;, Italy,SSSUP&amp;#x28;Sant&amp;#x27;Anna, Scuola Universitaria Superiore Pisa&amp;#x29;, Italy,RWTH&amp;#x28;Rheinisch-Westf&amp;auml;lische Technische Hochschule Aachen University&amp;#x29;, Germany,APOCONERPO&amp;#x28;Apo Conerpo Soc. Coop. Agricola&amp;#x29;, Italy,LINEAPELLE&amp;#x28;Lineapelle Srl&amp;#x29;, Italy,CPR&amp;#x28;Consorzio per la Tutela del Formaggio Pecorino Romano&amp;#x29;, Italy,COSMETICA&amp;#x28;Cosmetica Italia &amp;ndash; the personal care association&amp;#x29;, Italy,CNR IBE&amp;#x28;Consiglio Nazionale delle Ricerche &amp;ndash; Istituto per la Bioeconomia&amp;#x29;, Italy,LEGNOLEGNO&amp;#x28;Legnolegno sc&amp;#x29;, Italy,UNIONFOOD&amp;#x28;Unione Italiana Food&amp;#x29;, Italy,APOCONERPO&amp;#x28;Apo Conerpo Soc. Coop. Agricola&amp;#x29;, Italy</t>
  </si>
  <si>
    <t>Improved legislative compliance and enforcement,Awareness raising - Information,Certification,Life Cycle Assessment-Management</t>
  </si>
  <si>
    <t>environmental awareness,environmental performance,environmental training,food production,certification,life-cycle management,consumer goods,consumer information,manufacturing industry</t>
  </si>
  <si>
    <t xml:space="preserve">Towards implementing the PAF for Ireland by protecting and restoring Ireland's blanket bog Natura Network along Atlantic seaboard
</t>
  </si>
  <si>
    <t>LIFE18 IPE/IE/000002</t>
  </si>
  <si>
    <t>LIFE IP PAF-WILD ATLANTIC NATURE</t>
  </si>
  <si>
    <t>Coillte-Ireland,Bord na M&amp;oacute;na-Ireland,Universidade de Santiago de Compostela-Spain,Department of Agriculture  Food and the Marine-Ireland,Raidio Teilifis Eireann-Ireland,The Heritage Council-Ireland,Failte Ireland,Northern and Western Regional Assembly-Ireland,Teagasc-Ireland</t>
  </si>
  <si>
    <t>Bogs and Mires,High Nature Value farmland,Carbon sequestration</t>
  </si>
  <si>
    <t>cultural heritage,natural heritage,conflict of interests,restoration measure,carbon sequestration</t>
  </si>
  <si>
    <t>Improving the conservation prospects of the priority species roseate tern throughout its range in the UK and Ireland</t>
  </si>
  <si>
    <t>LIFE14 NAT/UK/000394</t>
  </si>
  <si>
    <t>LIFE14 Roseate Tern</t>
  </si>
  <si>
    <t>http://www.rspb.org.uk/</t>
  </si>
  <si>
    <t>The Royal Society for the Protection of Birds,NWWT&amp;#x28;North Wales Wildlife Trust&amp;#x29;, United Kingdom,BWI&amp;#x28;BirdWatch Ireland&amp;#x29;, Ireland</t>
  </si>
  <si>
    <t>Natural resources and ecosystems,Birds,Coastal</t>
  </si>
  <si>
    <t>migratory species,coastal area,island,management plan,restoration measure,coast protection</t>
  </si>
  <si>
    <t>COM(2011) 244 final “Our life insurance, our natural capital: an EU biodiversity strategy to 2020” (03.05.2011),Bonn Convention on the Conservation of Migratory Species of Wild Animals - CMS (01/11/1983),Directive 2009/147 - Conservation of wild birds - Birds Directive (codified version of Directive 79/409/EEC as amended) (30.11.2009)</t>
  </si>
  <si>
    <t>Sterna dougallii</t>
  </si>
  <si>
    <t xml:space="preserve">Forth Islands(UK9004171, SPA) ,Coquet Island(UK9006031, SPA) ,Solent and Southampton Water(UK9011061, SPA) ,Larne Lough(UK9020042, SPA) ,Lady's Island Lake SPA(IE0004009, SPA) ,Rockabill SPA(IE0004014, SPA) ,Dalkey Islands SPA(IE0004172, SPA) ,Ynys Feurig, Cemlyn Bay and The Skerries(UK9013061, SPA) </t>
  </si>
  <si>
    <t>Targeting European investors to reduce greenhouse gas emissions from commodity-driven deforestation in Latin America and South East Asia</t>
  </si>
  <si>
    <t>LIFE20 NGO4GD/NL/000034</t>
  </si>
  <si>
    <t>Euro-Finance and Deforestation</t>
  </si>
  <si>
    <t>Aidenvironment</t>
  </si>
  <si>
    <t>Knowledge development,Awareness raising - Information,Market based instruments,Risk assessment and monitoring</t>
  </si>
  <si>
    <t>public awareness campaign,policy integration,risk management,risk assessment,monitoring,knowledge development,market-based instruments</t>
  </si>
  <si>
    <t>Advanced Biodiesel in circular economy for low carbon public transports.</t>
  </si>
  <si>
    <t>LIFE15 CCM/FR/000068</t>
  </si>
  <si>
    <t>BIOHEC-LIFE</t>
  </si>
  <si>
    <t>http://www.gecco.fr</t>
  </si>
  <si>
    <t>GECCO,Pour La Solidarit&amp;eacute;, Belgium,NEOECO DEVELOPPEMENT, France,Universit&amp;eacute; des Sciences et Technologies de Lille - Lille1&amp;#x29;, France,RREUSE, Belgium</t>
  </si>
  <si>
    <t>waste management,biofuel</t>
  </si>
  <si>
    <t>COM(2015)614 - "Closing the loop - An EU action plan for the Circular Economy" (02.12.2015),COM(2011)112 - "A Roadmap for moving to a competitive low carbon economy in 2050" (08.03.2011),Directive 2009/28 - Promotion of the use of energy from renewable sources (23.04.2009)</t>
  </si>
  <si>
    <t>DEMONSTRATION OF AN ENVIRONMENTALLY-FRIENDLY DESALINATION SYSTEM CONCEPT: TRANSFORMING SEAWATER INTO VALUABLE RESOURCES</t>
  </si>
  <si>
    <t>LIFE16 ENV/ES/000223</t>
  </si>
  <si>
    <t>LIFE DREAMER</t>
  </si>
  <si>
    <t>http://www.acciona-agua.com</t>
  </si>
  <si>
    <t>ACCIONA AGUA, S.A.U.,Water, Environment and Business for Development S.L., Spain,AQUASTILL B.V., The Netherlands</t>
  </si>
  <si>
    <t>water supply,reverse osmosis,water shortage</t>
  </si>
  <si>
    <t>Supporting the transition to a sustainable, healthy and climate-neutral diet in Spain based on traditional recipes and organic and local ingredients</t>
  </si>
  <si>
    <t>LIFE20 NGO4GD/ES/000003</t>
  </si>
  <si>
    <t>LIFE healthy planet diet</t>
  </si>
  <si>
    <t>Asociaci&amp;oacute;n Vida Sana</t>
  </si>
  <si>
    <t>Public and Stakeholders participation,Resilient communities,Awareness raising - Information</t>
  </si>
  <si>
    <t>environmental awareness,environmental training,environmentally responsible behaviour,climate action plan,climate mitigation strategy,climate protection,environmental education,climate resilience,consumer goods,consumer information,consumption pattern,environmental impact of agriculture,organic farming</t>
  </si>
  <si>
    <t>LIFE Open Woods.Improvement of the conservation status of forest habitats with a focus on Osmoderma eremita</t>
  </si>
  <si>
    <t>LIFE18 NAT/DK/000747</t>
  </si>
  <si>
    <t>LIFE Open Woods</t>
  </si>
  <si>
    <t>http://naturstyrelsen.dk/</t>
  </si>
  <si>
    <t>AMPHI&amp;#x28;Amphi International ApS&amp;#x29;, Denmark,DEP&amp;#x28;Milj&amp;oslash;styrelsen Storstr&amp;oslash;m &amp;#x28; The Danish Enviromental Protection Agency, Storstr&amp;oslash;m&amp;#x29;&amp;#x29;, Denmark,SN&amp;#x28;Stiftung Naturschutz Schleswig-Holstein&amp;#x29;, Germany,AVJF&amp;#x28;Aage V. Jensen Naturfond&amp;#x29;, Denmark,FLC&amp;#x28;University of Copenhagen&amp;#x29;, Denmark</t>
  </si>
  <si>
    <t>Forests,Forest management,Invertebrates</t>
  </si>
  <si>
    <t>forest ecosystem,monitoring,forestry,forest management,nature conservation,management plan,restoration measure,safety measure</t>
  </si>
  <si>
    <t>9110 - Luzulo-Fagetum beech forests,9120 - Atlantic acidophilous beech forests with Ilex and sometimes also Taxus in the shrublayer (Quercion robori-petraeae or Ilici-Fagenion),9130 - Asperulo-Fagetum beech forests,9150 - Medio-European limestone beech forests of the Cephalanthero-Fagion,9160 - Sub-Atlantic and medio-European oak or oak-hornbeam forests of the Carpinion betuli,9170 - Galio-Carpinetum oak-hornbeam forests,9190 - Old acidophilous oak woods with Quercus robur on sandy plains,91D0 - Bog woodland,91E0 - "Alluvial forests with Alnus glutinosa and Fraxinus excelsior (Alno-Padion, Alnion incanae, Salicion albae)"</t>
  </si>
  <si>
    <t xml:space="preserve">Roskilde Fjord, Kattinge Vig og Kattinge Sø(DK004Y105, SPA) ,Smålandshavet nord for Lolland(DK006X085, SPA) ,Præstø Fjord, Ulvshale, Nyord og Jungshoved Nor(DK006X089, SPA) ,Æbelø og kysten ved Nærå(DK008X076, SPA) ,Skovområde ved Vejle Fjord(DK00BX045, SPA) ,Skovområde syd for Silkeborg(DK00DZ034, SPA) ,Lille Vildmose(DK00FX007, SPA) ,Øvre Mølleådal, Furesø og Frederiksdal Skov(DK002X212, SCI) ,Teglstrup Hegn og Hammermølle Skov(DK003X204, SCI) ,Tisvilde Hegn og Melby Overdrev(DK003X208, SCI) ,Roskilde Fjord(DK003X209, SCI) ,Hejede Overdrev, Valborup Skov og Valsølille Sø(DK004X216, SCI) ,Allindelille Fredskov(DK005X224, SCI) ,Nordlige del af Sorø Sønderskov(DK005X227, SCI) ,Klinteskoven(DK006X090, SPA/SCI) ,Havet og kysten mellem Præstø Fjord og Grønsund(DK006X233, SCI) ,Lekkende Dyrehave(DK006X237, SCI) ,Smålandsfarvandet nord for Lolland, Guldborg Sund, Bøtø Nor, Hyllekrog-Rødsand(DK006X238, SCI) ,Hammeren og Slotslyngen(DK007X243, SCI) ,Æbelø, havet syd for og Nærå(DK008X184, SCI) ,Pamhule skov og Stevning Dam(DK009X059, SPA/SCI) ,Rinkenæs Skov, Dyrehaven og Rode Skov(DK009X068, SPA/SCI) ,Augustenborg Skov(DK009X280, SCI) ,Skove langs nordsiden af Vejle Fjord(DK00BX167, SCI) ,Silkeborgskovene(DK00DY262, SCI) ,Hald Ege, Stanghede og Dollerup Bakker(DK00EX139, SCI) ,Løgstør Bredning, Vejlerne og Bulbjerg(DK00EY124, SCI) ,Lille Vildmose, Tofte Skov og Høstemark Skov(DK00FX125, SCI) ,Rold Skov, Lindenborg Ådal og Madum Sø(DK00FX126, SCI) ,Naturwald Stodthagen und angrenzende Hochmoore(DE1526353, SCI) </t>
  </si>
  <si>
    <t>LIFE SALVAGuARDiA - The environmental empowerment of the Garda Lake territories</t>
  </si>
  <si>
    <t>LIFE20 NGO4GD/IT/000020</t>
  </si>
  <si>
    <t>LIFE SALVAGuARDiA</t>
  </si>
  <si>
    <t>CAUTO Cantiere Autolimitazione Cooperativa Sociale a responsabilit&amp;agrave; limitata</t>
  </si>
  <si>
    <t>Environmental training - Capacity building,Public and Stakeholders participation,Awareness raising - Information,Freshwater,Resilient communities</t>
  </si>
  <si>
    <t>environmental education,lake,environmental awareness,public awareness campaign,tourism,public-private partnership,environmental training,climate protection,social participation,information service,voluntary work,water resources management,environmentally responsible behaviour,climate action plan,climate adaptation strategy,climate resilience,multidisciplinary cooperation</t>
  </si>
  <si>
    <t>Pilot project for phosphorous recovery from incineration of sewage sludge using industrial symbiosis</t>
  </si>
  <si>
    <t>LIFE19 ENV/DE/000509</t>
  </si>
  <si>
    <t>LIFE Sludge2resource</t>
  </si>
  <si>
    <t>https://www.mvkiel.de</t>
  </si>
  <si>
    <t>Remondis&amp;#x28;Remondis GmbH &amp;amp; Co. KG, Region Nord&amp;#x29;, Germany</t>
  </si>
  <si>
    <t>Integrated management,Life Cycle Assessment-Management,Certification,Waste water treatment,Natural resources and ecosystems,Circular economy and Value chains</t>
  </si>
  <si>
    <t>biomass energy,sewage sludge,life-cycle management,fertiliser,sludge treatment</t>
  </si>
  <si>
    <t>Directive 91/271 - Urban waste water treatment (21.05.1991),Directive 75/442/EEC -"Waste framework directive" (15.07.1975)</t>
  </si>
  <si>
    <t>Improving the conservation status of two Pterodroma petrels endemic to the Madeira archipelago</t>
  </si>
  <si>
    <t>LIFE20 NAT/PT/001277</t>
  </si>
  <si>
    <t>LIFE Pterodromas4future</t>
  </si>
  <si>
    <t>http://ifcn.madeira.gov.pt/</t>
  </si>
  <si>
    <t xml:space="preserve">XGT, SA&amp;#x28;XGT- Group&amp;#x29;, Portugal,SPEA&amp;#x28;Sociedade Portuguesa para o Estudo das Aves&amp;#x29;, Portugal,Instituto das Florestas e Conserva&amp;ccedil;&amp;atilde;o da Natureza, IP- RAM </t>
  </si>
  <si>
    <t>Invasive species,Marine and Coastal management,Sensitive and protected areas management,Natural resources and ecosystems,Birds</t>
  </si>
  <si>
    <t>bird species,invasive species,coastal management,sensitive area</t>
  </si>
  <si>
    <t>Convention on Biological Diversity - CBD (29.12.1993),COM(2020) 380 EU Biodiversity Strategy for 2030 Bringing nature back into our lives (20.05.2020.)  ,Directive 92/43 - Conservation of natural habitats and of wild fauna and flora- Habitats Directive (21.05.1992),Regulation 1143/2014 - Prevention and management of the introduction and spread of invasive alien species (22.10.2014),Directive 2009/147 - Conservation of wild birds - Birds Directive (codified version of Directive 79/409/EEC as amended) (30.11.2009)</t>
  </si>
  <si>
    <t>Pterodroma madeira</t>
  </si>
  <si>
    <t>PROCELLARIIDAE Pterodroma deserta</t>
  </si>
  <si>
    <t xml:space="preserve">Maciço Montanhoso Oriental da Ilha da Madeira(PTZPE0041, SPA) </t>
  </si>
  <si>
    <t>Fostering resilience. Opportunities and challenges of the local economy and society to adapt to climate change.</t>
  </si>
  <si>
    <t>LIFE15 CCA/ES/000102</t>
  </si>
  <si>
    <t>LIFE Clinomics</t>
  </si>
  <si>
    <t>Diputaci de Barcelona,CCAP&amp;#x28;Consell Comarcal de l&amp;#x27;Alt Pened&amp;egrave;s&amp;#x29;, Spain,COPATE&amp;#x28;Consorci de Pol&amp;iacute;tiques Ambientals de les Terres de l&amp;#x27;Ebre&amp;#x29;, Spain,UPCAT&amp;#x28;UNI&amp;Oacute; DE PAGESOS DE CATALUNYA&amp;#x29;, Spain,CONC&amp;#x28;CONFEDERACI&amp;Oacute;N SINDICAL DE LA COMISSI&amp;Oacute; OBRERA NACIONAL DE CATALUNYA&amp;#x29;, Spain,UGTCAT&amp;#x28;UNI&amp;Oacute; GENERAL DE TREBALLADORS DE CATALUNYA&amp;#x29;, Spain,OCCC&amp;#x28;Generalitat de Catalunya, Oficina Catalana del Canvi Clim&amp;agrave;tic&amp;#x29;, Spain,CCB&amp;#x28;Cambra Oficial de Comer&amp;ccedil;, Ind&amp;uacute;stria, Serveis i Navegaci&amp;oacute; de Barcelona&amp;#x29;, Spain</t>
  </si>
  <si>
    <t>16/06/2016</t>
  </si>
  <si>
    <t>COM(2013)216 - EU Strategy on adaptation to climate change (16.04.2013),COM(2013) 249 final “Communication from the Commission on Green Infrastructure (GI) - Enhancing Europe’s Natural Capital” (06.05.2013),COM(2011)112 - "A Roadmap for moving to a competitive low carbon economy in 2050" (08.03.2011),COM(2011) 244 final “Our life insurance, our natural capital: an EU biodiversity strategy to 2020” (03.05.2011)</t>
  </si>
  <si>
    <t>Demonstration of energy efficient and recyclable VACUUM improved INSULATION by CORE shaped PANELS for refrigerators</t>
  </si>
  <si>
    <t>LIFE20 CCM/IT/001644</t>
  </si>
  <si>
    <t>LIFE VICORPAN</t>
  </si>
  <si>
    <t>http://www.afros.it</t>
  </si>
  <si>
    <t>AFROS S.p.A.,EPTAFR&amp;#x28;EPTA FRANCE SAS&amp;#x29;, France,BASF&amp;#x28;BASF Polyurethanes GmbH&amp;#x29;, Germany,EPTAIT&amp;#x28;EPTA S.p.A.&amp;#x29;, Italy</t>
  </si>
  <si>
    <t>COM(2011)112 - "A Roadmap for moving to a competitive low carbon economy in 2050" (08.03.2011),COM(2015)614 - "Closing the loop - An EU action plan for the Circular Economy" (02.12.2015),Directive 2009/125 - Framework for the setting of ecodesign requirements for energy-related products (21.10.2009)</t>
  </si>
  <si>
    <t>Crayfish lineages conservation in north-western Apennine</t>
  </si>
  <si>
    <t>LIFE18 NAT/IT/000806</t>
  </si>
  <si>
    <t>LIFE-CLAW</t>
  </si>
  <si>
    <t>IZSV&amp;#x28;Istituto Zooprofilattico Sperimentale delle Venezie&amp;#x29;, Italy,UCSC&amp;#x28;Universit&amp;agrave; Cattolica del Sacro Cuore&amp;#x29;, Italy,CE&amp;#x28;Costa Edutainment&amp;#x29;, Italy,PRA&amp;#x28;Parco Naturale Regionale dell&amp;#x27;Antola&amp;#x29;, Italy,CBPC&amp;#x28;Consorzio di Bonifica di Piacenza&amp;#x29;, Italy,EPEO&amp;#x28;Ente di Gestione per i Parchi e la Biodiversit&amp;agrave; Emilia Occidentale&amp;#x29;, Italy,OTTONE&amp;#x28;Comune di Ottone&amp;#x29;, Italy,UNIPV&amp;#x28;Universit&amp;agrave; degli Studi di Pavia&amp;#x29;, Italy,FONTA&amp;#x28;Comune di Fontanigorda&amp;#x29;, Italy</t>
  </si>
  <si>
    <t>Invertebrates,Invasive species</t>
  </si>
  <si>
    <t>aquatic ecosystem,freshwater ecosystem,restoration measure</t>
  </si>
  <si>
    <t xml:space="preserve">Ronco di Maglio(IT1322216, SCI) ,Rocca dell'Adelasia(IT1322304, SCI) ,Conglomerato di Vobbia(IT1330213, SCI) ,Rio di Vallenzona(IT1330223, SCI) ,Parco dell'Antola(IT1330905, SCI) ,Rio Pentemina(IT1330925, SCI) ,Lago Marcotto - Roccabruna - Gifarco - Lago della Nave(IT1331012, SCI) ,Lago Brugneto(IT1331019, SCI) ,Monte Capra, Monte Tre Abati, Monte Armelio, Sant'Agostino, Lago di Averaldi(IT4010004, SCI) ,Meandri di San Salvatore(IT4010006, SCI) ,Castell'Arquato, Lugagnano Val d'Arda(IT4010008, SCI) ,Fiume Trebbia da Perino a Bobbio(IT4010011, SCI) ,Val Boreca, Monte Lesima(IT4010012, SCI) ,Monte Dego, Monte Veri, Monte delle Tane(IT4010013, SCI) ,Boschi di Carrega(IT4020001, SCI) ,Torrente Stirone(IT4020003, SCI) ,Monte Prinzera(IT4020006, SCI) ,Monte Barigazzo, Pizzo d'Oca(IT4020012, SCI) ,Belforte, Corchia, Alta Val Manubiola(IT4020013, SCI) ,Monte Acuto, Alpe di Succiso(IT4030001, SPA/SCI) ,Monte Ventasso(IT4030002, SPA/SCI) ,Monte la Nuda, Cima Belfiore, Passo del Cerreto(IT4030003, SPA/SCI) ,Val d'Ozola, Monte Cusna(IT4030004, SPA/SCI) ,Abetina Reale, Alta Val Dolo(IT4030005, SPA/SCI) ,Monte Prado(IT4030006, SPA/SCI) ,Basso Trebbia(IT4010016, SPA/SCI) ,Crinale dell'Appennino parmense(IT4020020, SPA/SCI) ,Medio Taro(IT4020021, SPA/SCI) </t>
  </si>
  <si>
    <t>Circular Economy Beyond Waste</t>
  </si>
  <si>
    <t>LIFE20 IPE/DK/000001</t>
  </si>
  <si>
    <t>LIFE-IP CE Beyond Waste</t>
  </si>
  <si>
    <t>Region Midtjylland &amp;#x28;Central Denmark Region&amp;#x29;,The Danish Environmental Protection Agency,The Capital Region of Denmark,Aalborg Kommune,Aalborg University,AFLD,Albertslund Kommune,Bornholms Regionskommune,Gate21,Gentofte Kommune,Holstebro Kommune,Thisted Kommune,Viborg Kommune,WeDoDemocracy,Aarhus Kommune,Vejle Kommune,Region of Southern Denmark,Horsens Kommune,Horten,Hvidovre Kommune,Kolding Kommune,K&amp;oslash;benhavns Kommune,Mors&amp;oslash; Kommune,Den Erhvervsdrivende Fond M&amp;oslash;belfabrikken,Nomi4s,Plastix AS Plastic.Net,Quantafuel Skive Aps,Randers Kommune,Renosyd,Rudersdal Kommune,Sams&amp;oslash; Kommune,Silkeborg Genbrug og Affald,Silkeborg Kommune,Skive Kommune,&amp;#xa;AffaldVarme Aarhus&amp;#xa;,Central Denmark EU Office,Favrskov Affald,FGU Bornholm,Fredensborg Kommune,Frederiksberg Kommune</t>
  </si>
  <si>
    <t>Coordinator,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t>
  </si>
  <si>
    <t>Circular economy and Value chains,Resource efficiency,Life Cycle Assessment-Management,Municipal waste (including household and commercial),Waste recycling,Waste reduction - Raw material saving,Energy efficiency,Waste use,Construction and demolition waste,Efficiency</t>
  </si>
  <si>
    <t>waste management,environmental awareness,energy saving,recycling potential,waste use,waste recycling,waste reduction,waste collection,recycling,environmental management,life-cycle management,incineration of waste,climate action plan</t>
  </si>
  <si>
    <t>Demonstration project based on UV flashes as stimulator for plant defense and substitute for fungicides</t>
  </si>
  <si>
    <t>LIFE20 ENV/FR/000212</t>
  </si>
  <si>
    <t>LIFEisLIGHT</t>
  </si>
  <si>
    <t>http://www.uvboosting.com/</t>
  </si>
  <si>
    <t>UT3&amp;#x28;Universit&amp;eacute; Toulouse III &amp;ndash; Paul Sabatier&amp;#x29;, France,UB&amp;#x28;Universit&amp;eacute; de Bordeaux&amp;#x29;, France,TORRES&amp;#x28;Miguel Torres SA&amp;#x29;, Spain</t>
  </si>
  <si>
    <t>01/03/2025</t>
  </si>
  <si>
    <t>Human health protection,Pollutants reduction,Resource efficiency,Agriculture - Forestry</t>
  </si>
  <si>
    <t>agroforestry,environmental management,risk management,risk assessment</t>
  </si>
  <si>
    <t>Directive 2009/128/EC - A framework for Community action to achieve the sustainable use of pesticides (21.10.2009)</t>
  </si>
  <si>
    <t>Waste Electrical and Electronic Equipment (WEEE): treasures to recover!</t>
  </si>
  <si>
    <t>LIFE16 GIE/IT/000645</t>
  </si>
  <si>
    <t>LIFE WEEE</t>
  </si>
  <si>
    <t>http://www.ancitoscana.it</t>
  </si>
  <si>
    <t>Anci Toscana - Italian National Association of Municipalities - Tuscany,Dipartimento di Ingegneria Civile e Ambientale - Universit&amp;agrave; degli Studi di Firenze, Italy,C.C.I.A.A. Firenze, Italy,Official Chamber of Commerce, Industry and Shipping of Seville, Spain,Dipartimento di Ingegneria dell&amp;rsquo;Informazione - Universit&amp;agrave; degli Studi di Firenze  &amp;#x28;UNIFI-DINFO&amp;#x29;, Italy,ECOCERVED SOCIETA&amp;#x27; CONSORTILE A RESPONSABILITA&amp;#x27; LIMITATA, Italy,Tuscany Region, Italy</t>
  </si>
  <si>
    <t>31/05/2021</t>
  </si>
  <si>
    <t>waste management,environmental awareness,waste recycling,waste reduction,waste collection,electronic material,environmental law</t>
  </si>
  <si>
    <t>Directive 2008/98 - Waste and repealing certain Directives (Waste Framework Directive) (19.11.2008),Directive 2012/19 - Waste electrical and electronic equipment (WEEE) (04.07.2012),COM(2015)614 - "Closing the loop - An EU action plan for the Circular Economy" (02.12.2015)</t>
  </si>
  <si>
    <t>Green waste valorisation through innovative low temperature STEAM explosion into advanced biofuel and agri-products.</t>
  </si>
  <si>
    <t>LIFE18 ENV/IT/000092</t>
  </si>
  <si>
    <t>LIFE STEAM</t>
  </si>
  <si>
    <t>http://www.gruppohera.it</t>
  </si>
  <si>
    <t>AYR&amp;#x28;AYRION S.P.A.&amp;#x29;, Italy,VALMET &amp;#x28;VALMET AB&amp;#x29;, effectively from 05&amp;#x2f;03&amp;#x2f;2021</t>
  </si>
  <si>
    <t>Agricultural waste,Renewable energies</t>
  </si>
  <si>
    <t>use of waste as energy source,biofuel,biomass energy,alternative technology,renewable energy,biogas</t>
  </si>
  <si>
    <t>Value for money: unlocking the investment potential for resilient low-carbon Finnish building stock</t>
  </si>
  <si>
    <t>LIFE16 GIC/FI/000072</t>
  </si>
  <si>
    <t>LIFE EconomisE</t>
  </si>
  <si>
    <t>https://wwf.fi/en/economise</t>
  </si>
  <si>
    <t>Maailman Luonnon Saatio - World Wide Fund For Nature, Suomen rahasto sr,Suomen ymp&amp;auml;rist&amp;ouml;keskus &amp;#x28;SYKE&amp;#x29;, Finland,Suomen ymp&amp;auml;rist&amp;ouml;opisto SYKLI Oy, Finland</t>
  </si>
  <si>
    <t>31/01/2021</t>
  </si>
  <si>
    <t>Environmental training - Capacity building,Energy efficiency,GHG reduction in non EU ETS sectors</t>
  </si>
  <si>
    <t>building renovation,energy efficiency,low carbon technology,public awareness campaign</t>
  </si>
  <si>
    <t>COM(2014)15 - Policy framework for climate and energy in the period from 2020 to 2030 (22.01.2014),Directive 2012/27 - Energy efficiency (25.10.2012),Directive 2010/31 - Energy performance of buildings (19.05.2010),COM(2011)112 - "A Roadmap for moving to a competitive low carbon economy in 2050" (08.03.2011)</t>
  </si>
  <si>
    <t>Climate action campaign for low-income households</t>
  </si>
  <si>
    <t>LIFE15 GIC/AT/000092</t>
  </si>
  <si>
    <t>LIFE - DoppelPlus</t>
  </si>
  <si>
    <t>http://tirol.klimabuendnis.at</t>
  </si>
  <si>
    <t>Klimabuendnis Tirol,Caritas der Di&amp;ouml;zese Innsbruck, Austria,Energie Tirol, Austria,ALPS &amp;ndash; ZENTRUM FUER NATURGEFAHREN- UND RISIKOMANAGEMENT GMBH, Austria,komm&amp;#x21;unity - Verein zur F&amp;ouml;rderung der Jugend-, Integrations- und Gemeinwesenarbeit, Austria</t>
  </si>
  <si>
    <t>30/04/2021</t>
  </si>
  <si>
    <t>climate protection,environmentally responsible behaviour,energy efficiency</t>
  </si>
  <si>
    <t>Recycling of primary LIthium BATtery by mechanical and hydrometallurgical operations</t>
  </si>
  <si>
    <t>LIFE16 ENV/IT/000389</t>
  </si>
  <si>
    <t>LIFE-LIBAT</t>
  </si>
  <si>
    <t>Eco Recycling srl,Sapienza University Department of chemistry, Italy,S.EVal.srl, Italy</t>
  </si>
  <si>
    <t>waste recycling,waste treatment,recycling,battery,hazardous substance,landfill,waste management,waste,waste recovery and recycling,energy efficiency,resource conservation</t>
  </si>
  <si>
    <t>COM(2015)614 - "Closing the loop - An EU action plan for the Circular Economy" (02.12.2015),Directive 2008/12 - Batteries and accumulators and waste batteries and accumulators (Amending  Directive 2006/66)  (11.09.2008),Directive 2008/98 - Waste and repealing certain Directives (Waste Framework Directive) (19.11.2008),COM(2014)398 - "Towards a circular economy: a zero waste programme for Europe" (02.07.2014)</t>
  </si>
  <si>
    <t>LIFE BLUE LAKES</t>
  </si>
  <si>
    <t>LIFE18 GIE/IT/000813</t>
  </si>
  <si>
    <t>https://lifebluelakes.eu/</t>
  </si>
  <si>
    <t>GNF&amp;#x28;Global Nature Fund&amp;#x29;, Germany,LCF&amp;#x28;Bodensee-Stiftung &amp;#x28;Lake Constance Foundation&amp;#x29;&amp;#x29;, Germany,ABDAC&amp;#x28;Autorit&amp;agrave; di Bacino Distrettuale dell&amp;rsquo;Appennino Centrale&amp;#x29;, Italy,UNIVPM&amp;#x28;Universit&amp;agrave; Politecnica delle Marche&amp;#x29;, Italy,ARPAUMBRIA&amp;#x28;Agenzia Regionale per la Protezione Ambientale - Umbria&amp;#x29;, Italy,ENEA&amp;#x28;Italian National Agency for New Technologies, Energy and Sustainable Economic Development &amp;#x28;ENEA&amp;#x29;&amp;#x29;, Italy</t>
  </si>
  <si>
    <t>Water quality improvement,Awareness raising - Information</t>
  </si>
  <si>
    <t>public awareness campaign,water quality improvement,waste reduction,plastic waste,social participation</t>
  </si>
  <si>
    <t>Directive 91/271 - Urban waste water treatment (21.05.1991)</t>
  </si>
  <si>
    <t>Demonstration of thermochemical reforming of natural gas for reducing GHG emissions in Energy Intensive Industries</t>
  </si>
  <si>
    <t>LIFE15 CCM/NL/000121</t>
  </si>
  <si>
    <t>LIFE OPTIMELT</t>
  </si>
  <si>
    <t>http://www.libbey.com</t>
  </si>
  <si>
    <t>BV Koninklijke Nederlandsche Glasfabriek Leerdam,Nippon Gases Euro-Holdign S.L.U.-Spain,Nippon Gases Germany Gmbh,Praxair Inc.,Praxair Euroholding B.V.-Netherlands,Nippon Gases Belgium N.V.</t>
  </si>
  <si>
    <t>15/07/2016</t>
  </si>
  <si>
    <t>15/04/2020</t>
  </si>
  <si>
    <t>glass industry,emission reduction,energy efficiency</t>
  </si>
  <si>
    <t>COM(2011)112 - "A Roadmap for moving to a competitive low carbon economy in 2050" (08.03.2011),Directive 2010/75 - Industrial emissions (integrated pollution prevention and control) (24.11.2010),Directive 2012/27 - Energy efficiency (25.10.2012)</t>
  </si>
  <si>
    <t>The first double duct residential air conditioner with near-to-zero Global Warming Potential natural refrigerant</t>
  </si>
  <si>
    <t>LIFE17 CCM/IT/000026</t>
  </si>
  <si>
    <t>LIFE ZEROGWP</t>
  </si>
  <si>
    <t>https://www.innovaenergie.com/en/</t>
  </si>
  <si>
    <t>INNOVA S.R.L.,IVAR CS spol. s r o., Czech Republic,Universit&amp;agrave; degli Studi di Padova, Italy,Studio Fieschi &amp;amp; soci S.r.l., Italy</t>
  </si>
  <si>
    <t>clean technology,emission reduction,greenhouse gas</t>
  </si>
  <si>
    <t>COM(2014)15 - Policy framework for climate and energy in the period from 2020 to 2030 (22.01.2014),Directive 2010/75 - Industrial emissions (integrated pollution prevention and control) (24.11.2010),COM(2011)112 - "A Roadmap for moving to a competitive low carbon economy in 2050" (08.03.2011),Regulation 517/2014 - Fluorinated greenhouse gases (16.04.2014)</t>
  </si>
  <si>
    <t>Increase the use of timber in the Dutch and Danish social housing sector for green growth and a circular EU economy</t>
  </si>
  <si>
    <t>LIFE20 GIE/NL/001073</t>
  </si>
  <si>
    <t>LIFE timber in housing</t>
  </si>
  <si>
    <t>http://http://www.fsc.nl/</t>
  </si>
  <si>
    <t xml:space="preserve">VIA&amp;#x28;VIA University College&amp;#x29;, Denmark,DCSF&amp;#x28;Danish Council for Sustainable Forestry&amp;#xd;&amp;#xa;Note&amp;#x3a; commonly referred to as FSC Denmark&amp;#x29;, Denmark,TBI&amp;#x28;TBI Woonlab vof&amp;#x29;, Netherlands,TU-Delft&amp;#x28;Delft University of Technology&amp;#x29;, Netherlands,C-Hout&amp;#x28;Centrum Hout&amp;#x29;, Netherlands,Lister&amp;#x28;Lister Buildings B.V.&amp;#x29;, Netherlands,Stichting Goed Hout &amp;amp; Goed Papier&amp;#x21; </t>
  </si>
  <si>
    <t>Waste recycling,Resource efficiency,Circular economy and Value chains,Life Cycle Assessment-Management,Construction and demolition waste,Building</t>
  </si>
  <si>
    <t>decision making support,air pollution,greenhouse gas,forest management,certification,wood product,building waste</t>
  </si>
  <si>
    <t>Role of the Natura 2000 network and management of some prioritized habitats in the integrated landscape protection in the Slovak Republic</t>
  </si>
  <si>
    <t>LIFE19 IPE/SK/000003</t>
  </si>
  <si>
    <t xml:space="preserve">LIFE- IP NATURA 2000 SK </t>
  </si>
  <si>
    <t>Faculty of Natural Sciences of Comenius University ,The State Nature Conservancy of the Slovak Republic,Slovak Water Management Enterprise, state enterprise,National Forest Centre,DAPHNE Institute of Applied Ecology,WWF Slovakia,Ministry of Environment of the Slovak Republic</t>
  </si>
  <si>
    <t>Integrated management,Bogs and Mires,Knowledge development,Ecological coherence</t>
  </si>
  <si>
    <t>environmental education,monitoring,integrated management,environmental training,nature conservation,restoration measure,endangered species</t>
  </si>
  <si>
    <t>Directive 92/43 - Conservation of natural habitats and of wild fauna and flora- Habitats Directive (21.05.1992),COM(2011) 244 final “Our life insurance, our natural capital: an EU biodiversity strategy to 2020” (03.05.2011),Directive 2009/147 - Conservation of wild birds - Birds Directive (codified version of Directive 79/409/EEC as amended) (30.11.2009),COM(2013)216 - EU Strategy on adaptation to climate change (16.04.2013)</t>
  </si>
  <si>
    <t>Enhanced Nitrogen and phosphorus Recovery from wastewater and Integration in the value Chain</t>
  </si>
  <si>
    <t>LIFE16 ENV/ES/000375</t>
  </si>
  <si>
    <t>LIFE ENRICH</t>
  </si>
  <si>
    <t>http://www.CETaqua.com</t>
  </si>
  <si>
    <t>CETaqua, Centro Tecnolgico del Agua, Fundacin Privada,Empresa Municipal de Aguas y Saneamiento de Murcia, S.A, Spain,Proyectos para el sector del agua, S.A.U, Spain,Universitat Polit&amp;egrave;cnica de Val&amp;egrave;ncia, Spain,Aig&amp;uuml;es del Segarra Garrigues S.A, Spain,Universitat Polit&amp;egrave;cnica de Catalunya, Spain,Institut de Recerca i Tecnologia Agroaliment&amp;agrave;ries, Spain</t>
  </si>
  <si>
    <t>waste water treatment,waste recycling,sludge treatment,fertiliser</t>
  </si>
  <si>
    <t>Life GreenYourMove: Development and promotion of a co-modal journey planning platform to minimize GHG emission in Europe</t>
  </si>
  <si>
    <t>LIFE14 ENV/GR/000611</t>
  </si>
  <si>
    <t>LIFE GYM</t>
  </si>
  <si>
    <t>http://www.uth.gr</t>
  </si>
  <si>
    <t>PANEPISTIMIO THESSALIAS,CHAPS&amp;#x28;CHAPS spol. s r.o.&amp;#x29;, Czech Republic,AVMap&amp;#x28;AVMAP AE PSIFIAKON EFARMOGON&amp;#x29;, Greece,PlanStack&amp;#x28;Stichting Plannerstack &amp;#x28;Plannerstack Foundation&amp;#x29;&amp;#x29;, Netherlands,TRAINOSE&amp;#x28;TRAINOSE S.A.&amp;#x29;, Greece,EMISIA&amp;#x28;EMISIA S.A.&amp;#x29;, Greece</t>
  </si>
  <si>
    <t>14/09/2019</t>
  </si>
  <si>
    <t>air quality management,greenhouse gas,transport planning,mobility</t>
  </si>
  <si>
    <t xml:space="preserve">COM(2011)112 - "A Roadmap for moving to a competitive low carbon economy in 2050" (08.03.2011),Directive 2008/50/EC - Ambient air quality and cleaner air for Europe (21.05.2008) </t>
  </si>
  <si>
    <t>LIFE in the city: green urban and periurban regeneration for biodiversity conservation through stakeholder engagement and citizen empowerment in the Lombardy region (Italy)</t>
  </si>
  <si>
    <t>LIFE20 NGO4GD/IT/000038</t>
  </si>
  <si>
    <t>LIFE in the city</t>
  </si>
  <si>
    <t>Istituto Oikos</t>
  </si>
  <si>
    <t>Awareness raising - Information,Knowledge development,Natural resources and ecosystems,Urban biodiversity,Green infrastructure,Environmental training - Capacity building</t>
  </si>
  <si>
    <t>environmental education,biodiversity,environmental awareness,public awareness campaign,urban planning,environmental training,social participation,green space,information network,environmentally responsible behaviour,monitoring,climate resilience,knowledge development,voluntary agreement</t>
  </si>
  <si>
    <t>Circular economy ecosystem to Recover, Recycle and Re-use F-gases contributing to the depletion of greenhouse gases</t>
  </si>
  <si>
    <t>LIFE19 CCM/AT/001226</t>
  </si>
  <si>
    <t>LIFE Retradeables</t>
  </si>
  <si>
    <t>https://www.daikin-ce.com/</t>
  </si>
  <si>
    <t>DENV&amp;#x28;DAIKIN EUROPE N.V&amp;#x29;, Belgium,NTUA&amp;#x28;National Technical University of Athens&amp;#x29;, Greece,MAT4NRG&amp;#x28;Gesellschaft f&amp;uuml;r Materialien und Energieanwendungen mbH&amp;#x29;, Germany</t>
  </si>
  <si>
    <t>Certification,Circular economy and Value chains,GHG reduction in EU ETS sectors,Chemicals,Waste recycling</t>
  </si>
  <si>
    <t>decision making support,recycling,greenhouse gas,treatment of gases,certification,climate change mitigation,software development</t>
  </si>
  <si>
    <t>Regulation 517/2014 - Fluorinated greenhouse gases (16.04.2014),COM(2013)216 - EU Strategy on adaptation to climate change (16.04.2013)</t>
  </si>
  <si>
    <t>NATURA 2000 IN BULGARIA – NEW HORIZONS _x000D_
National awareness raising campaign on NATURA 2000 using flagship species</t>
  </si>
  <si>
    <t>LIFE17 GIE/BG/000371</t>
  </si>
  <si>
    <t>LIFEforBgNATURA</t>
  </si>
  <si>
    <t>Green Balkans NGO,Darik radio AD, Bulgaria,Economedia AD, Bulgaria,BG TOP MUSIC EOOD, Bulgaria</t>
  </si>
  <si>
    <t>Mammals,Birds,Awareness raising - Information,Fish</t>
  </si>
  <si>
    <t>public awareness campaign,nature conservation</t>
  </si>
  <si>
    <t>COM(2011) 244 final “Our life insurance, our natural capital: an EU biodiversity strategy to 2020” (03.05.2011),Directive 92/43 - Conservation of natural habitats and of wild fauna and flora- Habitats Directive (21.05.1992),Bonn Convention on the Conservation of Migratory Species of Wild Animals - CMS (01/11/1983),Directive 79/409 - Conservation of wild birds (02.04.1979)</t>
  </si>
  <si>
    <t>LIFE Green Deal - From Individual to Policy</t>
  </si>
  <si>
    <t>LIFE20 NGO4GD/FR/000026</t>
  </si>
  <si>
    <t>LIFE GD-FITOP</t>
  </si>
  <si>
    <t>2&amp;deg; Investing Initiative</t>
  </si>
  <si>
    <t>01/03/2023</t>
  </si>
  <si>
    <t>Market based instruments,Public and Stakeholders participation,Awareness raising - Information,Resilient communities,Environmental training - Capacity building,Knowledge development</t>
  </si>
  <si>
    <t>decision making support,survey,environmental performance,on-line service,financial instrument,consumer information,climate resilience</t>
  </si>
  <si>
    <t>Noise Efficiently REduced by recycleD pavEments</t>
  </si>
  <si>
    <t>LIFE15 ENV/IT/000268</t>
  </si>
  <si>
    <t>LIFE NEREiDE</t>
  </si>
  <si>
    <t>http://www.dici.unipi.it</t>
  </si>
  <si>
    <t>UNIVERSITA&amp;#x27; DI PISA,Istituto di Acustica e Sensoristica &amp;quot;Orso Mario Corbino&amp;quot; &amp;#x28;CNR-IDASC&amp;#x29;, Italy,Regione Toscana, Italy,ECOPNEUS, Italy,ARPAT-Agenzia regionale per la Protezione Ambientale della Toscana, Italy,Belgian Road Research Centre &amp;#x28;BRRC&amp;#x29;, Belgium</t>
  </si>
  <si>
    <t>Waste recycling,Noise pollution</t>
  </si>
  <si>
    <t>waste recycling,chemical industry,tyre,noise reduction,road construction,resource conservation</t>
  </si>
  <si>
    <t>Directive 2002/49 - Assessment and management of environmental noise (Noise Directive) (25.06.2002),COM(2015)614 - "Closing the loop - An EU action plan for the Circular Economy" (02.12.2015),Directive (EU) 2018/851 amending Directive 2008/98/EC on waste (30.05.2018),COM (2013/0918) - A Clean Air Programme for Europe (18.12.2013)</t>
  </si>
  <si>
    <t>Nature Integrated Project for effective and equitable management of marine habitats in France</t>
  </si>
  <si>
    <t>LIFE16 IPE/FR/000001</t>
  </si>
  <si>
    <t>LIFE IP Marine Habitats</t>
  </si>
  <si>
    <t>Agence Fran&amp;ccedil;aise de la Biodiversit&amp;eacute;,Centre National de la Recherche Scientifique, France,Commune d&amp;#x27;Agde, France,Fondation Tour du Valat, France,Groupement d&amp;#x27;Int&amp;eacute;r&amp;ecirc;t Scientifique Posidonie, France,Institut Fran&amp;ccedil;ais de Recherche pour l&amp;rsquo;Exploitation de la Mer, France,R&amp;eacute;serves Naturelles de France, France,Parc National de Port-Cros, France,Parc Naturel R&amp;eacute;gional d&amp;rsquo;Armorique, France,Parc Naturel R&amp;eacute;gional de Camargue, France,Parc Naturel R&amp;eacute;gional du Golfe du Morbihan, France,Centre pour l&amp;#x27;aquaculture, la p&amp;ecirc;che et l&amp;#x27;environnement de Nouvelle-Aquitaine,Ecole des Hautes Etudes en Sciences Sociales,Institut national des Sciences et Industries du Vivant et de&amp;#xa;l&amp;#x27;Environnement</t>
  </si>
  <si>
    <t>Coordinator,Participant,Participant,Participant,Participant,Participant,Participant,Participant,Participant,Participant,Participant,Participant,Participant,Participant</t>
  </si>
  <si>
    <t>marine ecosystem</t>
  </si>
  <si>
    <t xml:space="preserve">Development of Lithuanian Network of Protected Areas in the Context of European Green Deal </t>
  </si>
  <si>
    <t>LIFE20 NGO4GD/LT/000009</t>
  </si>
  <si>
    <t>LITPAs for LIFE</t>
  </si>
  <si>
    <t>Nature Heritage Fund</t>
  </si>
  <si>
    <t>Environmental training - Capacity building,Awareness raising - Information,Public and Stakeholders participation,Knowledge development,Sensitive and protected areas management,Ecological coherence,Forest management,Birds,Forests</t>
  </si>
  <si>
    <t>protected area,decision making support,biodiversity,environmental awareness,social participation,nature conservation,restoration,environmental law,endangered species,carbon capture and storage,knowledge development,forest ecosystem</t>
  </si>
  <si>
    <t>Promotion of Violet Copper (Lycaena helle) and Marsh Fritillary (Euphydryas aurinia) in the Northern Eifel</t>
  </si>
  <si>
    <t>LIFE19 NAT/DE/000871</t>
  </si>
  <si>
    <t>LIFE "helle Eifeltler"</t>
  </si>
  <si>
    <t>http://www.biostationeuskirchen.de</t>
  </si>
  <si>
    <t>MULNV NRW&amp;#x28;Ministerium f&amp;uuml;r Umwelt, Landwirtschaft, Natur- und Verbraucherschutz des Landes Nordrhein-Westfalen&amp;#x29;, Germany</t>
  </si>
  <si>
    <t>Invasive species,Ecological coherence,Forests,Grasslands,Forest management,Invertebrates</t>
  </si>
  <si>
    <t>biotope network,biodiversity,forest management,nature conservation,restoration measure</t>
  </si>
  <si>
    <t>Euphydryas aurinia,Lycaena helle</t>
  </si>
  <si>
    <t>Greening the ice-cream sector through low-GWP refrigerants and innovative business model</t>
  </si>
  <si>
    <t>LIFE18 CCM/IT/001106</t>
  </si>
  <si>
    <t>LIFE ICEGREEN</t>
  </si>
  <si>
    <t>Food and Beverages,GHG reduction in non EU ETS sectors</t>
  </si>
  <si>
    <t>food production,greenhouse gas,climate change mitigation,emission reduction</t>
  </si>
  <si>
    <t>Clean Sea Life</t>
  </si>
  <si>
    <t>LIFE15 GIE/IT/000999</t>
  </si>
  <si>
    <t>Clean Sea LIFE</t>
  </si>
  <si>
    <t>http://www.parcoasinara.org</t>
  </si>
  <si>
    <t>Parco Nazionale dell&amp;#x27;Asinara,Fondazione Cetacea onlus, Italy,Consorzio Nazionale Interuniversitario per le Scienze del Mare, Italy,MedSharks, Italy,Legambiente Onlus, Italy,MPNetwork,Centro Velico Caprera &amp;#x28; introduced after the withdrawal of MPN&amp;#x29;</t>
  </si>
  <si>
    <t>30/09/2016</t>
  </si>
  <si>
    <t>Awareness raising - Information,Marine,Waste reduction - Raw material saving,Waste recycling</t>
  </si>
  <si>
    <t>environmental education,marine ecosystem,biodiversity,environmental awareness,public awareness campaign,coastal area,waste reduction,plastic waste,marine pollution</t>
  </si>
  <si>
    <t>COM(2015)614 - "Closing the loop - An EU action plan for the Circular Economy" (02.12.2015),COM(2011) 244 final “Our life insurance, our natural capital: an EU biodiversity strategy to 2020” (03.05.2011),Directive 2008/56 - Framework for community action in the field of marine environmental policy (Marine Strategy Framework Directive) (17.06.2008)</t>
  </si>
  <si>
    <t>POST-CONSUMPTION FILM PLASTIC RECYCLING FROM MUNICIPAL SOLID WASTE</t>
  </si>
  <si>
    <t>LIFE17 ENV/ES/000229</t>
  </si>
  <si>
    <t>LIFE4FILM</t>
  </si>
  <si>
    <t>EcoCentral environmental compound in Alhendín (Granada, Spain)</t>
  </si>
  <si>
    <t>https://www.fccma.com/</t>
  </si>
  <si>
    <t>FCC MEDIO AMBIENTE S.A., Spain,Iba&amp;ntilde;ez Extrusoras, Spain,STADLER SELECCIONA S.L.U., Spain,Universidad de Granada, Spain,AIMPLAS - Asociaci&amp;oacute;n de Investigaci&amp;oacute;n de Materiales PL&amp;Aacute;Sticos y conexas, Spain,Lindner Washtech GmbH, Austria,EREMA - Engineering Recycling Maschinen und Anlagen Ges.m.b.H., Austria,Lindner Washtech Engineering GmbH, Austria</t>
  </si>
  <si>
    <t>emission reduction,plastic waste,municipal waste,landfill,incineration of waste,resource conservation,waste recycling</t>
  </si>
  <si>
    <t>Directive 94/62 - Packaging and packaging waste (20.12.1994),Directive 2008/98 - Waste and repealing certain Directives (Waste Framework Directive) (19.11.2008)</t>
  </si>
  <si>
    <t>PLASTIC MIX RECOVERY AND PP &amp; PS RECYCLING FROM MUNICIPAL SOLID WASTE</t>
  </si>
  <si>
    <t>LIFE18 ENV/ES/000045</t>
  </si>
  <si>
    <t>LIFEPLASMIX</t>
  </si>
  <si>
    <t>https://www.fccma.com/en/</t>
  </si>
  <si>
    <t>PELLENCST&amp;#x28;PELLENC SELECTIVE TECHNOLOGIES&amp;#x29;, France,LINDNER&amp;#x28;Lindner Washtech GmbH&amp;#x29;, Austria,ANAIP&amp;#x28;Asociacion Espa&amp;ntilde;ola de Industriales de pl&amp;aacute;sticos&amp;#x29;, Spain,UGR&amp;#x28;Universidad de Granada&amp;#x29;, Spain,ANDALTEC&amp;#x28;Fundaci&amp;oacute;n ANDALTEC I&amp;#x2b;D&amp;#x2b;i&amp;#x29;, Spain,STADLER&amp;#x28;STADLER SELECCIONA, S.L.U&amp;#x29;, Spain,FCC MEDIO AMBIENTE S.A., Spain</t>
  </si>
  <si>
    <t>Waste recycling,Municipal waste (including household and commercial),Waste reduction - Raw material saving,Packaging and plastic waste</t>
  </si>
  <si>
    <t>water saving,emission reduction,waste reduction,plastic waste,recycling,packaging,municipal waste,raw material consumption</t>
  </si>
  <si>
    <t>Demonstration project for groundwater treatment with an innovative system based in aerobic granular technology</t>
  </si>
  <si>
    <t>LIFE16 ENV/ES/000196</t>
  </si>
  <si>
    <t>LIFE ECOGRANULARWATER</t>
  </si>
  <si>
    <t>http://www.dipgra.es</t>
  </si>
  <si>
    <t>Aalto University, Finland,Excma. Diputacin Provincial de Granada,Construcciones Otero S.L., Spain,Universidad de Granada, Spain,GEDAR S.L., Spain</t>
  </si>
  <si>
    <t>Participant,Coordinator,Participant,Participant,Participant</t>
  </si>
  <si>
    <t>Water management and supply,Water quality improvement</t>
  </si>
  <si>
    <t>drinking water,water quality,groundwater,water pollution</t>
  </si>
  <si>
    <t>Directive 2000/60 - Framework for Community action in the field of water policy (23.10.2000),Directive 2008/105 - Environmental quality standards in the field of water policy (16.12.2008),Directive (EU) 2020/2184 of the European Parliament and of the Council of 16 December 2020 on the quality of water intended for human consumption (23.12.2020)</t>
  </si>
  <si>
    <t>The rescue of endemic priority plant species Minuartia smejkalii</t>
  </si>
  <si>
    <t>LIFE15 NAT/CZ/000818</t>
  </si>
  <si>
    <t>Life for Minuartia</t>
  </si>
  <si>
    <t>http://www.ibot.cas.cz</t>
  </si>
  <si>
    <t>Institute of Botany of the Czech Academy of Sciences, p. r. i.,Ministry of Environment of the Czech Republic,The Czech Union of Nature Conservation - Vla&amp;scaron;im Basic Organization, Czech Republic</t>
  </si>
  <si>
    <t>endemic species,environmentally responsible behaviour</t>
  </si>
  <si>
    <t>Directive 92/43 - Conservation of natural habitats and of wild fauna and flora- Habitats Directive (21.05.1992),Bern Convention on the Conservation of European Wildlife and Natural Habitats (01.06.1982),COM(2011) 244 final “Our life insurance, our natural capital: an EU biodiversity strategy to 2020” (03.05.2011)</t>
  </si>
  <si>
    <t>Minuartia smejkalii</t>
  </si>
  <si>
    <t xml:space="preserve">Hadce u Hrnčíř(CZ0212008, SCI) ,Želivka(CZ0214016, SCI) </t>
  </si>
  <si>
    <t>Mobilizing Citizens for Nature</t>
  </si>
  <si>
    <t>LIFE20 NGO4GD/HU/000037</t>
  </si>
  <si>
    <t>NATUREMOB LIFE</t>
  </si>
  <si>
    <t>MME&amp;#x2f;BirdLife Hungary</t>
  </si>
  <si>
    <t>Awareness raising - Information,Environmental training - Capacity building,Public and Stakeholders participation,Knowledge development,High Nature Value farmland,Market based instruments,Urban biodiversity,Agriculture - Forestry</t>
  </si>
  <si>
    <t>Agriculture,biodiversity,environmental awareness,public awareness campaign,urban area,environmental training,certification,environmental education,nature conservation,land restoration,voluntary work,restoration,environmentally responsible behaviour,land use planning,knowledge development,nature-based solutions,voluntary measures</t>
  </si>
  <si>
    <t>A Digital Rediscovery Centre in support of a Circular Economy Transition for Ireland</t>
  </si>
  <si>
    <t>LIFE20 NGO4GD/IE/000033</t>
  </si>
  <si>
    <t>The DIRECT LIFE Project</t>
  </si>
  <si>
    <t>The Rediscovery Centre CLG</t>
  </si>
  <si>
    <t>Awareness raising - Information,Improved legislative compliance and enforcement,Knowledge development,Circular economy and Value chains</t>
  </si>
  <si>
    <t>environmental awareness,public awareness campaign,recycling,social participation,environmentally responsible behaviour,information system,knowledge development</t>
  </si>
  <si>
    <t>The Voice for Nature - Empowering Volunteers to speak up for biodiversity and engage in direct action environmental conservation</t>
  </si>
  <si>
    <t>LIFE20 NGO4GD/LU/000048</t>
  </si>
  <si>
    <t>The Voice for Nature</t>
  </si>
  <si>
    <t>natur&amp;amp;&amp;euml;mwelt</t>
  </si>
  <si>
    <t>01/10/2023</t>
  </si>
  <si>
    <t>Awareness raising - Information,Environmental training - Capacity building,Knowledge development,Public and Stakeholders participation,Sports and Recreation activities,Education and Cultural activities,Urban biodiversity,Resilient communities</t>
  </si>
  <si>
    <t>public awareness campaign,social participation,voluntary work,agricultural method,green space,monitoring,biodiversity,environmental awareness,environmental education,environmental training,knowledge development,natural environment</t>
  </si>
  <si>
    <t>Reducing the pressure of fish canneries on the marine environment with novel effluent treatment and ecosystem monitoring</t>
  </si>
  <si>
    <t>LIFE14 ENV/ES/000852</t>
  </si>
  <si>
    <t>LIFE SEACAN</t>
  </si>
  <si>
    <t>http://www.cetaqua.com/en</t>
  </si>
  <si>
    <t>Fundacin Centro Gallego de Investigaciones del Agua,UVIGO&amp;#x28;Universidade de Vigo&amp;#x29;, Spain,CETBCN&amp;#x28;CETaqua, Centro Tecnol&amp;oacute;gico del Agua, Fundaci&amp;oacute;n Privada&amp;#x29;, Spain,USC&amp;#x28;Universidade de Santiago de Compostela&amp;#x29;, Spain</t>
  </si>
  <si>
    <t>energy efficiency,waste water treatment</t>
  </si>
  <si>
    <t>NEWLIFE: accelerating the transition of the Netherlands towards a sustainable, inclusive and transparent new economy after COVID-19</t>
  </si>
  <si>
    <t>LIFE20 NGO4GD/NL/000010</t>
  </si>
  <si>
    <t>NEWLIFE</t>
  </si>
  <si>
    <t>Stichting MVO Nederland</t>
  </si>
  <si>
    <t>Improved legislative compliance and enforcement,Awareness raising - Information,Circular economy and Value chains,Ecological coherence,Market based instruments</t>
  </si>
  <si>
    <t>decision making support,biodiversity,environmental awareness,public awareness campaign,financial instrument,environmentally responsible behaviour,market-based instruments</t>
  </si>
  <si>
    <t>Reducing carbon emissions in the EU through sustainable diets</t>
  </si>
  <si>
    <t>LIFE16 GIC/IT/000038</t>
  </si>
  <si>
    <t>SU-EATABLE LIFE</t>
  </si>
  <si>
    <t>https://www.sueatablelife.eu</t>
  </si>
  <si>
    <t>BARILLA CENTER FOR FOOD &amp;amp; NUTRITION FOUNDATION,The Sustainable Restaurant Association, Italy,GreenApes srl, Italy,Wageningen University, The Netherlands</t>
  </si>
  <si>
    <t>decision making support,public awareness campaign,emission reduction,food production,greenhouse gas</t>
  </si>
  <si>
    <t>COM(2012)673 -"A Blueprint to Safeguard Europe's Water Resources",Directive 75/442/EEC -"Waste framework directive" (15.07.1975),COM(2014)15 - Policy framework for climate and energy in the period from 2020 to 2030 (22.01.2014),COM(2011)112 - "A Roadmap for moving to a competitive low carbon economy in 2050" (08.03.2011)</t>
  </si>
  <si>
    <t>Efficient Integrated Real-time Control in Urban Drainage and Wastewater Treatment Plants for Environmental Protection</t>
  </si>
  <si>
    <t>LIFE14 ENV/ES/000860</t>
  </si>
  <si>
    <t>LIFE EFFIDRAIN</t>
  </si>
  <si>
    <t>CETaqua, Centro Tecnolgico del Agua, Fundacin Privada,LYRE&amp;#x28;LYONNAISE DES EAUX FRANCE&amp;#x29;, France,AQUATEC&amp;#x28;AQUATEC, PROYECTOS PARA EL SECTOR DEL AGUA, S.A.U&amp;#x29;, Spain,CSIC&amp;#x28;Agencia Estatal Consejo Superior de Investigaciones Cient&amp;iacute;ficas&amp;#x29;, Spain,AQUAMBIENT&amp;#x28;AQUAMBIENTE SERVICIOS PARA EL SECTOR DEL AGUA, SAU&amp;#x29;, Spain</t>
  </si>
  <si>
    <t>29/03/2019</t>
  </si>
  <si>
    <t>drainage system,water quality</t>
  </si>
  <si>
    <t>Conservation of Black and Griffon vultures in the cross-border Rhodopes mountains</t>
  </si>
  <si>
    <t>LIFE14 NAT/NL/000901</t>
  </si>
  <si>
    <t>LIFE RE-Vultures</t>
  </si>
  <si>
    <t>Stichting Rewilding Europe,BSPB&amp;#x28;Bulgarian Society for the Protection of Birds&amp;#x29;, Bulgaria,RRF&amp;#x28;Rewilding Rhodopes Foundation&amp;#x29;, Bulgaria,VCF&amp;#x28;Stichting The Vulture Conservation Foundation&amp;#x29;, Netherlands,HOS&amp;#x28;Hellenic Ornithological Society&amp;#x29;, Greece,WWF Greece&amp;#x28;WORLD WIDE FUND FOR NATURE &amp;#x28;WWF&amp;#x29; GREECE&amp;#x29;, Greece</t>
  </si>
  <si>
    <t>monitoring,poison,environmental impact of energy,endangered species,carcass disposal</t>
  </si>
  <si>
    <t>Aegypius monachus,Gyps fulvus</t>
  </si>
  <si>
    <t xml:space="preserve">DASOS DADIAS - SOUFLI(GR1110002, SPA) ,VOUNA EVROU- POTAMOS LYRAS- SPILAIA DIDYMOTEICHOU KAI KEFALOVOUNOU(GR1110005, SCI) ,TREIS VRYSES(GR1110003, SCI) ,POTAMOS FILIOURIS(GR1130006, SCI) ,POTAMOS KOMPSATOS (NEA KOITI)(GR1130007, SCI) ,NOTIO DASIKO SYMPLEGMA EVROU(GR1110009, SPA) ,KOILADA FILIOURI(GR1130011, SPA) ,KOILADA KOMPSATOU(GR1130012, SPA) ,Rodopi - Sredni(BG0001031, SCI) ,Rodopi - Iztochni(BG0001032, SCI) ,Krumovitsa(BG0002012, SPA) ,Studen kladenets(BG0002013, SPA) ,Madzharovo(BG0002014, SPA) ,Byala reka(BG0002019, SPA) ,Most Arda(BG0002071, SPA) ,Dobrostan(BG0002073, SPA) ,Yazovir Ivaylovgrad(BG0002106, SPA) ,OREINOS EVROS - KOILADA DEREIOU(GR1110010, SPA) </t>
  </si>
  <si>
    <t>To promote and strengthen the Army as a Natura 2000 site manager, in France and in Europe</t>
  </si>
  <si>
    <t>LIFE18 GIE/FR/001029</t>
  </si>
  <si>
    <t>LIFE NATURARMY</t>
  </si>
  <si>
    <t>https://www.defense.gouv.fr/sga/le-sga/son-organisation/directions-et-services/direction-de-la-memoire-du-patrimoine-et-des-archives-dmpa/direction-de-la-memoire-du-patrimoine-et-des-archives-sga-dmpa</t>
  </si>
  <si>
    <t>CEN CA&amp;#x28;Conservatoire d&amp;#x27;espaces naturels de Champagne-Ardenne&amp;#x29;, France,FCEN&amp;#x28;F&amp;eacute;d&amp;eacute;ration des Conservatoires d&amp;#x27;espaces naturels&amp;#x29;, France,CEN PDL&amp;#x28;Conservatoire d&amp;#x27;espaces naturels des Pays de la Loire&amp;#x29;, France,CEN CA&amp;#x28;Conservatoire d&amp;#x27;espaces naturels de Champagne-Ardenne&amp;#x29;, France,FCEN&amp;#x28;F&amp;eacute;d&amp;eacute;ration des Conservatoires d&amp;#x27;espaces naturels&amp;#x29;, France,CEN PDL&amp;#x28;Conservatoire d&amp;#x27;espaces naturels des Pays de la Loire&amp;#x29;, France,Conservatoire des Espaces Naturels de Nouvelle-Aquitaine</t>
  </si>
  <si>
    <t>nature conservation,management plan,biodiversity</t>
  </si>
  <si>
    <t>LIFE ETX -  Emissions trading extra. Making emissions trading work for EU citizens and the climate</t>
  </si>
  <si>
    <t>LIFE20 GIC/BE/001662</t>
  </si>
  <si>
    <t>LIFE ETX</t>
  </si>
  <si>
    <t>EU 27, Serbia, Ukraine</t>
  </si>
  <si>
    <t>https://carbonmarketwatch.org/about/</t>
  </si>
  <si>
    <t>Carbon Market Watch,BBL&amp;#x28;Bond Beter Leefmilieu Vlaanderen vzw&amp;#x29;, Belgium,AMO&amp;#x28;Asociace pro mezin&amp;aacute;rodn&amp;iacute; ot&amp;aacute;zky, z. s.&amp;#x29;, Czech Republic,Germanwtch&amp;#x28;Germanwatch e.V.&amp;#x29;, Germany,Green Tank&amp;#x28;The Green Tank&amp;#x29;, Greece,WISE&amp;#x28;Vereniging World Information Service on Energy&amp;#x29;, Netherlands,PGN&amp;#x28;Alliance of Associations Polish Green Network&amp;#x29;, Poland,ZERO&amp;#x28;ZERO - Associa&amp;ccedil;&amp;atilde;o Sistema Terrestre Sustent&amp;aacute;ve&amp;#x29;, Portugal,SSNC&amp;#x28;Svenska Naturskyddsf&amp;ouml;reningen&amp;#x29;, Sweden,AirClim&amp;#x28;Luftf&amp;ouml;rorenings- och klimatsekretariatet&amp;#x29;, Sweden</t>
  </si>
  <si>
    <t>Market based instruments,Public and Stakeholders participation,Energy production and supply,GHG reduction in EU ETS sectors,Awareness raising - Information,Environmental training - Capacity building,Knowledge development</t>
  </si>
  <si>
    <t>climate change mitigation,energy efficiency,atmospheric pollution,emission reduction</t>
  </si>
  <si>
    <t>Smart computing system to monitor and abate the indoor concentrations of NH3, CH4 and PM in pig farms</t>
  </si>
  <si>
    <t>LIFE18 ENV/IT/000200</t>
  </si>
  <si>
    <t>Life-MEGA</t>
  </si>
  <si>
    <t>NUVAP&amp;#x28;NUVAP SPA&amp;#x29;, Italy,IRTA&amp;#x28;Institute for Food and Agriculture Research and Technology&amp;#x29;, Spain,Rota Guido&amp;#x28;Rota Guido s.r.l.&amp;#x29;, Italy</t>
  </si>
  <si>
    <t>Air quality monitoring,Air pollutants</t>
  </si>
  <si>
    <t>environmental impact of agriculture,Agriculture,atmospheric pollution,indoor air pollution,manure,agricultural pollution,industrial pollution,pollution control,air quality monitoring,pollutant monitoring,climate change mitigation,climate mitigation strategy</t>
  </si>
  <si>
    <t>Directive 2001/81- National emissions ceilings for certain atmospheric pollutants (23.10.2001)</t>
  </si>
  <si>
    <t>Improving Aquatic Diversity in Picos de Europa</t>
  </si>
  <si>
    <t>LIFE18 NAT/ES/000121</t>
  </si>
  <si>
    <t>LIFE DIVAQUA</t>
  </si>
  <si>
    <t>http://web.unican.es/consejo-direccion/vcinvestigacion</t>
  </si>
  <si>
    <t>CSIC&amp;#x28;Agencia Estatal Consejo Superior de Investigaciones Cient&amp;iacute;ficas&amp;#x29;, Spain,Regional Government of Asturias  Spain ,ITAGRA.CT&amp;#x28;CENTRO TECNOLOGICO AGRARIO Y AGROALIMENTARIO&amp;#x29;, Spain,VIESGO&amp;#x28;VIESGO GENERACION S.L.&amp;#x29;, Spain,&amp;bull;&amp;#x9;Regional Government of Castilla y Le&amp;oacute;n &amp;#x28;Direcci&amp;oacute;n General de Patrimonio Natural y Pol&amp;iacute;tica Forestal  Consejer&amp;iacute;a de Fomento y Medio Ambiente  Spain,Gobierno regional del Principado de Asturias  Spain,Junta de Castilla y Le&amp;oacute;n. Consejer&amp;iacute;a de Fomento y Medio Ambiente. Direcci&amp;oacute;n General de Patrimonio Natural y Pol&amp;iacute;tica Forestal  Spain,Junta de Castilla y Le&amp;oacute;n. Consejer&amp;iacute;a de Fomento y Medio Ambiente. Direcci&amp;oacute;n General de Patrimonio Natural y Pol&amp;iacute;tica Forestal  Spain,Gobierno del Principado de Asturias  Consejer&amp;iacute;a de Medio Rural y Cohesi&amp;oacute;n Territorial  Direcci&amp;oacute;n General del Medio Natural y Planificaci&amp;oacute;n Rural  Spain,Gobierno del Principado de Asturias. Consejer&amp;iacute;a de Medio Rural y Cohesi&amp;oacute;n Territorial. Direcci&amp;oacute;n General del Medio Natural y Planificaci&amp;oacute;n Rural. Spain,Fundaci&amp;oacute;n Instituto de Hidr&amp;aacute;ulica Ambiental de Cantabria  Spain,Fundaci&amp;oacute;n Instituto de Hidr&amp;aacute;ulica Ambiental de Cantabria,Junta de Castilla y Le&amp;oacute;n. Consejer&amp;iacute;a de Fomento y Medio Ambiente. Direcci&amp;oacute;n General de Patrimonio Natural y Pol&amp;iacute;tica Forestal,Principado de Asturias,CAMBERA&amp;#x28;Asociaci&amp;oacute;n Red Cambera&amp;#x29;, Spain</t>
  </si>
  <si>
    <t>Freshwater,Ecological coherence,Invasive species</t>
  </si>
  <si>
    <t>aquatic ecosystem,biodiversity,water quality improvement,wetland,restoration measure,river management,ecosystem-based approach</t>
  </si>
  <si>
    <t>7140 - Transition mires and quaking bogs,91E0 - "Alluvial forests with Alnus glutinosa and Fraxinus excelsior (Alno-Padion, Alnion incanae, Salicion albae)"</t>
  </si>
  <si>
    <t>Using functional water &amp; wetland ecosystems and their services as a model for improving green infrastructure and implementing PAF in Sweden</t>
  </si>
  <si>
    <t>LIFE16 IPE/SE/000009</t>
  </si>
  <si>
    <t>GRIP on LIFE-IP</t>
  </si>
  <si>
    <t>Swedish Forest Agency,County Administrative Board V&amp;auml;stmanland, Sweden,County Administrative Board J&amp;ouml;nk&amp;ouml;ping, Sweden,County Administrative Board Kalmar, Sweden,County Administrative Board Blekinge, Sweden,County Administrative Board Halland, Sweden,The Wetland Foundation, Sweden,Ume&amp;#x2f;Vindel River Fishery Advisory Board, Sweden,County Administrative Board of V&amp;auml;sternorrland&amp;#x2f;Baltic Sea Water District Authority, Sweden,Swedish Forest Association S&amp;ouml;dra, Sweden,Swedish Forest Association Mellanskog, Sweden,Swedish Forest Association Norrskog, Sweden until 15&amp;#x2f;05&amp;#x2f;2020,Swedish Forest Association Norra Skog, Sweden,Swedish Environmental Protection Agency, Sweden,Swedish Agency for Marine and Water Management, Sweden,County Administrative Board V&amp;auml;sterbotten, Sweden,County Administrative Board J&amp;auml;mtland, Sweden</t>
  </si>
  <si>
    <t>aquatic ecosystem,freshwater ecosystem,water quality improvement,water monitoring,wetland,restoration measure,river management</t>
  </si>
  <si>
    <t>Directive 79/409 - Conservation of wild birds (02.04.1979),Directive 92/43 - Conservation of natural habitats and of wild fauna and flora- Habitats Directive (21.05.1992),COM(2011) 244 final “Our life insurance, our natural capital: an EU biodiversity strategy to 2020” (03.05.2011)</t>
  </si>
  <si>
    <t>PEFCR development Cut flowers and potted plants</t>
  </si>
  <si>
    <t>LIFE20 PRE/NL/000015</t>
  </si>
  <si>
    <t>FLORIPEF</t>
  </si>
  <si>
    <t>Stichting Wageningen Research, Wageningen Economic Research</t>
  </si>
  <si>
    <t>PRevent Of Waste crIme by Intelligence Based InspecTions</t>
  </si>
  <si>
    <t>LIFE18 GIE/GR/000899</t>
  </si>
  <si>
    <t>LIFE PROWhIBIT</t>
  </si>
  <si>
    <t>http://www.ypeka.gr</t>
  </si>
  <si>
    <t>GRFU&amp;#x28;Green Fund&amp;#x29;, Greece,IMPEL&amp;#x28;European Union Network for the Implementation and Enforcement of Environmental Law&amp;#x29;, Belgium</t>
  </si>
  <si>
    <t>12/01/2024</t>
  </si>
  <si>
    <t>Environmental training - Capacity building,Improved legislative compliance and enforcement,Public administration</t>
  </si>
  <si>
    <t>policy integration,environmental training,environmental assessment,environmental law,data acquisition,multidisciplinary cooperation,software development,waste management</t>
  </si>
  <si>
    <t>Retrofitting solution for increasing the resilience of urban wastewater infrastructures in heavy precipitation areas</t>
  </si>
  <si>
    <t>LIFE20 CCA/ES/001706</t>
  </si>
  <si>
    <t>LIFE RESEAU</t>
  </si>
  <si>
    <t>Spain, Denmark</t>
  </si>
  <si>
    <t>VCS&amp;#x28;VandCenter Syd As&amp;#x29;, Denmark,ITG&amp;#x28;Fundaci&amp;oacute;n Instituto Tecnol&amp;oacute;gico de Galicia&amp;#x29;, Spain,FCC AQUALIA S.A.</t>
  </si>
  <si>
    <t>Resilient communities,Natural risks (Flood - Forest fire - Landslide),Waste water treatment,Waste reduction - Raw material saving,Energy efficiency</t>
  </si>
  <si>
    <t>flood,waste water treatment,energy saving,rain water,sewage treatment system,urban wastewater,climate adaptation strategy,climate resilience,energy efficiency,extreme weather events</t>
  </si>
  <si>
    <t>COM(2013)216 - EU Strategy on adaptation to climate change (16.04.2013),Directive 91/271 - Urban waste water treatment (21.05.1991),COM(2014)15 - Policy framework for climate and energy in the period from 2020 to 2030 (22.01.2014)</t>
  </si>
  <si>
    <t>Emission and Consumption Optimized Transport Missions using Virtual Drives</t>
  </si>
  <si>
    <t>LIFE18 CCM/FR/001095</t>
  </si>
  <si>
    <t>LIFE ECOTRAVID</t>
  </si>
  <si>
    <t>https://www.cls.fr/en/cls-group/</t>
  </si>
  <si>
    <t>Groupe SAMAT S.A-France,Fraunhofer Institute for Industrial Mathematics ITWM-Germany</t>
  </si>
  <si>
    <t>14/02/2023</t>
  </si>
  <si>
    <t>GHG reduction in non EU ETS sectors,Transportation - Storage,Air pollutants</t>
  </si>
  <si>
    <t>modelling,air pollution,greenhouse gas,freight transport,traffic emission,transportation business,climate change mitigation,software development,mobility</t>
  </si>
  <si>
    <t>COM(2011)112 - "A Roadmap for moving to a competitive low carbon economy in 2050" (08.03.2011),COM(2013)216 - EU Strategy on adaptation to climate change (16.04.2013)</t>
  </si>
  <si>
    <t>Biodiversity in Standards and Labels for the Food Industry</t>
  </si>
  <si>
    <t>LIFE15 GIE/DE/000737</t>
  </si>
  <si>
    <t>LIFEBioStandards</t>
  </si>
  <si>
    <t>http://www.globalnature.org</t>
  </si>
  <si>
    <t>Global Nature Fund,Solagro, France,Bodensee-Stiftung &amp;#x28;Lake Constance Foundation&amp;#x29;, Germany,Fundaci&amp;oacute;n Global Nature, Spain,Instituto Superior T&amp;eacute;cnico, Portugal,Agentur auf&amp;#x21;, Germany,agence goodd, France</t>
  </si>
  <si>
    <t>Certification,Food and Beverages,Environmental training - Capacity building,High Nature Value farmland</t>
  </si>
  <si>
    <t>environmental impact of agriculture,Agriculture,biodiversity,environmentally friendly product,rural area,agroindustry,standard</t>
  </si>
  <si>
    <t>COM(2011) 244 final “Our life insurance, our natural capital: an EU biodiversity strategy to 2020” (03.05.2011),COM(2010)672 - The CAP towards 2020: Meeting the food, natural resources and territorial challenges of the future (18.11.2010)</t>
  </si>
  <si>
    <t>Urgent measures in the Eastern Mediterranean for the long term conservation of endangered European eel</t>
  </si>
  <si>
    <t>LIFE19 NAT/IT/000851</t>
  </si>
  <si>
    <t>LIFEEL</t>
  </si>
  <si>
    <t>http://www.regione.lombardia.it/wps/portal/istituzionale/HP/istituzione/direzioni-generali/direzione-generale-agricoltura-alimentazione-e-sistemi-verdi</t>
  </si>
  <si>
    <t>UNIFE&amp;#x28;Universit&amp;agrave; degli Studi di Ferrara&amp;#x29;, Italy,DEMETER&amp;#x28;Hellenic Agricultural Organisation &amp;ldquo;Demeter&amp;rdquo;-Fisheries Research Institute&amp;#x29;, Greece,PVPO&amp;#x28;Ente Parco Delta del Po Veneto&amp;#x29;, Italy,PARTIC&amp;#x28;PARCO LOMBARDO DELLA VALLE DEL TICINO&amp;#x29;, Italy,PDPO&amp;#x28;Ente di Gestione per i Parchi e la biodiversit&amp;agrave; - Delta del Po&amp;#x29;, Italy,UNIBO&amp;#x28;Universit&amp;agrave; di Bologna-Dip. di Scienze Mediche Veterinarie&amp;#x29;, Italy,GRAIA&amp;#x28;G.R.A.I.A. srl - Gestione e Ricerca Ambientale Ittica Acque&amp;#x29;, Italy,RER&amp;#x28;Regione Emila-Romagna - Direzione Agricoltura, caccia, pesca&amp;#x29;, Italy</t>
  </si>
  <si>
    <t>Freshwater,Fish,Water resources protection,Awareness raising - Information</t>
  </si>
  <si>
    <t>water quality improvement,life-cycle management,river management,stock management,public awareness campaign</t>
  </si>
  <si>
    <t>Directive 2000/60 - Framework for Community action in the field of water policy (23.10.2000),COM(2011) 244 final “Our life insurance, our natural capital: an EU biodiversity strategy to 2020” (03.05.2011),Regulation 1143/2014 - Prevention and management of the introduction and spread of invasive alien species (22.10.2014),Directive 92/43 - Conservation of natural habitats and of wild fauna and flora- Habitats Directive (21.05.1992)</t>
  </si>
  <si>
    <t>1150 - Coastal lagoons,3270 - Rivers with muddy banks with Chenopodion rubri p.p. and Bidention p.p. vegetation</t>
  </si>
  <si>
    <t>Anguilla anguilla</t>
  </si>
  <si>
    <t xml:space="preserve">DELTA NESTOU KAI LIMNOTHALASSES KERAMOTIS - EVRYTERI PERIOCHI KAI PARAKTIA ZONI(GR1150010, SCI) ,Valli di Comacchio(IT4060002, SPA/SCI) ,Valle del Mezzano(IT4060008, SPA/SCI) ,Garzaia dello zuccherificio di Codigoro e Po di Volano(IT4060011, SPA/SCI) ,Delta del Po: tratto terminale e delta veneto(IT3270017, SCI) ,Delta del Po(IT3270023, SPA) ,Cassa di espansione del Fiume Panaro(IT4040011, SPA/SCI) </t>
  </si>
  <si>
    <t>LIFE PODKOWIEC PLUS: back to the forest – holistic conservation of bat breeding habitats</t>
  </si>
  <si>
    <t>LIFE20 NAT/PL/001427</t>
  </si>
  <si>
    <t>LIFE+ PODKOWIEC TOWERS</t>
  </si>
  <si>
    <t>http://pronatura.org.pl/ or http://podkowiecplus.pl</t>
  </si>
  <si>
    <t>&amp;#x10c;ESON&amp;#x28;&amp;#x10c;esk&amp;aacute; spole&amp;#x10d;nost pro ochranu netop&amp;yacute;r&amp;#x16f;&amp;#x29;, Czech Republic,DGLP&amp;#x28;Dyrekcja Generalna Las&amp;oacute;w Pa&amp;#x144;stwowych&amp;#x29;, Poland,CCCL&amp;#x28;Asocia&amp;#x21b;ia Centrul pentru Cercetarea &amp;#x219;i Conservarea Liliecilor&amp;#x29;, Romania,SON&amp;#x28;Spolo&amp;#x10d;nos&amp;#x165; pre ochranu netopierov na Slovensku &amp;#xd;&amp;#xa;Slovak Bat Conservation Society&amp;#x29;, Slovakia,POLSKIE TOWARZYSTWO PRZYJACI&amp;Oacute;&amp;#x141; PRZYRODY PRO NATURA</t>
  </si>
  <si>
    <t>Awareness raising - Information,Forests,Mammals</t>
  </si>
  <si>
    <t>forest ecosystem,landscape protection,public awareness campaign,environmental education,tourism,endangered species,monitoring,population dynamics,nature-based solutions</t>
  </si>
  <si>
    <t>Myotis emarginatus,Myotis myotis,Miniopterus schreibersii,Myotis bechsteinii,Myotis capaccinii,Rhinolophus mehelyi,Rhinolophus hipposideros,Rhinolophus euryale,Barbastella barbastellus</t>
  </si>
  <si>
    <t>Alien Species Awareness Program</t>
  </si>
  <si>
    <t>LIFE15 GIE/IT/001039</t>
  </si>
  <si>
    <t>LIFE ASAP</t>
  </si>
  <si>
    <t>Istituto Superiore per la Protezione e la Ricerca Ambientale,Universit&amp;agrave; degli Studi di Cagliari - Dipartimento di Scienze della Vita e&amp;#xd;&amp;#xa;dell&amp;#x27;Ambiente - Sezione Botanica ed Orto Botanico, Italy,Regione Lazio - Direzione Ambiente e Sistemi Naturali, Italy,NEMO srl, Italy,UNICITY SPA, Italy,Federazione Italiana dei Parchi e delle Riserve Naturali Europarc Italia, Italy,LEGAMBIENTE ONLUS, Italy</t>
  </si>
  <si>
    <t>31/07/2020</t>
  </si>
  <si>
    <t>Awareness raising - Information,Environmental training - Capacity building,Improved legislative compliance and enforcement,Invasive species,Public and Stakeholders participation</t>
  </si>
  <si>
    <t>biodiversity,environmental awareness,environmental training,voluntary agreement,invasive species,introduction of animal species,introduction of plant species,alien species</t>
  </si>
  <si>
    <t>COM(2011) 244 final “Our life insurance, our natural capital: an EU biodiversity strategy to 2020” (03.05.2011),Regulation 1143/2014 - Prevention and management of the introduction and spread of invasive alien species (22.10.2014),Directive 92/43 - Conservation of natural habitats and of wild fauna and flora- Habitats Directive (21.05.1992),COM(2020) 380 EU Biodiversity Strategy for 2030 Bringing nature back into our lives (20.05.2020.)  ,Directive 2009/147 - Conservation of wild birds - Birds Directive (codified version of Directive 79/409/EEC as amended) (30.11.2009),Development of new legislation</t>
  </si>
  <si>
    <t>Demonstration of a mobile unit for hybrid energy storage based on CO2 capture and renewable energy sources</t>
  </si>
  <si>
    <t>LIFE20 CCM/GR/001642</t>
  </si>
  <si>
    <t>LIFE CO2toCH4</t>
  </si>
  <si>
    <t>https://www.ppcr.gr/en/</t>
  </si>
  <si>
    <t>Public Power Corporation Renewables SA,ELGO&amp;#x28;ELLINIKOS GEORGIKOS ORGANISMOS - DIMITRA&amp;#x29;, Greece,AUTH&amp;#x28;ARISTOTELIO PANEPISTIMIO THESSALONIKIS - EIDIKOS LOGARIASMOS KONDILION EREVNAS &amp;#x28;Aristotle University of Thessaloniki - Special Account for Research Funds&amp;#x29;&amp;#x29;, Greece,NEVIS&amp;#x28;NEVIS - NOVEL ENVIRONMENTAL SOLUTIONS S.A.&amp;#x29;, Greece,PPC&amp;#x28;Public Power Corporation SA&amp;#x29;, Greece,NTUA&amp;#x28;National Technical Univesity of Athens&amp;#x29;, Greece,UNIPD&amp;#x28;Universit&amp;agrave; degli Studi di Padova&amp;#x29;, Italy</t>
  </si>
  <si>
    <t>Energy production and supply,Renewable energies,Climate change</t>
  </si>
  <si>
    <t>cost-benefit analysis,energy recovery,energy supply,industrial process,environmental impact of energy,renewable energy,non-polluting fuel,carbon capture and storage,climate change mitigation,energy efficiency,low carbon technology,manufacturing industry</t>
  </si>
  <si>
    <t>Directive 2009/29 - To improve and extend the greenhouse gas emission allowance trading scheme of the Community (23.04.2009),Directive 2009/28 - Promotion of the use of energy from renewable sources (23.04.2009),COM(2014)15 - Policy framework for climate and energy in the period from 2020 to 2030 (22.01.2014)</t>
  </si>
  <si>
    <t>Reducing CO2 emissions of the electronic communications network by implementing free cooling and solar power solutions</t>
  </si>
  <si>
    <t>LIFE20 CCM/HR/001616</t>
  </si>
  <si>
    <t>LIFE4GREENBROADBAND</t>
  </si>
  <si>
    <t>https://www.a1.hr/</t>
  </si>
  <si>
    <t xml:space="preserve">A1 Hrvatska </t>
  </si>
  <si>
    <t>Cleaner technologies,Resource efficiency,GHG reduction in non EU ETS sectors,Energy efficiency,Renewable energies</t>
  </si>
  <si>
    <t>emission reduction,renewable energy,telecommunications,building renovation,climate change mitigation,clean technology</t>
  </si>
  <si>
    <t>COM(2011)885 - EU 2050 Energy Roadmap (15.12.2011),COM(2014)15 - Policy framework for climate and energy in the period from 2020 to 2030 (22.01.2014)</t>
  </si>
  <si>
    <t xml:space="preserve">Grazing for wildfire prevention, ecosystem service provision, nature conservation and landscape management
</t>
  </si>
  <si>
    <t>LIFE18 PRE/NL/000002</t>
  </si>
  <si>
    <t>GRAZELIFE</t>
  </si>
  <si>
    <t>Rewilding Rhodopes Foundation, Bulgaria,ARK Nature, Netherlands,University of A Coruna, Spain,University of Leipzig, Germany,Rewilding Ukraine,Stichting Rewilding Europe, Netherlands,Baltic Environmental Forum Lithuania</t>
  </si>
  <si>
    <t>Participant,Participant,Participant,Participant,Participant,Coordinator,Participant</t>
  </si>
  <si>
    <t>grazing,biodiversity,wild-fire prediction</t>
  </si>
  <si>
    <t>Intelligent marine LittEr removal and Management for local Authorities</t>
  </si>
  <si>
    <t>LIFE15 ENV/ES/000252</t>
  </si>
  <si>
    <t>LIFE LEMA</t>
  </si>
  <si>
    <t>http://www4.gipuzkoa.eus/MedioAmbiente/gipuzkoaingurumena/eu/home.asp</t>
  </si>
  <si>
    <t>GIPUZKOAKO FORU ALDUNDIA&amp;#x2f;DIPUTACION FORAL DE GIPUZKOA,Lyonnaise des Eaux, France,Ville de Biarritz, France,Fundaci&amp;oacute;n AZTI - AZTI Fundazioa, Spain,Syndicat Mixte Kosta Garbia, France,Surfrider Foundation Europe, France</t>
  </si>
  <si>
    <t>Marine,Environmental training - Capacity building,Packaging and plastic waste</t>
  </si>
  <si>
    <t>decision making support,waste collection,marine pollution,marine environment</t>
  </si>
  <si>
    <t>Assuring water Availability in Agriculture under changing CLIMAte conditions</t>
  </si>
  <si>
    <t>LIFE20 CCA/BE/001720</t>
  </si>
  <si>
    <t>Life ACLIMA</t>
  </si>
  <si>
    <t>Belgium, Vlaams Gewest</t>
  </si>
  <si>
    <t>http://www.proefstation.be</t>
  </si>
  <si>
    <t>DLP&amp;#x28;Provincie antwerpen&amp;#xd;&amp;#xa;Dienst landbouw- en plattelandsbeleid&amp;#x29;, Belgium,PCH&amp;#x28;Proefcentrum Hoogstraten&amp;#x29;, Belgium,POM&amp;#x28;Provinciale Ontwikkelingsmaatschapij Antwerpen &amp;#x28;POM&amp;#x29;&amp;#x29;, Belgium,PP&amp;#x28;Evap Proefbedrijf Pluimveehouderij&amp;#x29;, Belgium,RLRL&amp;#x28;Regionaal Landschap Rivierenland&amp;#x29;, Belgium,SumAqua&amp;#x28;Sumaqua&amp;#x29;, Belgium,Aquafin&amp;#x28;Aquafin NV&amp;#x29;, Belgium,HH&amp;#x28;APB Hooibeekhoeve&amp;#x29;, Belgium,Proefstation voor de Groenteteelt</t>
  </si>
  <si>
    <t>Water scarcity and drought,Carbon sequestration,Circular economy and Value chains,Natural resources and ecosystems</t>
  </si>
  <si>
    <t>Agriculture,water resource management,water reuse,climate adaptation strategy,climate resilience,agricultural method</t>
  </si>
  <si>
    <t>Measures for the conservation of the Red kite in Calabria Region (Italy) and Corsica Island (France)</t>
  </si>
  <si>
    <t>LIFE18 NAT/IT/000917</t>
  </si>
  <si>
    <t>LIFE MILVUS</t>
  </si>
  <si>
    <t>http://www.parcoaspromonte.gov.it/</t>
  </si>
  <si>
    <t>CEN-Corse&amp;#x28;Conservatoire d&amp;#x27;Espaces Naturels Corse&amp;#x29;, France,Calabria&amp;#x28;Regione Calabria, Dipartimento Ambiente e Territorio, Settore 5&amp;#x29;, Italy,E-DISTRIB&amp;#x28;E-Distribuzione S.p.A.&amp;#x29;, Italy</t>
  </si>
  <si>
    <t>Natural risks (Flood - Forest fire - Landslide),Birds</t>
  </si>
  <si>
    <t>poison,public awareness campaign,nature conservation</t>
  </si>
  <si>
    <t>COM(2011) 244 final “Our life insurance, our natural capital: an EU biodiversity strategy to 2020” (03.05.2011),Bern Convention on the Conservation of European Wildlife and Natural Habitats (01.06.1982),Directive 79/409 - Conservation of wild birds (02.04.1979),Convention on International Trade in Endangered Species of Wild Fauna and Flora (CITES) (03.03.1973)</t>
  </si>
  <si>
    <t xml:space="preserve">Parco Nazionale della Calabria(IT9310069, SPA) </t>
  </si>
  <si>
    <t xml:space="preserve">Integrated approach to mobilise resources for resilient ecosystems and rich waters in the North Baltic Sea River Basin </t>
  </si>
  <si>
    <t>LIFE15 IPE/SE/000015</t>
  </si>
  <si>
    <t>LIFE IP RICH WATERS</t>
  </si>
  <si>
    <t>Lnsstyrelsen i Vstmanlands ln,L&amp;auml;nsstyrelsen i Dalarnas l&amp;auml;n, Sweden,L&amp;auml;nsstyrelsen i Norrbottens l&amp;auml;n, Sweden,L&amp;auml;nsstyrelsen i V&amp;auml;sternorrlands l&amp;auml;n, Sweden,L&amp;auml;nsstyrelsen i Kalmar l&amp;auml;n, Sweden,L&amp;auml;nsstyrelsen i V&amp;auml;stra G&amp;ouml;talands l&amp;auml;n, Sweden,Havs- och vattenmyndigheten, Sweden,Jordbruksverket, Sweden,Lantbrukarnas riksf&amp;ouml;rbund, Sweden,Sveriges Lantbruksuniversitet, Sweden,IVL Svenska milj&amp;ouml;institutet, Sweden,Hj&amp;auml;lmarens Vattenv&amp;aring;rdsf&amp;ouml;rbund, Sweden,M&amp;auml;larens Vattenv&amp;aring;rdsf&amp;ouml;rbund, Sweden,Nyk&amp;ouml;pings&amp;aring;arnas Vattenv&amp;aring;rdsf&amp;ouml;rbund, Sweden,Uppsala Kommun, Sweden,Heby Kommun, Sweden,Katrineholms Kommun, Sweden,Stockholms Stad, Sweden,Str&amp;auml;ngn&amp;auml;s Kommun, Sweden,Upplands V&amp;auml;sby Kommun, Sweden,V&amp;auml;ster&amp;aring;s Stad, Sweden,&amp;Auml;lvkarleby Kommun, Sweden,&amp;Ouml;rebro Kommun, Sweden,&amp;Ouml;sthammars Kommun, Sweden,Sollentuna Kommun, Sweden,Smedjebacken Energi och Vatten, Sweden,M&amp;auml;larenergi AB, Sweden,M&amp;auml;larenergi Vattenkraft AB, Sweden,Bioremed AB, Sweden,Ecopelag Ekonomisk f&amp;ouml;rening, Sweden,Julmyra Horse Center AB, Sweden,L&amp;auml;nsstyrelsen i V&amp;auml;stmanlands l&amp;auml;n, Sweden,L&amp;auml;nsstyrelsen i Stockholms l&amp;auml;n, Sweden,L&amp;auml;nsstyrelsen i S&amp;ouml;dermanlands l&amp;auml;n, Sweden,L&amp;auml;nsstyrelsen i &amp;Ouml;rebro l&amp;auml;n, Sweden</t>
  </si>
  <si>
    <t>Coordinator,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t>
  </si>
  <si>
    <t>river,water quality,management plan,water pollution,eutrophication</t>
  </si>
  <si>
    <t>Networks of knowledge and training for the effective management of Mediterranean forest habitats of  Nature 2000</t>
  </si>
  <si>
    <t>LIFE15 GIE/ES/000809</t>
  </si>
  <si>
    <t>LIFE_Redcapacita2015</t>
  </si>
  <si>
    <t>http://www.uam.es/fungobe</t>
  </si>
  <si>
    <t>Fundacin interuniversitaria Fernando Gonzlez Bernldez para los espacios naturales,Generalitat de Catalunya - Departamento de Territorio y Sostenibilidad - Direcci&amp;oacute;n General de Pol&amp;iacute;ticas Ambientales, Spain,Centre de Recerca Ecol&amp;ograve;gica i Aplicacions Forestals, Spain,Fundaci&amp;oacute; Catalunya-La Pedrera, Spain</t>
  </si>
  <si>
    <t>30/04/2020</t>
  </si>
  <si>
    <t>Forests,Natural resources and ecosystems</t>
  </si>
  <si>
    <t>forest ecosystem,environmental training,forest management,restoration measure,climate action plan,climate adaptation strategy,climate resilience</t>
  </si>
  <si>
    <t>COM(2013)659 - A new EU Forest Strategy: for forests and the forest-based sector (20.09.2013),COM(2013)216 - EU Strategy on adaptation to climate change (16.04.2013),COM(2011) 244 final “Our life insurance, our natural capital: an EU biodiversity strategy to 2020” (03.05.2011),Directive 92/43 - Conservation of natural habitats and of wild fauna and flora- Habitats Directive (21.05.1992)</t>
  </si>
  <si>
    <t>Material Match Making Platform for promoting the use of industrial waste in local networks</t>
  </si>
  <si>
    <t>LIFE15 ENV/IT/000697</t>
  </si>
  <si>
    <t>LIFE M3P</t>
  </si>
  <si>
    <t>http://www.centrocot.it</t>
  </si>
  <si>
    <t>Centro Tessile Cotoniero e Abbigliamento Spa,VITO NV, Belgium,WASTE MANAGEMENT OF WESTERN MACEDONIA S.A., Greece,CONFEDERACI&amp;Oacute;N ASTURIANA DE LA COSNTRUCCI&amp;Oacute;N - ASPROCON, Spain,Unione degli Industriali della Provincia di Varese, Italy,MATERIAL CONNEXION ITALIA SRL, Italy</t>
  </si>
  <si>
    <t>Industrial waste,Life Cycle Assessment-Management</t>
  </si>
  <si>
    <t>industrial waste,waste recycling,waste reduction,life-cycle management,energy efficiency,resource conservation</t>
  </si>
  <si>
    <t>Decreasing socio-ecological barriers to connectivity for wolves south of the Douro river</t>
  </si>
  <si>
    <t>LIFE17 NAT/PT/000554</t>
  </si>
  <si>
    <t>LIFE WolFlux</t>
  </si>
  <si>
    <t>Associao Transumncia e Natureza,Stichting Rewilding Europe, The Netherlands,Zoo Logical &amp;ndash; Associa&amp;ccedil;&amp;atilde;o de Inova&amp;ccedil;&amp;atilde;o para o Conhecimento Divulga&amp;ccedil;&amp;atilde;o e Conserva&amp;ccedil;&amp;atilde;o da Fauna, Portugal,Universidade de Aveiro, Portugal</t>
  </si>
  <si>
    <t>conflict of interests,management plan,mitigation measure</t>
  </si>
  <si>
    <t xml:space="preserve">Malcata(PTCON0004, SCI) ,Serra da Estrela(PTCON0014, SCI) ,Douro Internacional(PTCON0022, SCI) ,Montemuro(PTCON0025, SCI) ,Serras da Freita e Arada(PTCON0047, SCI) ,Rio Paiva(PTCON0059, SCI) ,Vale do Côa(PTZPE0039, SPA) </t>
  </si>
  <si>
    <t>Facilitating good adaptation in urban areas of small and medium sized municipalities of the Basque Country</t>
  </si>
  <si>
    <t>LIFE16 CCA/ES/000040</t>
  </si>
  <si>
    <t>LIFE GOOD LOCAL ADAPT</t>
  </si>
  <si>
    <t>http://www.wearefactor.com</t>
  </si>
  <si>
    <t>FACTOR IDEAS INTEGRAL SERVICES, S.L.,AYUNTAMIENTO DE BALMASEDA, Spain,EKINN, EKOINNOVATING, KOOPERATIBA ELKARTE TXIKIA, Spain,Ayuntamiento de Amurrio, Spain,FUNDACI&amp;Oacute;N GAIKER, Spain,AYUNTAMIENTO DE LEGAZPI, Spain,CREATELLI NV, Belgium</t>
  </si>
  <si>
    <t>public awareness campaign,energy efficiency,urban heat island</t>
  </si>
  <si>
    <t>COM(2013)216 - EU Strategy on adaptation to climate change (16.04.2013),COM(2011)112 - "A Roadmap for moving to a competitive low carbon economy in 2050" (08.03.2011),Directive 2010/75 - Industrial emissions (integrated pollution prevention and control) (24.11.2010),COM(2014)15 - Policy framework for climate and energy in the period from 2020 to 2030 (22.01.2014),COM(2013) 249 final “Communication from the Commission on Green Infrastructure (GI) - Enhancing Europe’s Natural Capital” (06.05.2013),COM(2011) 244 final “Our life insurance, our natural capital: an EU biodiversity strategy to 2020” (03.05.2011)</t>
  </si>
  <si>
    <t>Integrated, Innovative and Participatory Management for N2000 network in the Marine Environment</t>
  </si>
  <si>
    <t>LIFE15 IPE/ES/000012</t>
  </si>
  <si>
    <t>LIFE-IP INTEMARES</t>
  </si>
  <si>
    <t>http://fundacion-biodiversidad.es/es/biodiversidad-marina-y-litoral/proyectos-propios/life-ip-paf-intemares</t>
  </si>
  <si>
    <t>Fundaci&amp;oacute;n Biodiversidad, WWF Espa&amp;ntilde;a &amp;#x28;ADENA&amp;#x29; ,Ministerio de Agricultura y Pesca, Alimentaci&amp;oacute;n y Medio Ambiente, Spain&amp;#xa;,Universidad Polit&amp;eacute;cnica de Valencia,Universidad de Alicante,Fundaci&amp;oacute;n AZTI- TECNALIA ,Confederaci&amp;oacute;n Espa&amp;ntilde;ola de Pesca ,Consejer&amp;iacute;a de Agricultura, Ganader&amp;iacute;a, Pesca y Desarrollo Sostenible de la Junta de Andaluc&amp;iacute;a,SOCIEDAD ESPA&amp;Ntilde;OLA DE ORNITOLOGIA ,Consejer&amp;iacute;a de Agricultura, Ganader&amp;iacute;a, Pesca y Desarrollo Sostenible de la Junta de Andaluc&amp;iacute;a,Agencia de Medio Ambiente y Agua de Andaluc&amp;iacute;a ,Instituto Espa&amp;ntilde;ol de Oceanograf&amp;iacute;a &amp;#x28;until 31&amp;#x2f;12&amp;#x2f;2021&amp;#x29;,Agencia Estatal Consejo Superior de Investigaciones Cient&amp;iacute;ficas &amp;#x28;from 1&amp;#x2f;01&amp;#x2f;2022&amp;#x29;</t>
  </si>
  <si>
    <t>Marine and Coastal management,Marine</t>
  </si>
  <si>
    <t>marine conservation area,marine ecosystem,marine reserve,biodiversity,tourism,marine environment,fishing industry</t>
  </si>
  <si>
    <t>Directive 2014/89 - A framework for maritime spatial planning (23.07.2014),Decision 93/626 - Conclusion of the Convention on Biological Diversity (25.10.1993),Directive 92/43 - Conservation of natural habitats and of wild fauna and flora- Habitats Directive (21.05.1992),Directive 2008/56 - Framework for community action in the field of marine environmental policy (Marine Strategy Framework Directive) (17.06.2008),Directive 79/409 - Conservation of wild birds (02.04.1979),COM(2011) 244 final “Our life insurance, our natural capital: an EU biodiversity strategy to 2020” (03.05.2011),Directive 2009/147 - Conservation of wild birds - Birds Directive (codified version of Directive 79/409/EEC as amended) (30.11.2009)</t>
  </si>
  <si>
    <t>Designing innovative mechanisms to plan, implement, strengthen and manage green infrastructures in (peri)urban areas</t>
  </si>
  <si>
    <t>LIFE20 PRE/BE/000008</t>
  </si>
  <si>
    <t>LIFE_UrbanGreeningPlans</t>
  </si>
  <si>
    <t>Brussels Environment ,Ente Parco Nord Milano,Management Authority of Schinias-Marathon National Park, Mount Hymettus and Southeast Attica,Natural Environment and Climate Change Agency,Philodassiki Enossi Athinon,F&amp;ouml;deration der Natur- und Nationalparke Europas &amp;#x28;F&amp;ouml;deration EUROPARC&amp;#x29; e.V. ,&amp;Agrave;rea Metropolitana de Barcelona,C&amp;acirc;mara Municipal de Lisboa</t>
  </si>
  <si>
    <t>Poultry manure based bioactivator for better soil management through bioremediation</t>
  </si>
  <si>
    <t>LIFE17 ENV/IT/000333</t>
  </si>
  <si>
    <t>LIFE POREM</t>
  </si>
  <si>
    <t>ASTRA Innovazione e sviluppo - agenzia per la sperimentazione e la ricerca agroambientale srl</t>
  </si>
  <si>
    <t>Agricultural waste,Soil and landscape protection</t>
  </si>
  <si>
    <t>water quality improvement,manure,agricultural pollution,agricultural waste,fertiliser,resource conservation</t>
  </si>
  <si>
    <t xml:space="preserve">Directive 75/442/EEC -"Waste framework directive" (15.07.1975),COM(2015)614 - "Closing the loop - An EU action plan for the Circular Economy" (02.12.2015),Directive 2000/60 - Framework for Community action in the field of water policy (23.10.2000),COM(2006)231 - “Thematic Strategy for Soil Protection” (22.09.2006) </t>
  </si>
  <si>
    <t>LIFE Restoration of structure and dynamic of the city of Augsburgs forest creeks and their reconnection to river Lech</t>
  </si>
  <si>
    <t>LIFE18 NAT/DE/000132</t>
  </si>
  <si>
    <t>LIFE Stadt - Wald - Bche</t>
  </si>
  <si>
    <t>http://www.stmuv.bayern.de/</t>
  </si>
  <si>
    <t>AUGSBURG&amp;#x28;Stadt Augsburg&amp;#x29;, Germany</t>
  </si>
  <si>
    <t>Freshwater,Fish,Invertebrates,Mammals,Plants,Forests</t>
  </si>
  <si>
    <t>forest ecosystem,freshwater ecosystem,river,restoration measure,recreational area</t>
  </si>
  <si>
    <t>3140 - Hard oligo-mesotrophic waters with benthic vegetation of Chara spp.,3260 - Water courses of plain to montane levels with the Ranunculion fluitantis and Callitricho-Batrachion vegetation,7230 - Alkaline fens,91E0 - "Alluvial forests with Alnus glutinosa and Fraxinus excelsior (Alno-Padion, Alnion incanae, Salicion albae)"</t>
  </si>
  <si>
    <t>CREATING A NEW CONCEPT OF NATURAL DRINKING FOUNTAINS AND DEMONSTRATING ITS VIABILITY ALONG ST JAMES' WAY</t>
  </si>
  <si>
    <t>LIFE16 ENV/ES/000533</t>
  </si>
  <si>
    <t>LIFE WATER WAY</t>
  </si>
  <si>
    <t>http://www.abegondo.es</t>
  </si>
  <si>
    <t>Ayuntamiento de Abegondo &amp;#x28;Municipality of Abegondo&amp;#x29;,Galician Ministry of Health &amp;#x28;Conseller&amp;iacute;a de Sanidade&amp;#x29;, Spain,Augas de Galicia &amp;#x28;Authority river basin of Galicia Costa&amp;#x29;, Spain,Seko Ib&amp;eacute;rica Sistemas de Dosificaci&amp;oacute;n S.A., Spain,ASOCIACI&amp;Oacute;N DE DESENVOLVEMENTO RURAL MARI&amp;Ntilde;AS-BETANZOS, Spain</t>
  </si>
  <si>
    <t>Water management and supply</t>
  </si>
  <si>
    <t>water supply,water resources management,drinking water</t>
  </si>
  <si>
    <t>You have right to effective protection of nature</t>
  </si>
  <si>
    <t>LIFE15 GIE/PL/000758</t>
  </si>
  <si>
    <t>LIFEJustice for Nature</t>
  </si>
  <si>
    <t>http://www.gdos.gov.pl</t>
  </si>
  <si>
    <t>Generalna Dyrekcja Ochrony Srodowiska,None</t>
  </si>
  <si>
    <t>Improved legislative compliance and enforcement,Environmental training - Capacity building</t>
  </si>
  <si>
    <t>biodiversity,environmental training,environmental law,protected area</t>
  </si>
  <si>
    <t>Directive 79/409 - Conservation of wild birds (02.04.1979),COM(2011) 244 final “Our life insurance, our natural capital: an EU biodiversity strategy to 2020” (03.05.2011),Directive 92/43 - Conservation of natural habitats and of wild fauna and flora- Habitats Directive (21.05.1992),Directive 2009/147 - Conservation of wild birds - Birds Directive (codified version of Directive 79/409/EEC as amended) (30.11.2009)</t>
  </si>
  <si>
    <t>Biomass incorporation in AsphalT manufacturing Towards Less Emissions of CO2</t>
  </si>
  <si>
    <t>LIFE14 CCM/ES/000404</t>
  </si>
  <si>
    <t>LIFE BATTLE-CO2</t>
  </si>
  <si>
    <t>Fundacin CARTIF,COLLOSA&amp;#x28;Construcciones y Obras Llorente, S.A.U.&amp;#x29;, Spain,PTC&amp;#x28;Plataforma Tecnol&amp;oacute;gica de la Carretera&amp;#x29;, Spain</t>
  </si>
  <si>
    <t>emission reduction,greenhouse gas,biomass energy,alternative material</t>
  </si>
  <si>
    <t>COM(2014)398 - "Towards a circular economy: a zero waste programme for Europe" (02.07.2014),COM(2015)614 - "Closing the loop - An EU action plan for the Circular Economy" (02.12.2015),Directive 2009/29 - To improve and extend the greenhouse gas emission allowance trading scheme of the Community (23.04.2009),Directive 2009/28 - Promotion of the use of energy from renewable sources (23.04.2009),Directive 2014/24 on public procurement and repealing Directive 2004/18/EC (26.02.2014),Directive 2010/75 - Industrial emissions (integrated pollution prevention and control) (24.11.2010)</t>
  </si>
  <si>
    <t>Nature-based solutions to improve adaptation of forests to climate change</t>
  </si>
  <si>
    <t>LIFE20 CCA/ES/001624</t>
  </si>
  <si>
    <t>LIFE RedBosques_Clima</t>
  </si>
  <si>
    <t>http://www.fungobe.org/</t>
  </si>
  <si>
    <t>Fundaci&amp;oacute;n interuniversitaria Fernando Gonz&amp;aacute;lez Bern&amp;aacute;ldez para los espacios naturales,CREAF&amp;#x28;CENTRO DE INVESTIGACI&amp;Oacute;N ECOL&amp;Oacute;GICA Y APLICACIONES FORESTALES&amp;#x29;, Spain,GenCat&amp;#x28;Generalitat de Catalunya. Departamento de Territorio y Sostenibilidad. Direcci&amp;oacute;n General de Pol&amp;iacute;ticas Ambientales&amp;#x29;, Spain,VAERSA&amp;#x28;VAERSA, Valenciana d&amp;#x27;Aprofitament Energ&amp;egrave;tic de Residus S.A.&amp;#x29;, Spain,DGMNB&amp;#x28;Consejer&amp;iacute;a de Desarrollo Sostenible. Junta de Comunidades de Castilla La Mancha&amp;#x29;, Spain,GVA&amp;#x28;Generalitat Valenciana&amp;#x2f; Conselleria de Agricultura, Desarrollo Rural, Emergencia Clim&amp;aacute;tica y Transici&amp;oacute;n Ecol&amp;oacute;gica.&amp;#x29;, Spain</t>
  </si>
  <si>
    <t>Natural resources and ecosystems,Forests,Sensitive and protected areas management</t>
  </si>
  <si>
    <t>habitat,forest management,climate change adaptation</t>
  </si>
  <si>
    <t>Sustainable riverine PLastic removal and management</t>
  </si>
  <si>
    <t>LIFE17 ENV/NL/000339</t>
  </si>
  <si>
    <t>LIFE SouPLess</t>
  </si>
  <si>
    <t>https://allseas.com/</t>
  </si>
  <si>
    <t>Allseas Engineering B.V.,None</t>
  </si>
  <si>
    <t>waste management,modelling,marine pollution,plastic,water quality,river management</t>
  </si>
  <si>
    <t>COM(2015)614 - "Closing the loop - An EU action plan for the Circular Economy" (02.12.2015),Directive 2000/60 - Framework for Community action in the field of water policy (23.10.2000),Directive 2008/56 - Framework for community action in the field of marine environmental policy (Marine Strategy Framework Directive) (17.06.2008),Directive 2008/98 - Waste and repealing certain Directives (Waste Framework Directive) (19.11.2008)</t>
  </si>
  <si>
    <t>Power Up Italy for Climate (PUI4C)</t>
  </si>
  <si>
    <t>LIFE20 NGO4GD/IT/000045</t>
  </si>
  <si>
    <t>PUI4C</t>
  </si>
  <si>
    <t>FONDAZIONE PER LO SVILUPPO SOSTENIBILE</t>
  </si>
  <si>
    <t>Public and Stakeholders participation,Awareness raising - Information,GHG reduction in EU ETS sectors,GHG reduction in non EU ETS sectors,Environmental training - Capacity building</t>
  </si>
  <si>
    <t>policy integration,environmental training,public awareness campaign,social participation,environmental education,environmental awareness,climate action plan,climate change mitigation,data acquisition</t>
  </si>
  <si>
    <t>LIFE SUSTAINHUTS:  SUSTAINABLE MOUNTAIN HUTS IN EUROPE</t>
  </si>
  <si>
    <t>LIFE15 CCA/ES/000058</t>
  </si>
  <si>
    <t>LIFE SUSTAINHUTS</t>
  </si>
  <si>
    <t>http://hidrogenoaragon.org/es/inicio/</t>
  </si>
  <si>
    <t>Foundation for the Development of New Hydrogen Technologies in Aragon,Environment Park, Italy,Club Alpino Italiano - Sezione di Torino, Italy,Transilvania University of Brasov, Romania,Federaci&amp;oacute;n Aragonesa de Monta&amp;ntilde;ismo, Spain,University of Ljubljana, Slovenia,Razvojni center za vodikove tehnologije&amp;#x9;&amp;#x2f;Development center for Hydrogen Technologies, Slovenia,Planinska zveza Slovenije &amp;#x2f; Alpine Association of Slovenia, Slovenia,F&amp;eacute;d&amp;eacute;ration Fran&amp;ccedil;aise des Clubs Alpins et de Montagne, France</t>
  </si>
  <si>
    <t>Climate change,Air pollutants,Resilient communities,Renewable energies,GHG reduction in non EU ETS sectors</t>
  </si>
  <si>
    <t>emission reduction,nature conservation,renewable energy,energy efficiency,building renovation</t>
  </si>
  <si>
    <t>COM(2013)216 - EU Strategy on adaptation to climate change (16.04.2013),Directive 2009/28 - Promotion of the use of energy from renewable sources (23.04.2009),COM(2011) 244 final “Our life insurance, our natural capital: an EU biodiversity strategy to 2020” (03.05.2011),Directive 2012/27 - Energy efficiency (25.10.2012)</t>
  </si>
  <si>
    <t>Demonstration of innovative alginate production from granular sludge: a paradigm change in waste water treatment</t>
  </si>
  <si>
    <t>LIFE16 ENV/NL/000217</t>
  </si>
  <si>
    <t>LIFE Waste2Kaumera</t>
  </si>
  <si>
    <t>http://www.wrij.nl</t>
  </si>
  <si>
    <t>Waterschap Rijn en IJssel,Waterschap Vallei en Veluwe, The Netherlands,Stichting Toegepast Onderzoek Waterbeheer &amp;#x28;STOWA&amp;#x29;, The Netherlands,ChainCraft B.V., The Netherlands</t>
  </si>
  <si>
    <t>Waste recycling,Bio-waste (including food waste)</t>
  </si>
  <si>
    <t>waste recycling,sludge treatment,waste water treatment</t>
  </si>
  <si>
    <t>COM(2015)614 - "Closing the loop - An EU action plan for the Circular Economy" (02.12.2015),Directive 2000/60 - Framework for Community action in the field of water policy (23.10.2000),Directive 2008/98 - Waste and repealing certain Directives (Waste Framework Directive) (19.11.2008),Directive 91/271 - Urban waste water treatment (21.05.1991),"Directive 86/278 - Protection of the environment, and in particular of the soil, when sewage sludge is used in agriculture (12.06.1986)"</t>
  </si>
  <si>
    <t>Establishing climate friendly processing chains to reduce carbon emissions and support the new green deal.</t>
  </si>
  <si>
    <t>LIFE20 CCM/DE/001665</t>
  </si>
  <si>
    <t>LIFE climate value chains</t>
  </si>
  <si>
    <t xml:space="preserve">Germany, Austria, Slovenia, Luxembourg, Italy (Piemonte) </t>
  </si>
  <si>
    <t>http://holz-von-hier.eu</t>
  </si>
  <si>
    <t>ENVIpark&amp;#x28;Environment Park S.p.A.&amp;#x29;, Italy,BSC&amp;#x28;BSC, Business Support Centre Ltd, Kranj&amp;#x29;, Slovenia,WIC&amp;#x28;Lesarski groszd - wood industry cluster&amp;#x29;, Slovenia,Holz von Gier gemeinn&amp;uuml;tzige GmbH</t>
  </si>
  <si>
    <t>Certification,Forests,Forest management,Green procurement,GHG reduction in non EU ETS sectors</t>
  </si>
  <si>
    <t>forestry,ecolabel,land use,Agriculture</t>
  </si>
  <si>
    <t>Directive 2014/24 on public procurement and repealing Directive 2004/18/EC (26.02.2014),COM(2015)614 - "Closing the loop - An EU action plan for the Circular Economy" (02.12.2015)</t>
  </si>
  <si>
    <t>LOCAL ENERGY TRANSITION STRATEGIES GOING FOR CLIMATE CHANGE</t>
  </si>
  <si>
    <t>LIFE20 GIC/FR/001820</t>
  </si>
  <si>
    <t>LIFE_LETsGO4Climate</t>
  </si>
  <si>
    <t>Region Centre-Val de Loire, FR</t>
  </si>
  <si>
    <t>https://www.centre-valdeloire.fr/</t>
  </si>
  <si>
    <t xml:space="preserve">RESCOOP.eu&amp;#x28;RESCOOP.EU&amp;#x29;, Belgium,GRDF&amp;#x28;Gaz R&amp;eacute;seau Distribution France&amp;#x29;, France,Agglopolys&amp;#x28;Communaut&amp;eacute; d&amp;#x27;Agglom&amp;eacute;ration de Blois&amp;#x29;, France,ADEME&amp;#x28;Agence de l&amp;rsquo;Environnement et de la Ma&amp;icirc;trise de l&amp;rsquo;Energie&amp;#x29;, France,LochesST&amp;#x28;Communaut&amp;eacute; de communes Loches Sud Touraine&amp;#x29;, France,EPA&amp;#x28;ENERGIE PARTAGEE ASSOCIATION&amp;#x29;, France,ENEDIS&amp;#x28;ENEDIS&amp;#x29;, France,Bourges&amp;#x2b;&amp;#x28;Communaut&amp;eacute; d&amp;#x27;agglom&amp;eacute;ration de Bourges &amp;#x28;Bourges Plus&amp;#x29;&amp;#x29;, France,PETRBeauce&amp;#x28;P&amp;ocirc;le d&amp;#x27;Equilibre Territorial et Rural Pays Loire Beauce&amp;#x29;, France,PETRGM&amp;#x28;P&amp;ocirc;le d&amp;#x27;Equilibre Territorial et Rural G&amp;acirc;tinais Montargois&amp;#x29;, France,ToursMP&amp;#x28;Tours M&amp;eacute;tropole Val de Loire&amp;#x29;, France,Conseil R&amp;eacute;gional du Centre-Val de Loire </t>
  </si>
  <si>
    <t>Energy production and supply,Climate change,Energy efficiency</t>
  </si>
  <si>
    <t>public participation,environmental awareness,energy saving,energy production,energy efficiency,renewable energy,climate change mitigation,knowledge development</t>
  </si>
  <si>
    <t>COM(2013)216 - EU Strategy on adaptation to climate change (16.04.2013),Directive 2009/28 - Promotion of the use of energy from renewable sources (23.04.2009)</t>
  </si>
  <si>
    <t>CROatian Land Information System</t>
  </si>
  <si>
    <t>LIFE19 GIC/HR/001270</t>
  </si>
  <si>
    <t>LIFE CROLIS</t>
  </si>
  <si>
    <t>http://mzoe.gov.hr/</t>
  </si>
  <si>
    <t>EKONERG&amp;#x28;Ekonerg d.o.o.&amp;#x29;, Croatia,PAAFRD&amp;#x28;Paying Agency for Agriculture, Fisheries and Rural Development&amp;#x29;, Croatia,SGA&amp;#x28;State Geodetic Administration&amp;#x29;, Croatia,CF&amp;#x28;Hrvatske &amp;scaron;ume d.o.o.&amp;#x29;, Croatia</t>
  </si>
  <si>
    <t>Forest management,Spatial planning,Improved legislative compliance and enforcement,GHG reduction in non EU ETS sectors</t>
  </si>
  <si>
    <t>land use planning,monitoring,policy integration,monitoring system,greenhouse gas,management plan,climate change mitigation,land use</t>
  </si>
  <si>
    <t>LIFE CLIMACTION - In azione per contrastare l'emergenza climatica e favorire la transizione energetica</t>
  </si>
  <si>
    <t>LIFE20 NGO4GD/IT/000014</t>
  </si>
  <si>
    <t>LIFE CLIMACTION</t>
  </si>
  <si>
    <t>LEGAMBIENTE Nazionale Onlus e Aps</t>
  </si>
  <si>
    <t>03/01/2022</t>
  </si>
  <si>
    <t>Energy efficiency,Awareness raising - Information,Environmental training - Capacity building,Public and Stakeholders participation,Resilient communities</t>
  </si>
  <si>
    <t>environmental education,environmental awareness,public awareness campaign,public-private partnership,environmental training,climate protection,social participation,information service,energy efficiency,environmentally responsible behaviour,climate action plan,climate resilience,voluntary measures</t>
  </si>
  <si>
    <t>Forecasting and protecting fruit crops from frost damage</t>
  </si>
  <si>
    <t>LIFE20 CCA/GR/001747</t>
  </si>
  <si>
    <t>LIFE FROSTDEFEND</t>
  </si>
  <si>
    <t>http://www.demokritos.gr</t>
  </si>
  <si>
    <t>National Center for Scientific Research &amp;quot;Demokritos&amp;quot;,INRAE&amp;#x28;Institut National de Recherche pour l&amp;#x27;Agriculture, l&amp;#x27;alimentation et l&amp;#x27;Environnement&amp;#x29;, France,AUA&amp;#x28;Agricultural University of Athens&amp;#x29;, Greece,ACU&amp;Alpha;&amp;#x28;Agricultural Cooperatives Union Aeghion SA&amp;#x29;, Greece,MSENSIS&amp;#x28;M-SENSIS Technological Applications Societe Anonyme&amp;#x29;, Greece</t>
  </si>
  <si>
    <t>Natural risks (Flood - Forest fire - Landslide),Sectoral adaptation (industry-services)</t>
  </si>
  <si>
    <t>Agriculture,climate change adaptation</t>
  </si>
  <si>
    <t>Promote financial instruments for liability on environment</t>
  </si>
  <si>
    <t>LIFE19 GIE/GR/001127</t>
  </si>
  <si>
    <t>LIFE PROFILE</t>
  </si>
  <si>
    <t>http://WWW.YPEKA.GR</t>
  </si>
  <si>
    <t>16/11/2020</t>
  </si>
  <si>
    <t>15/11/2023</t>
  </si>
  <si>
    <t>Knowledge development,Public and Stakeholders participation,Risk assessment and monitoring,Improved legislative compliance and enforcement</t>
  </si>
  <si>
    <t>market-based instruments,multidisciplinary cooperation,software development,information system,financial instrument,decision making support,public awareness campaign,environmental assessment,knowledge development,risk assessment,environmental law</t>
  </si>
  <si>
    <t>Directive 2004/35 - Environmental liability with regard to the prevention and remedying of environmental damage (21.04.2010)</t>
  </si>
  <si>
    <t>Promoting urban integration of GReen INfrastructure to improve climate governance in cities</t>
  </si>
  <si>
    <t>LIFE17 GIC/GR/000029</t>
  </si>
  <si>
    <t>LIFE GrIn</t>
  </si>
  <si>
    <t>Hellenic Agricultural Organization DEMETER, Institute of Mediterranean Forest Ecosystems and Forest Products Technology,GOUNARIS N. - KONTOS K. O.E. - &amp;quot;Homeotech Co&amp;quot;, Greece,Central Union of Hellenic Municipalities, Greece,Municipality of Amarousion, Greece,Municipality of Heraklion, Greece,Ministry of Environment and Energy, Greece</t>
  </si>
  <si>
    <t>Environmental training - Capacity building,Resilient communities</t>
  </si>
  <si>
    <t>biodiversity,public awareness campaign,urban area,green building,forestry,building industry,public health,carbon sequestration,climate adaptation strategy,flood,Covenant of Mayors,greenhouse gas accounting</t>
  </si>
  <si>
    <t>COM(2014)15 - Policy framework for climate and energy in the period from 2020 to 2030 (22.01.2014),Decision 529/2013 - Accounting rules on greenhouse gas emissions and removals resulting from activities relating to land use, land-use change and forestry and on information concerning actions relating to those activities (21.05.2013),COM(2013)216 - EU Strategy on adaptation to climate change (16.04.2013),COM(2013) 249 final “Communication from the Commission on Green Infrastructure (GI) - Enhancing Europe’s Natural Capital” (06.05.2013),COM(2011) 244 final “Our life insurance, our natural capital: an EU biodiversity strategy to 2020” (03.05.2011)</t>
  </si>
  <si>
    <t>Ammonia Brittany Air Ambient 2021</t>
  </si>
  <si>
    <t>LIFE20 ENV/FR/000096</t>
  </si>
  <si>
    <t>LIFE ABAA 2021</t>
  </si>
  <si>
    <t>Brittany</t>
  </si>
  <si>
    <t>https://www.airbreizh.asso.fr/</t>
  </si>
  <si>
    <t>CRAB&amp;#x28;Chambre R&amp;eacute;gionale d&amp;#x27;Agriculture de Bretagne&amp;#x29;, France,Air Breizh</t>
  </si>
  <si>
    <t>Pollutants reduction,Coastal,GHG reduction in non EU ETS sectors,Air pollutants,Agricultural waste,Air quality monitoring</t>
  </si>
  <si>
    <t>coastal area,air pollution,greenhouse gas,pollution control,air quality monitoring,agricultural waste</t>
  </si>
  <si>
    <t>COM(2014)15 - Policy framework for climate and energy in the period from 2020 to 2030 (22.01.2014),Directive 96/61 - Integrated Pollution Prevention and Control (IPPC) (24.09.1996),Directive 2001/81- National emissions ceilings for certain atmospheric pollutants (23.10.2001)</t>
  </si>
  <si>
    <t>Lobbying for thE Green Deal in Agriculture, Communities and BiodiversitY in Ireland</t>
  </si>
  <si>
    <t>LIFE20 NGO4GD/IE/000025</t>
  </si>
  <si>
    <t>LEGACY4LIFE</t>
  </si>
  <si>
    <t>An Taisce</t>
  </si>
  <si>
    <t>15/11/2021</t>
  </si>
  <si>
    <t>14/11/2023</t>
  </si>
  <si>
    <t>Cleaner technologies,Green infrastructure,Awareness raising - Information,Knowledge development,Public and Stakeholders participation,Resilient communities,High Nature Value farmland,Natural resources and ecosystems</t>
  </si>
  <si>
    <t>environmental education,Agriculture,decision making support,biodiversity,environmental awareness,urban area,policy integration,urban planning,environmental training,wetland,local authority,environmental impact of agriculture,organic farming,climate action plan,climate adaptation strategy,climate change mitigation,knowledge development</t>
  </si>
  <si>
    <t>LIFE PlanUp: A multi-stakeholder platform for inclusive and ambitious 2030 climate plans</t>
  </si>
  <si>
    <t>LIFE17 GIC/AT/000039</t>
  </si>
  <si>
    <t>LIFE PlanUp</t>
  </si>
  <si>
    <t>Carbon Market Watch,CLIMACT , Belgium,European Federation for Transport and Environment, Belgium,Energy Cities, Belgium,European Environmental Bureau , Belgium</t>
  </si>
  <si>
    <t>Environmental training - Capacity building,GHG reduction in non EU ETS sectors</t>
  </si>
  <si>
    <t>Agriculture,policy integration,modelling,building industry,transportation business,climate action plan,Covenant of Mayors</t>
  </si>
  <si>
    <t>LIFE Blue Belt Danube-Inn - Supporting ecological connectivity by linking Natura 2000 areas along a blue corridor</t>
  </si>
  <si>
    <t>LIFE20 NAT/AT/001126</t>
  </si>
  <si>
    <t>LIFE Blue Belt Danube-Inn</t>
  </si>
  <si>
    <t>&amp;Ouml;BK&amp;#x28;&amp;Ouml;sterreichisch-Bayerische Kraftwerke AG&amp;#x29;, Germany,DKJ&amp;#x28;Donaukraftwerk Jochenstein AG&amp;#x29;, Germany,Verbund Hydro Power GmbH</t>
  </si>
  <si>
    <t>31/08/2029</t>
  </si>
  <si>
    <t>Fish,Freshwater,River basin management</t>
  </si>
  <si>
    <t>freshwater ecosystem,endangered species,river management</t>
  </si>
  <si>
    <t>Directive 79/409 - Conservation of wild birds (02.04.1979),Directive 2000/60 - Framework for Community action in the field of water policy (23.10.2000),Directive 92/43 - Conservation of natural habitats and of wild fauna and flora- Habitats Directive (21.05.1992)</t>
  </si>
  <si>
    <t>3220 - Alpine rivers and the herbaceous vegetation along their banks,3240 - Alpine rivers and their ligneous vegetation with Salix elaeagnos,3270 - Rivers with muddy banks with Chenopodion rubri p.p. and Bidention p.p. vegetation,91E0 - "Alluvial forests with Alnus glutinosa and Fraxinus excelsior (Alno-Padion, Alnion incanae, Salicion albae)"</t>
  </si>
  <si>
    <t>Charadrius dubius,Actitis hypoleucos,Eudontomyzon mariae,Chalcalburnus chalcoides,Acipenser ruthenus,Zingel streber,Rutilus frisii meidingeri,Aspius aspius,Hucho hucho,Unio crassus</t>
  </si>
  <si>
    <t xml:space="preserve">Oberes Donau- und Aschachtal(AT3122000, SCI) ,Strudengau - Nibelungengau(AT1217A00, SCI) ,Salzach und Unterer Inn(DE7744371, SCI) ,Niederösterreichische Alpenvorlandflüsse(AT1219000, SPA/SCI) ,Donau von Kachlet bis Jochenstein mit Inn- und Ilzmündung(DE7447371, SCI) </t>
  </si>
  <si>
    <t>Prevention and Integral management of high polluted effluents from Food SMES to urban sanitation systems</t>
  </si>
  <si>
    <t>LIFE15 ENV/ES/000373</t>
  </si>
  <si>
    <t>LIFEVERTALIM</t>
  </si>
  <si>
    <t>https://www.consorciodeaguas.com/Web/Inicio/index.aspx</t>
  </si>
  <si>
    <t>Consorcio de Aguas Bilbao Bizkaia,CONSERVAS GUENAGA S.A., Spain,Hermanos Echevarria Idoeta S.A., Spain,Conservas Aguirreoa S.A., Spain,Fundaci&amp;oacute;n AZTI, Spain,Centro tecnol&amp;oacute;gico Ceit-IK4, Spain,Marino Mart&amp;iacute;nez de Luco MARMAR S.L., Spain</t>
  </si>
  <si>
    <t>waste water treatment,water monitoring,food production</t>
  </si>
  <si>
    <t>Strengthen national capacities to fight wildlife poisoning and raise awareness about the problem in the Balkan countries</t>
  </si>
  <si>
    <t>LIFE19 GIE/NL/001016</t>
  </si>
  <si>
    <t>BalkanDetoxLife</t>
  </si>
  <si>
    <t>https://www.4vultures.org</t>
  </si>
  <si>
    <t>FWFF&amp;#x28;Fund for Wild Flora &amp;amp; Fauna&amp;#x29;, Bulgaria,HOS&amp;#x28;Hellenic Ornithological Society&amp;#x29;, Greece,BIOM&amp;#x28;Udruga BIOM&amp;#x29;, Croatia,BPSSS&amp;#x28;Bird Protection and Study Society of Serbia&amp;#x29;, Serbia,AOS&amp;#x28;SHOQATA ORNITOLOGJIKE E SHQIPERISE&amp;#x29;, Albania,ODNP&amp;#x28;Ornitolo&amp;scaron;ko dru&amp;scaron;tvo Na&amp;scaron;e ptice&amp;#x29;, Bosnia and Herzegovina,MES&amp;#x28;Macedonian Ecological Society&amp;#x29;, Former Yugoslav Republic of Macedonia,PPNEA&amp;#x28;Qendra &amp;ldquo;P&amp;euml;r Ruajtjen dhe Mbrojtjen e Mjedisit Natyror n&amp;euml; Shqip&amp;euml;ri&amp;rdquo; &amp;#x28;Protection and Preservation of Natural Environment in Albania&amp;#x29;&amp;#x29;, Albania</t>
  </si>
  <si>
    <t>Environmental training - Capacity building,Awareness raising - Information,Sensitive and protected areas management,Birds</t>
  </si>
  <si>
    <t>management plan,toxicological assessment,pest control,poison,environmental awareness,environmental training,conflict of interests,endangered species,land use</t>
  </si>
  <si>
    <t>Regulation 850/2004 - Persistent organic pollutants (amended by Regulations 756 and 757/2010) (29.04.2004) ,Directive 2009/147 - Conservation of wild birds - Birds Directive (codified version of Directive 79/409/EEC as amended) (30.11.2009),Bern Convention on the Conservation of European Wildlife and Natural Habitats (01.06.1982),Directive 92/43 - Conservation of natural habitats and of wild fauna and flora- Habitats Directive (21.05.1992)</t>
  </si>
  <si>
    <t>Agroforestry systems for climate change adaptation of Mediterranean agricultural and forest areas</t>
  </si>
  <si>
    <t>LIFE20 CCA/ES/001682</t>
  </si>
  <si>
    <t>LIFE AgroForAdapt</t>
  </si>
  <si>
    <t>http://ctfc.cat/</t>
  </si>
  <si>
    <t>AGROOF&amp;#x28;AGROOF&amp;#x29;, France,AGRESTA&amp;#x28;AGRESTA S. COOP.&amp;#x29;, Spain,Emys&amp;#x28;Fundaci&amp;oacute; Privada Emys&amp;#x29;, Spain,DiGi&amp;#x28;DIPUTACI&amp;Oacute; DE GIRONA&amp;#x29;, Spain,DIBA&amp;#x28;Diputaci&amp;oacute; de Barcelona&amp;#x29;, Spain,AMB&amp;#x28;&amp;Agrave;rea Metropolitana de Barcelona&amp;#x29;, Spain,DARP&amp;#x28;Generalitat de Catalunya - Departament d&amp;rsquo;Agricultura, Ramaderia, Pesca i Alimentaci&amp;oacute;&amp;#x29;, Spain,Consorci Centre de Ci&amp;egrave;ncia i Tecnolog&amp;iacute;a Forestal de Catalunya</t>
  </si>
  <si>
    <t>Natural resources and ecosystems,Agriculture - Forestry</t>
  </si>
  <si>
    <t>agricultural management,forest management,agroforestry,climate change adaptation</t>
  </si>
  <si>
    <t>Mainstreaming climate change adaptation into urban planning by demonstrating public &amp; private stormwater infrastructure</t>
  </si>
  <si>
    <t>LIFE20 CCA/HU/001774</t>
  </si>
  <si>
    <t>LIFE in RUNOFF</t>
  </si>
  <si>
    <t>https://www.hegyvidek.hu/</t>
  </si>
  <si>
    <t>Trinity&amp;#x28;Trinity Enviro Tan&amp;aacute;csad&amp;oacute; Kft.&amp;#x29;, Hungary,Budapest&amp;#x28;Budapest F&amp;#x151;v&amp;aacute;ros &amp;Ouml;nkorm&amp;aacute;nyzata&amp;#x29;, Hungary,KTSZ&amp;#x28;Association of Climate Friendly Municipalities&amp;#x29;, Hungary,BP18&amp;#x28;Budapest F&amp;#x151;v&amp;aacute;ros XVIII. ker&amp;uuml;let Pestszentl&amp;#x151;rinc- Pestszentimre &amp;Ouml;nkorm&amp;aacute;nyzata&amp;#x29;, Hungary,BP7&amp;#x28;Budapest F&amp;#x151;v&amp;aacute;ros VII. Ker&amp;uuml;let Erzs&amp;eacute;betv&amp;aacute;rosi &amp;Ouml;nkorm&amp;aacute;nyzat&amp;#x29;, Hungary,Budapest F&amp;#x151;v&amp;aacute;ros &amp;#x28;Municipality Budapest&amp;#x29; District XII. Hegyvid&amp;eacute;ki &amp;Ouml;nkorm&amp;aacute;nyzat</t>
  </si>
  <si>
    <t>Climate change,Resilient communities</t>
  </si>
  <si>
    <t>climate change adaptation,climate resilience,vulnerability assessment</t>
  </si>
  <si>
    <t>Chemicals Regulations Enforcement &amp; Inspections - Building Authority Capacity for REACH/CLP and SEVESO III Compliance</t>
  </si>
  <si>
    <t>LIFE15 GIE/GR/000943</t>
  </si>
  <si>
    <t>LIFE CHEREE</t>
  </si>
  <si>
    <t>http://www.tuc.gr</t>
  </si>
  <si>
    <t>TECHNICAL UNIVERSITY OF CRETE,MINISTRY OF FINANCE - GENERAL SECRETARIAT FOR PUBLIC REVENUE - GENERAL CHEMICAL STATE LABORATORY, Greece,Department of Labour Inspection - Ministry of Labour, Welfare and Social Insurance, Cyprus</t>
  </si>
  <si>
    <t>Industrial risks - Hazardous substances,Improved legislative compliance and enforcement</t>
  </si>
  <si>
    <t>chemical industry,environmental training,pollution prevention,pollution control,information service,environmental law</t>
  </si>
  <si>
    <t>"Regulation 1272/2008 - Classification, labelling and packaging of substances and mixtures (amends REACH regulation) (16.12.2008)",Directive 2012/18 - Control of major-accident hazards involving dangerous substances amending and subsequently repealing Council Directive 96/82/EC (Seveso III Directive) (04.07.2012)</t>
  </si>
  <si>
    <t>Integrated water management approach to delivery of the North West England River basin management plan</t>
  </si>
  <si>
    <t>LIFE14 IPE/UK/000027</t>
  </si>
  <si>
    <t>LIFE-IP RBMP-NWRBD UK</t>
  </si>
  <si>
    <t>Environment Agency,United Utilities, United Kingdom,The Rivers Trust, United Kingdom,Natural England, United Kingdom,Association of Greater Manchester Authorities&amp;#x2f;Greater Manchester Combined Authority, United Kingdom</t>
  </si>
  <si>
    <t>Water resources protection,Water quality improvement,River basin management</t>
  </si>
  <si>
    <t>river,water quality improvement,river management</t>
  </si>
  <si>
    <t>Coastal Flooding Adaptation to Climate Change through flexible strategies in Macaronesia urban areas</t>
  </si>
  <si>
    <t>LIFE20 CCA/ES/001641</t>
  </si>
  <si>
    <t>LIFE Garachico</t>
  </si>
  <si>
    <t>http://www.gobiernodecanarias.org/telccpt/</t>
  </si>
  <si>
    <t>LNEC&amp;#x28;Laborat&amp;oacute;rio Nacional de Engenharia Civil&amp;#x29;, Portugal,ULL&amp;#x28;Universidad de La Laguna&amp;#x29;, Spain,elittoral&amp;#x28;elittoral Estudios de Ingenier&amp;iacute;a Costera y Oceanogr&amp;aacute;fica, SLNE&amp;#x29;, Spain,EVM&amp;#x28;Ecosistemas Virtuales y Modulares, S.L&amp;#x29;, Spain,A_Puerto&amp;#x28;Ayuntamiento de Puerto de la Cruz&amp;#x29;, Spain,A_Gara&amp;#x28;Ayuntamiento de La Villa y Puerto de Garachico&amp;#x29;, Spain,FIHAC&amp;#x28;FUNDACI&amp;Oacute;N INSTITUTO DE HIDR&amp;Aacute;ULICA AMBIENTAL DE CANTABRIA&amp;#x29;, Spain,GRAFCAN&amp;#x28;CARTOGR&amp;Aacute;FICA DE CANARIAS, S.A.&amp;#x29;, Spain,Cabildo&amp;#x28;Cabildo Insular de Tenerife&amp;#x29;, Spain,TRAGSA&amp;#x28;Empresa de Transformaci&amp;oacute;n Agraria S.A.,S.M.E.,M.P.&amp;#x29;, Spain,Gobierno de Canarias</t>
  </si>
  <si>
    <t>21/09/2021</t>
  </si>
  <si>
    <t>21/09/2026</t>
  </si>
  <si>
    <t>Tourism and Accommodation,Environmental training - Capacity building,Natural risks (Flood - Forest fire - Landslide),Resilient communities</t>
  </si>
  <si>
    <t>flood,urban planning,local authority,preventive measure,drainage system,climate adaptation strategy,climate resilience,disaster prevention,early warning system,emergency plan,vulnerability assessment</t>
  </si>
  <si>
    <t>MONTADO &amp; CLIMATE; A NEED TO ADAPT</t>
  </si>
  <si>
    <t>LIFE15 CCA/PT/000043</t>
  </si>
  <si>
    <t>LIFE-Montado-adapt</t>
  </si>
  <si>
    <t>http://www.adpm.pt</t>
  </si>
  <si>
    <t>Associaao de Defesa do Patrimonio de Mrtola,Forestry Service Group, The Netherlands - until 30&amp;#x2f;06&amp;#x2f;2021,Grupo Casablanca-C&amp;aacute;parra SL, Spain,Sociedade Agricola do Freixo do Meio, Lda, Portugal,UNAC - Uni&amp;atilde;o da Floresta Mediterr&amp;acirc;nica, Portugal,Empresa de Desenvolvimento e Infraestruturas do Alqueva, Portugal,Universidade de &amp;Eacute;vora, Portugal,FACULDADE DE CIENCIAS DA UNIVERSIDADE DE LISBOA, Portugal,TerraSIG Lda., Portugal,ICNF - Instituto da Conserva&amp;ccedil;&amp;atilde;o da Natureza e das Florestas, Portugal,Instituto Nacional de Investiga&amp;ccedil;&amp;atilde;o Agr&amp;aacute;ria e Veterinaria, Portugal,DEHESA DEL GUIJO S.A., Spain,AYUNTAMIENTO DE VILLASBUENAS DE GATA, Spain,CONSEJERIA DE MEDIO AMBIENTE Y ORDENACION DEL TERRITORIO, Spain,EXPLOTACIONES AGROPECUARIAS LA RINCONADA SL, Spain,UNIVERSIDAD DE EXTREMADURA, Spain,ANSUB &amp;ndash; Associa&amp;ccedil;&amp;atilde;o dos Produtores Florestais do Vale do Sado, Portugal</t>
  </si>
  <si>
    <t>biodiversity,agroforestry,carbon sequestration,land use</t>
  </si>
  <si>
    <t>Regulation 525/2013 - Monitoring and reporting greenhouse gas emissions &amp; reporting other information at national and Union level relevant to climate change and repealing Decision No 280/2004 (21.05.2013),COM(2013)216 - EU Strategy on adaptation to climate change (16.04.2013),COM(2011) 244 final “Our life insurance, our natural capital: an EU biodiversity strategy to 2020” (03.05.2011),Directive 2000/60 - Framework for Community action in the field of water policy (23.10.2000)</t>
  </si>
  <si>
    <t>CLIMATE CHANGE ADAPTATION IN THE HERITAGE CITY OF SALAMANCA (ES): ECOSYSTEM SERVICES, GREEN INFRASTRUCTURE AND BIG DATA</t>
  </si>
  <si>
    <t>LIFE19 CCA/ES/001188</t>
  </si>
  <si>
    <t>LIFE VIA DE LA PLATA</t>
  </si>
  <si>
    <t>http://www.pmvu.es/</t>
  </si>
  <si>
    <t>AYTO&amp;#x28;AYUNTAMIENTO DE SALAMANCA&amp;#x29;, Spain,USAL&amp;#x28;UNIVERSIDAD DE SALAMANCA&amp;#x29;, Spain,UPV-EHU&amp;#x28;UNIVERSIDAD DEL PA&amp;Iacute;S VASCO&amp;#x2f;EUSKAL HERRIKO UNIBERTSITATEA&amp;#x29;, Spain</t>
  </si>
  <si>
    <t>Resilient communities,Urban biodiversity</t>
  </si>
  <si>
    <t>urban area,historical site,social participation,climate action plan,climate change adaptation,Covenant of Mayors,data acquisition,environmental education</t>
  </si>
  <si>
    <t>Organic-mineral fertilizers by using recovered sulphur &amp; orange wastes as sustainable soil recovery from desertification</t>
  </si>
  <si>
    <t>LIFE20 ENV/IT/000229</t>
  </si>
  <si>
    <t>LIFE RecOrgFert PLUS</t>
  </si>
  <si>
    <t>www.steelbeltsystems.com</t>
  </si>
  <si>
    <t>AFARM&amp;#x28;AMERICAN FARM SCHOOL POSTSECONDARY &amp;#xd;&amp;#xa;EDUCATIONAL AND TRAINING ASSOCIATION&amp;#x29;, Greece,ZOLFITAL&amp;#x28;ZOLFITAL S.p.A.&amp;#x29;, Italy,UNIRC&amp;#x28;Universit&amp;agrave; Mediterranea di Reggio Calabria&amp;#x29;, Italy,BRANCA&amp;#x28;F.lli Branca S.p.A.&amp;#x29;, Italy</t>
  </si>
  <si>
    <t>Agriculture - Forestry,Food and Beverages,Soil and landscape protection,Agricultural waste</t>
  </si>
  <si>
    <t>food production,soil,agricultural waste,agroforestry</t>
  </si>
  <si>
    <t>COM(2014)398 - "Towards a circular economy: a zero waste programme for Europe" (02.07.2014),COM(2006)231 - “Thematic Strategy for Soil Protection” (22.09.2006) ,COM(2011)112 - "A Roadmap for moving to a competitive low carbon economy in 2050" (08.03.2011),COM(2015)614 - "Closing the loop - An EU action plan for the Circular Economy" (02.12.2015)</t>
  </si>
  <si>
    <t>Facilitating Intermodal Transport to reduce air pollution and energy consumption of freight transport sector</t>
  </si>
  <si>
    <t>LIFE19 ENV/DE/000712</t>
  </si>
  <si>
    <t>LIFE FIT</t>
  </si>
  <si>
    <t>https://www.rail-flow.com/</t>
  </si>
  <si>
    <t>SD &amp;#x28;Simply Deliver B.V.&amp;#x29;, Netherlands,Rail-Flow GmbH</t>
  </si>
  <si>
    <t>Transportation - Storage,Air pollutants,Savings,GHG reduction in non EU ETS sectors</t>
  </si>
  <si>
    <t>energy saving,emission reduction,air pollution,rail transport,freight transport,traffic emission,combined transport,transportation business,logistics</t>
  </si>
  <si>
    <t>Give plastic wastes from the production of hollow- fiber membranes a second life</t>
  </si>
  <si>
    <t>LIFE20 ENV/IT/001001</t>
  </si>
  <si>
    <t>LIFE REMEMBRANCE</t>
  </si>
  <si>
    <t>Italy, Switzerland</t>
  </si>
  <si>
    <t>http://www.medica.it</t>
  </si>
  <si>
    <t>MEDICA S.p.A. ,CNR&amp;#x28;CONSIGLIO NAZIONALE DELLE RICERCHE&amp;#x29;, Italy</t>
  </si>
  <si>
    <t>water quality improvement,drinking water,water supply,water quality,decontamination</t>
  </si>
  <si>
    <t>COM(2015)614 - "Closing the loop - An EU action plan for the Circular Economy" (02.12.2015),Directive 80/778 - Quality of water intended for human consumption (15.07.1980)</t>
  </si>
  <si>
    <t>Climate change REsilience framework for health SYStems and hospiTALs</t>
  </si>
  <si>
    <t>LIFE20 CCA/GR/001787</t>
  </si>
  <si>
    <t>LIFE RESYSTAL</t>
  </si>
  <si>
    <t>National Center for Scientific Research Demokritos,HCWHE&amp;#x28;Health Care Without Harm Europe AISBL&amp;#x29;, Belgium,ACTERRA&amp;#x28;ACTERRA&amp;#x29;, France,CRISISOFT&amp;#x28;CRISISOFT&amp;#x29;, France,CH MILLAU&amp;#x28;Centre Hospitalier de Millau&amp;#x29;, France,NHOSP&amp;#x28;GENERAL HOSPITAL OF NIKAIA, PIREAUS&amp;#x29;, Greece,POLIBARI&amp;#x28;Azienda Ospedaliero Universitaria Consorziale Policlinico di Bari e Ospedale Giovanni XXIII&amp;#x29;, Italy,RINA-C&amp;#x28;RINA Consulting S.p.A.&amp;#x29;, Italy,SERGAS&amp;#x28;SERVIZO GALEGO DE SAUDE&amp;#x29;, Spain,UCAM&amp;#x28;The Chancellor, Masters and Scholars of the University of Cambridge&amp;#x29;, United Kingdom</t>
  </si>
  <si>
    <t>green building,green space,preventive measure,building renovation,climate resilience,extreme weather events,natural disaster,vulnerability assessment</t>
  </si>
  <si>
    <t>Directive 2000/60 - Framework for Community action in the field of water policy (23.10.2000),COM(2013)216 - EU Strategy on adaptation to climate change (16.04.2013)</t>
  </si>
  <si>
    <t>Toward better human coexistence with wolves</t>
  </si>
  <si>
    <t>LIFE18 NAT/FI/000394</t>
  </si>
  <si>
    <t>LIFE BOREALWOLF</t>
  </si>
  <si>
    <t>https://www.luke.fi/</t>
  </si>
  <si>
    <t>FANC&amp;#x28;Suomen luonnonsuojeluliiton Uudenmaan piiri ry&amp;#x29;, Finland,FWA&amp;#x28;Suomen riistakeskus &amp;#x28;Finnish Wildlife Agency&amp;#x29;&amp;#x29;, Finland,Police&amp;#x28;The National Police Board &amp;#x2f; Eastern Finland Police Department&amp;#x29;, Finland,MH&amp;#x28;Mets&amp;auml;hallitus, Parks &amp;amp; Wildlife Finland&amp;#x29;, Finland</t>
  </si>
  <si>
    <t>animal damage,endemic species,monitoring,environmental awareness,public awareness campaign,environmental management,conflict of interests,damage prevention</t>
  </si>
  <si>
    <t>CANIDAE Canis lupus</t>
  </si>
  <si>
    <t>Cross-border protection of the Great Bustard in Central Europe</t>
  </si>
  <si>
    <t>LIFE15 NAT/AT/000834</t>
  </si>
  <si>
    <t>LIFE Great Bustard</t>
  </si>
  <si>
    <t>http://www.grosstrappe.at</t>
  </si>
  <si>
    <t>sterreichische Gesellschaft Grotrappenschutz,Kiskuns&amp;aacute;g National Park Directorate, Hungary,Hungarian Ornithological and Nature Conservation Society &amp;#x28;BirdLife Hungary&amp;#x29;, Hungary,ELM&amp;#x170; H&amp;aacute;l&amp;oacute;zati Eloszt&amp;oacute; Korl&amp;aacute;tolt Felel&amp;#x151;ss&amp;eacute;g&amp;#x171; T&amp;aacute;rsas&amp;aacute;g &amp;#x28;ELM&amp;#x170; H&amp;aacute;l&amp;oacute;zati Kft.&amp;#x29;, Hungary,K&amp;ouml;r&amp;ouml;s-Maros National Park Directorate, Hungary,Amt der Burgenl&amp;auml;ndischen Landesregierung - Abteilung 5 - Anlagenrecht,&amp;#xd;&amp;#xa;Umweltschutz und Verkehr, Austria,Netz Nieder&amp;ouml;sterreich GmbH, Austria,Netz Burgenland Strom GmbH, Austria,Amt der Nieder&amp;ouml;sterreichischen Landesregierung - Abteilung Naturschutz, Austria,B&amp;uuml;kk National Park Directorate, Hungary</t>
  </si>
  <si>
    <t>environmental impact of energy,endangered species</t>
  </si>
  <si>
    <t>Otis tarda</t>
  </si>
  <si>
    <t xml:space="preserve">Westliches Weinviertel(AT1209000, SPA) ,Pannonische Sanddünen(AT1213000, SPA/SCI) ,Westliches Weinviertel(AT1209A00, SCI) ,Parndorfer Platte - Heideboden(AT1125129, SPA) ,Sandboden und Praterterrasse(AT1213V00, SPA) ,Borsodi-sík(HUBN10002, SPA) ,Hevesi-sík(HUBN10004, SPA) ,Dévaványai-sík(HUKM10003, SPA) ,Hódmezővásárhely környéki és csanádi-háti puszták(HUKM10004, SPA) ,Felső-kiskunsági szikes puszták és turjánvidék(HUKN10001, SPA) ,Borsodi-Mezőség(HUBN20034, SCI) ,Waasen - Hanság(AT1126129, SPA) </t>
  </si>
  <si>
    <t>SURFactant enhanced chemical oxidation for remediatING DNAPL</t>
  </si>
  <si>
    <t>LIFE17 ENV/ES/000260</t>
  </si>
  <si>
    <t>LIFE SURFING</t>
  </si>
  <si>
    <t>http://www.aragon.es</t>
  </si>
  <si>
    <t>Gobierno de Arag&amp;oacute;n,Universitaet Stuttgart, Germany,Sociedad Aragonesa de Gesti&amp;oacute;n Agroambiental S.L.U., Spain,UNIVERSIDAD COMPLUTENSE DE MADRID, Spain,Stichting International HCH &amp;amp; Pesticides Association, The Netherlands</t>
  </si>
  <si>
    <t>organic pollution,agricultural pollution,pollutant elimination,groundwater,hazardous substance,old landfill site,diffuse pollution,water pollution,pest control,public health</t>
  </si>
  <si>
    <t xml:space="preserve">Regulation 850/2004 - Persistent organic pollutants (amended by Regulations 756 and 757/2010) (29.04.2004) ,COM(2006)231 - “Thematic Strategy for Soil Protection” (22.09.2006) </t>
  </si>
  <si>
    <t>LIFE Innovative Modified Natural Tannins I’M-TAN</t>
  </si>
  <si>
    <t>LIFE20 ENV/IT/000759</t>
  </si>
  <si>
    <t>LIFE I'M-TAN</t>
  </si>
  <si>
    <t>http://www.silvateam.it</t>
  </si>
  <si>
    <t xml:space="preserve">ICS&amp;#x28;CONCERIA INCAS S.P.A.&amp;#x29;, Italy,AQR&amp;#x28;CONSORZIO AQUARNO S.P.A.&amp;#x29;, Italy,CRCF&amp;#x28;CENTRO RICERCHE PER LA CHIMICA FINE S.R.L.&amp;#x29;, Italy,CRS&amp;#x28;CROSSING S.R.L.&amp;#x29;, Italy,SILVATEAM S.P.A. </t>
  </si>
  <si>
    <t>Circular economy and Value chains,Life Cycle Assessment-Management,Chemicals,Leather and Footwear,Industrial risks - Hazardous substances,Pollutants reduction,Waste water treatment,Water saving,Hazardous waste,Industrial waste,Waste recycling</t>
  </si>
  <si>
    <t>water saving,waste water treatment,industrial waste,waste recycling,chemical industry,organic waste,leather industry,ecolabel,pollutant elimination,hazardous waste,life-cycle assessement,by-product</t>
  </si>
  <si>
    <t>"Regulation 1907/2006 - Registration, Evaluation, Authorisation and Restriction of Chemicals (REACH) (18.12.2006) ",Directive 2000/60 - Framework for Community action in the field of water policy (23.10.2000),COM(2007)414 - “Communication addressing the challenge of water scarcity and droughts in the European Union” (18.07.2007),Directive 2010/75 - Industrial emissions (integrated pollution prevention and control) (24.11.2010)</t>
  </si>
  <si>
    <t>Environmental friendly and safer chromium-free process for hard coatings</t>
  </si>
  <si>
    <t>LIFE20 ENV/IT/000494</t>
  </si>
  <si>
    <t>LIFE CROMOZERO</t>
  </si>
  <si>
    <t>http://beretta.com/</t>
  </si>
  <si>
    <t xml:space="preserve">Duralar Italia Srl </t>
  </si>
  <si>
    <t>Waste reduction - Raw material saving,Cleaner technologies,Metal industry,Human health protection,Pollutants reduction,Savings</t>
  </si>
  <si>
    <t>waste reduction,clean technology,metal products industry,risk assessment</t>
  </si>
  <si>
    <t>Pilot plant for Recovery of VOCs by reversible adsorption on sintered granulate from sewage sludge treatment</t>
  </si>
  <si>
    <t>LIFE20 ENV/IT/000688</t>
  </si>
  <si>
    <t>ReVoc4LIFE</t>
  </si>
  <si>
    <t>http://www.simeeng.com/</t>
  </si>
  <si>
    <t>UNIPI&amp;#x28;Dipartimento di Ingegneria Civile e Industriale, University of Pisa&amp;#x29;, Italy,AQUARNO&amp;#x28;Consorzio Aquarno SPA&amp;#x29;, Italy,IRIS&amp;#x28;IRIS s.r.l.&amp;#x29;, Italy,BCN&amp;#x28;BCN concerie spa&amp;#x29;, Italy,COMPOLAB&amp;#x28;Compolab Srl&amp;#x29;, Italy,SIME SRL</t>
  </si>
  <si>
    <t>Waste reduction - Raw material saving,Leather and Footwear,Waste recycling,Cleaner technologies,Pollutants reduction,Air pollutants</t>
  </si>
  <si>
    <t>clean technology,waste recycling,waste reduction,air pollution</t>
  </si>
  <si>
    <t xml:space="preserve">Directive 2010/75 - Industrial emissions (integrated pollution prevention and control) (24.11.2010),Directive 2004/42 - Limitation of emissions of volatile organic compounds due to the use of organic solvents in certain paints and varnishes and vehicle refinishing products and amending Directive 1999/13/EC (21.04.2004),Directive 2000/60 - Framework for Community action in the field of water policy (23.10.2000),COM(2015)614 - "Closing the loop - An EU action plan for the Circular Economy" (02.12.2015),COM(2014)398 - "Towards a circular economy: a zero waste programme for Europe" (02.07.2014),Directive 2008/50/EC - Ambient air quality and cleaner air for Europe (21.05.2008) </t>
  </si>
  <si>
    <t>Spreading ugLy Fruit Against food Waste</t>
  </si>
  <si>
    <t>LIFE14 ENV/PT/000817</t>
  </si>
  <si>
    <t>FLAW4LIFE</t>
  </si>
  <si>
    <t>http://www.frutafeia.pt</t>
  </si>
  <si>
    <t>Fruta Feia CRL,CML&amp;#x28;C&amp;acirc;mara Municipal de Lisboa&amp;#x29;, Portugal,IST&amp;#x28;Instituto Superior T&amp;eacute;cnico&amp;#x29;, Portugal,CML&amp;#x28;C&amp;acirc;mara Municipal de Lisboa&amp;#x29;, Portugal,IST&amp;#x28;Instituto Superior T&amp;eacute;cnico&amp;#x29;, Portugal</t>
  </si>
  <si>
    <t>14/09/2015</t>
  </si>
  <si>
    <t>13/09/2018</t>
  </si>
  <si>
    <t>Waste reduction - Raw material saving,Agricultural waste</t>
  </si>
  <si>
    <t>agricultural waste</t>
  </si>
  <si>
    <t>Directive 2008/98 - Waste and repealing certain Directives (Waste Framework Directive) (19.11.2008),Directive 1999/31 - Landfill of waste (26.04.1999)</t>
  </si>
  <si>
    <t>Adapting to the impacts of Climate Change in the Vipava Valley</t>
  </si>
  <si>
    <t>LIFE15 CCA/SI/000070</t>
  </si>
  <si>
    <t>LIFE ViVaCCAdapt</t>
  </si>
  <si>
    <t>http://www.ra-rod.si</t>
  </si>
  <si>
    <t>Razvojna agencija ROD Ajdovina,HIDROTEHNIK Vodnogospodarsko podjetje d.d., Slovenia,Ob&amp;#x10d;ina Ajdov&amp;scaron;&amp;#x10d;ina, Slovenia,Univerza v Ljubljani, Slovenia,BO - MO svetovalno podjetje, d.o.o., Slovenia,In&amp;scaron;titut za vode Republike Slovenije, Slovenia</t>
  </si>
  <si>
    <t>agricultural method,water resources management,irrigation,land use</t>
  </si>
  <si>
    <t>COM(2013)216 - EU Strategy on adaptation to climate change (16.04.2013),COM(2006)231 - “Thematic Strategy for Soil Protection” (22.09.2006) ,Directive 2000/60 - Framework for Community action in the field of water policy (23.10.2000)</t>
  </si>
  <si>
    <t>GRowing AviaN in Apennine's Tuscany HeathlAnds</t>
  </si>
  <si>
    <t>LIFE15 NAT/IT/000837</t>
  </si>
  <si>
    <t>LIFE GRANATHA</t>
  </si>
  <si>
    <t>http://www.dream-italia.it</t>
  </si>
  <si>
    <t>D.R.E.AM. ITALIA Soc. Cooperativa Agricolo Forestale,Dipartimento di Scienze Agrarie, Forestali e Alimentari - Universit&amp;agrave; di Torino, Italy,Unione dei Comuni del Pratomagno, Italy,BETADUE COOP. SOCIALE DI TIPO B ONLUS, Italy</t>
  </si>
  <si>
    <t>Birds,Heath and Scrublands</t>
  </si>
  <si>
    <t>migratory species,wood product,management plan,restoration measure</t>
  </si>
  <si>
    <t>4030 - European dry heaths</t>
  </si>
  <si>
    <t>Pernis apivorus,Circus pygargus,Caprimulgus europaeus,Lullula arborea,Circaetus gallicus,Sylvia undata,Anthus campestris,Lanius collurio</t>
  </si>
  <si>
    <t xml:space="preserve">Pascoli montani e cespuglieti del Pratomagno(IT5180011, SPA/SCI) </t>
  </si>
  <si>
    <t>Supporting  Environmental governance for the POSidonia oceanica Sustainable transplanting Operations</t>
  </si>
  <si>
    <t>LIFE16 GIE/IT/000761</t>
  </si>
  <si>
    <t>LIFE SEPOSSO</t>
  </si>
  <si>
    <t>ISPRA - Istituto Superiore per la Protezione e la Ricerca Ambientale,VESENDA s.r.l., Italy,Department of Biology, &amp;#x27;Tor Vergata&amp;#x27; University of Rome, Italy,Autorit&amp;agrave; Portuale di Piombino, Italy,Agenzia Regionale per la Protezione Ambientale della Toscana, Italy,SETIN srl, Italy,Consiglio Nazionale delle Ricerche, Italy,University of Palermo, Italy</t>
  </si>
  <si>
    <t>Improved legislative compliance and enforcement,Marine</t>
  </si>
  <si>
    <t>ecological assessment,introduction of plant species,marine conservation area,marine ecosystem,environmental impact assessment,restoration measure</t>
  </si>
  <si>
    <t>Directive 2011/92 on the assessment of the effects of certain public and private projects on the environment (13.12.2011),COM(2013)133 - “Proposal for a Directive establishing a framework for maritime spatial planning and integrated coastal management” (12.03.2013),Directive 2008/56 - Framework for community action in the field of marine environmental policy (Marine Strategy Framework Directive) (17.06.2008),Directive 2001/42 - Assessment of the effects of certain plans and programmes on the environment (21.07.2001),Directive 92/43 - Conservation of natural habitats and of wild fauna and flora- Habitats Directive (21.05.1992),COM(2011) 244 final “Our life insurance, our natural capital: an EU biodiversity strategy to 2020” (03.05.2011)</t>
  </si>
  <si>
    <t>1120 - Posidonia beds (Posidonion oceanicae)</t>
  </si>
  <si>
    <t>Implementation of the Regional Action Plan for Climate and Energy for the Malopolska Region</t>
  </si>
  <si>
    <t>LIFE19 IPC/PL/000005</t>
  </si>
  <si>
    <t>LIFE-IP EKOMALOPOLSKA</t>
  </si>
  <si>
    <t>http://www.klimat.ekomalopolska.pl/</t>
  </si>
  <si>
    <t>Ministry of Economic Development -Poland,Wadowicki poviat-Poland,AGH University of Science and Technology-Poland,Foundation European Clean Air Centre ,Brandenburg University of Technology Cottbus&amp;ndash;Senftenberg-Germany ,Wuppertal Institute for Climate  Environment-Germany,City of Krakow-Poland ,City of Nowy Sacz-Poland,City of Tarnow-Poland,Brzeski poviat-Poland,Chrzanowski poviat-Poland,Dabrowski poviat-Poland,Gorlicki poviat-Poland,Krakowski poviat-Poland,Limanowski poviat-Poland ,Miechowski poviat-Poland,Myslenicki poviat-Poland,Nowotarski poviat-Poland,Nowosadecki poviat-Poland,Olkuski poviat-Poland,Proszowicki poviat-Poland ,Suski poviat-Poland,Tarnowski poviat-Poland,Silesian Region-Poland</t>
  </si>
  <si>
    <t>Participant,Participant,Participant,Participant,Participant,Participant,Participant,Participant,Participant,Participant,Participant,Participant,Participant,Participant,Participant,Participant,Participant,Participant,Participant,Participant,Participant,Participant,Participant,Participant</t>
  </si>
  <si>
    <t>GHG reduction in EU ETS sectors,Renewable energies,Energy efficiency,Knowledge development,Awareness raising - Information</t>
  </si>
  <si>
    <t>emission reduction,climate protection,greenhouse gas,climate action plan,climate change mitigation</t>
  </si>
  <si>
    <t>Supporting long-term local decision-making for Climate-adapted Water Management</t>
  </si>
  <si>
    <t>LIFE19 GIC/FR/001259</t>
  </si>
  <si>
    <t>LIFE Eau&amp;Climat</t>
  </si>
  <si>
    <t>http://www.oieau.org</t>
  </si>
  <si>
    <t>SMAVD&amp;#x28;Syndicat Mixte d&amp;rsquo;Am&amp;eacute;nagement de la Vall&amp;eacute;e de la Durance&amp;#x29;, France,HYDREOS&amp;#x28;HYDREOS&amp;#x29;, France,SMEAG&amp;#x28;Syndicat Mixte d&amp;rsquo;Etude et d&amp;rsquo;Am&amp;eacute;nagement de la Garonne&amp;#x29;, France,EpageLL&amp;#x28;Etablissement Public d&amp;#x27;Am&amp;eacute;nagement et de Gestion des Eaux Loire-Lignon&amp;#x29;, France,SmCLm&amp;#x28;Syndicat mixte C&amp;eacute;l&amp;eacute; - Lot m&amp;eacute;dian&amp;#x29;, France,EPCharente&amp;#x28;Syndicat mixte pour l&amp;rsquo;am&amp;eacute;nagement du fleuve Charente et de ses affluents&amp;#x29;, France,EPLoire&amp;#x28;Etablissement public Loire&amp;#x29;, France,SMBVLB&amp;#x28;Syndicat mixte du bassin versant des lacs du Born&amp;#x29;, France,INRAE&amp;#x28;Institut national de recherche pour l&amp;#x27;agriculture, l&amp;#x27;alimentation et l&amp;#x27;environnement&amp;#x29;, France,ACTERRA&amp;#x28;ACTERRA&amp;#x29;, France,GdEst&amp;#x28;R&amp;eacute;gion Grand Est&amp;#x29;, France,EPTBVienne&amp;#x28;Etablissement Public Territorial du Bassin de la Vienne&amp;#x29;, France,METEO-FR&amp;#x28;METEO-FRANCE&amp;#x29;, France</t>
  </si>
  <si>
    <t>30/08/2024</t>
  </si>
  <si>
    <t>Knowledge development,Public and Stakeholders participation,Water resources protection,Natural resources and ecosystems,Environmental training - Capacity building</t>
  </si>
  <si>
    <t>flood,public awareness campaign,vocational training,water resources management,climate change adaptation,data acquisition,knowledge development</t>
  </si>
  <si>
    <t>Directive 2007/60 - Assessment and management of flood risks (23.10.2007),COM(2014)15 - Policy framework for climate and energy in the period from 2020 to 2030 (22.01.2014),COM(2013)216 - EU Strategy on adaptation to climate change (16.04.2013),COM(2011) 244 final “Our life insurance, our natural capital: an EU biodiversity strategy to 2020” (03.05.2011),Directive 2000/60 - Framework for Community action in the field of water policy (23.10.2000)</t>
  </si>
  <si>
    <t>Digital circular economy market place for food waste prevention</t>
  </si>
  <si>
    <t>LIFE19 ENV/PT/000689</t>
  </si>
  <si>
    <t>LIFEfoodCycle</t>
  </si>
  <si>
    <t>https://www.sonae.pt/en/sonae-mc-sgps-sa/</t>
  </si>
  <si>
    <t>PHENIX&amp;#x28;PHENIX SAS&amp;#x29;, France</t>
  </si>
  <si>
    <t>Circular economy and Value chains,Commerce,Resource efficiency</t>
  </si>
  <si>
    <t>waste reduction,on-line service,chain management,retail trade,software development</t>
  </si>
  <si>
    <t>COM(2015)614 - "Closing the loop - An EU action plan for the Circular Economy" (02.12.2015),COM(2008)400 - “Public procurement for a better environment" (16.07.2008),COM(2011) 244 final “Our life insurance, our natural capital: an EU biodiversity strategy to 2020” (03.05.2011),Directive 75/442/EEC -"Waste framework directive" (15.07.1975)</t>
  </si>
  <si>
    <t>Integrated application of innovative water management methods at river basin by coordination of local governments</t>
  </si>
  <si>
    <t>LIFE20 CCA/HU/001604</t>
  </si>
  <si>
    <t>LIFE LOGOS 4 WATERS</t>
  </si>
  <si>
    <t>https://www.kormany.hu/en/ministry-of-interior</t>
  </si>
  <si>
    <t>WWF HU&amp;#x28;WWF World Wide Fund for Nature Hungary Foundation&amp;#x29;, Hungary,AoCFM&amp;#x28;Association of Climate Friendly Municipalities&amp;#x29;, Hungary,B&amp;aacute;tya&amp;#x28;Municipality of B&amp;aacute;tya&amp;#x29;, Hungary,UPS&amp;#x28;University of Public Service&amp;#x29;, Hungary,GDWM&amp;#x28;General Directorate of Water Management&amp;#x29;, Hungary,HCE&amp;#x28;Hungarian Chamber of Engineers&amp;#x29;, Hungary,PSZILAGY&amp;#x28;Municipality of P&amp;uuml;sp&amp;ouml;kszil&amp;aacute;gy&amp;#x29;, Hungary,Ministry of Interior of Hungary</t>
  </si>
  <si>
    <t>Resilient communities,Water management and supply,Water scarcity and drought</t>
  </si>
  <si>
    <t>rain water,groundwater,flood,monitoring,decision making support,monitoring system,extreme weather events,nature-based solutions,ecosystem-based approach</t>
  </si>
  <si>
    <t>COM(2013)216 - EU Strategy on adaptation to climate change (16.04.2013),Directive 2007/60 - Assessment and management of flood risks (23.10.2007),Directive 2006/118 - Protection of groundwater against pollution and deterioration (12.12.2006),COM(2007)414 - “Communication addressing the challenge of water scarcity and droughts in the European Union” (18.07.2007),Directive 2000/60 - Framework for Community action in the field of water policy (23.10.2000)</t>
  </si>
  <si>
    <t>Non-IMpact BUS: Demonstration of a biological methanation plant for sustainable urban transport</t>
  </si>
  <si>
    <t>LIFE19 ENV/ES/000191</t>
  </si>
  <si>
    <t>LIFE NIMBUS</t>
  </si>
  <si>
    <t>TMB&amp;#x28;TRANSPORTS DE BARCELONA, SA&amp;#x29;, Spain,UAB&amp;#x28;Universidad Aut&amp;oacute;noma de Barcelona&amp;#x29;, Spain,AB&amp;#x28;AIG&amp;Uuml;ES DE BARCELONA, EMPRESA METROPOLITANA DE GESTI&amp;Oacute; DEL CICLE INTEGRAL DE L&amp;#x27;AIGUA, S.A.&amp;#x29;, Spain,LABAQUA&amp;#x28;LABAQUA&amp;#x29;, Spain. Until 31&amp;#x2f;11&amp;#x2f;2021</t>
  </si>
  <si>
    <t>Waste water treatment,Public administration,GHG reduction in non EU ETS sectors,Cleaner technologies</t>
  </si>
  <si>
    <t>emission reduction,biofuel,public transport,alternative technology,renewable energy,urban wastewater,biogas,climate change mitigation</t>
  </si>
  <si>
    <t>Directive 2009/28 - Promotion of the use of energy from renewable sources (23.04.2009),COM(2011)885 - EU 2050 Energy Roadmap (15.12.2011)</t>
  </si>
  <si>
    <t>Integrated MAnagement and Grant Investments for the N2000 NEtwork in Umbria</t>
  </si>
  <si>
    <t>LIFE19 IPE/IT/000015</t>
  </si>
  <si>
    <t>LIFE IMAGINE UMBRIA</t>
  </si>
  <si>
    <t>Agenzia Forestale Regionale Umbria-Italy,Department of Chemistry  Biology and Biotechnology  University of Perugia-Italy,SAAD University of Camerino-Italy ,Department of Civil  Construction-Architectural and Environmental Engineering-University of L&amp;rsquo;Aquila-Italy,Department of Veterinary Medicine  University of Sassari-Italy,Studio Naturalistico Hyla S.N.C. Di Spilinga C. &amp;amp; C-Italy,Comunit&amp;agrave; Ambiente Srl-Italy,Parco Nazionale dei Monti Sibillini-Italy</t>
  </si>
  <si>
    <t>Sensitive and protected areas management,Ecological coherence,Improved legislative compliance and enforcement</t>
  </si>
  <si>
    <t>freshwater ecosystem,grazing,biodiversity,integrated management,forest management,endangered species</t>
  </si>
  <si>
    <t>Providing a climate resilient network of critical sites for the Lesser White-fronted Goose in Europe</t>
  </si>
  <si>
    <t>LIFE19 NAT/LT/000898</t>
  </si>
  <si>
    <t>LIFE LWfG CLIMATE</t>
  </si>
  <si>
    <t>EOS&amp;#x28;Estonian Ornithological Society&amp;#x29;, Estonia,UOULU&amp;#x28;Oulun yliopisto &amp;#x28;University of Oulu&amp;#x29;&amp;#x29;, Finland,WWF-Fin&amp;#x28;Maailman Luonnon S&amp;auml;&amp;auml;ti&amp;ouml; &amp;ndash; World Wide Fund For Nature, Suomen rahasto sr.&amp;#x29;, Finland,HNPD&amp;#x28;Hortob&amp;aacute;gy National Park Directorate&amp;#x29;, Hungary,AEWA&amp;#x28;UNEP&amp;#x2f;AEWA Secretariat&amp;#x29;, Germany,MBEDSPA&amp;#x28;Management Body of Evros Delta and Samothraki Protected Areas&amp;#x29;, Greece,HOS&amp;#x28;Hellenic Ornithological Society&amp;#x29;, Greece,MHPWF&amp;#x28;Mets&amp;auml;hallitus Parks &amp;amp; Wildlife Finland&amp;#x29;, Finland</t>
  </si>
  <si>
    <t>Natural resources and ecosystems,Awareness raising - Information,Birds</t>
  </si>
  <si>
    <t>biodiversity,environmental awareness,climate change adaptation,climate resilience,land purchase,migratory species</t>
  </si>
  <si>
    <t>Directive 92/43 - Conservation of natural habitats and of wild fauna and flora- Habitats Directive (21.05.1992),Directive 79/409 - Conservation of wild birds (02.04.1979),COM(2011) 244 final “Our life insurance, our natural capital: an EU biodiversity strategy to 2020” (03.05.2011),COM(2013)216 - EU Strategy on adaptation to climate change (16.04.2013)</t>
  </si>
  <si>
    <t>Anser erythropus</t>
  </si>
  <si>
    <t xml:space="preserve">KÄSIVARREN ERÄMAA(FI1300105, SPA/SCI) ,PÖYRISJÄRVEN ERÄMAA(FI1300103, SPA/SCI) ,TARVANTOVAARA(FI1300118, SCI) ,LEMMENJOEN KANSALLISPUISTO(FI1300201, SPA/SCI) ,MUOTKATUNTURIN ERÄMAA(FI1300202, SCI) ,Vätsärin erämaa(FI1300204, SCI) ,Kevo(FI1302001, SPA/SCI) ,KALDOAIVIN ERÄMAA(FI1302002, SPA/SCI) ,Paistunturin erämaa(FI1302003, SCI) ,LIMNI KERKINI - KROUSIA - KORYFES OROUS BELES, ANGISTRO - CHAROPO(GR1260001, SCI) ,DELTA EVROU(GR1110006, SPA) ,Väinamere(EE0040001, SPA) ,Žuvinto, Žaltyčio ir Amalvo pelkės(LTALYB003, SPA) ,Nemuno delta(LTSLUB001, SPA) ,Senrusnės ir Sennemunės ežerai(LTSLUB002, SPA) ,Nemuno delta(LTSIU0013, SCI) ,TECHNITI LIMNI KERKINIS - OROS KROUSIA(GR1260008, SPA) </t>
  </si>
  <si>
    <t>Shepherds for Biodiversity in Mountain Marginal Areas</t>
  </si>
  <si>
    <t>LIFE20 NAT/IT/001076</t>
  </si>
  <si>
    <t>LIFE ShepForBio</t>
  </si>
  <si>
    <t>http://dream-italia.it</t>
  </si>
  <si>
    <t>EM&amp;#x28;Euromontana&amp;#x29;, France,PNFC&amp;#x28;Parco Nazionale delle Foreste Casentinesi, Monte Falterona e Campigna&amp;#x29;, Italy,UMCASEN&amp;#x28;Unione dei Comuni montani del Casentino&amp;#x29;, Italy,STVERDE&amp;#x28;Studio Verde&amp;#x29;, Italy,UNISAP&amp;#x28;Sapienza Universit&amp;agrave; di Roma, Dipartimento di Biologia Ambientale&amp;#x29;, Italy,UCFORLI&amp;#x28;Unione di Comuni della Romagna forlivese&amp;#x29;, Italy,RT&amp;#x28;Regione Toscana&amp;#x29;, Italy,UCSIEVE&amp;#x28;Unione di Comuni Valdarno e Valdisieve&amp;#x29;, Italy,UCPRATO&amp;#x28;Unione dei Comuni del Pratomagno&amp;#x29;, Italy,UNIFI&amp;#x28;Dipartimento di Scienze e Tecnologie Agrarie, Alimentari, Ambientali e Forestali &amp;#x28;DAGRI&amp;#x29;&amp;#x29;, Italy,D.R.E.AM. ITALIA Societ&amp;agrave; Cooperativa Agricolo Forestale</t>
  </si>
  <si>
    <t>bird species,grassland ecosystem</t>
  </si>
  <si>
    <t>5130 - Juniperus communis formations on heaths or calcareous grasslands,6210 - Semi-natural dry grasslands and scrubland facies on calcareous substrates (Festuco-Brometalia) (* important orchid sites),6230 - "Species-rich Nardus grasslands, on silicious substrates in mountain areas (and submountain areas in Continental Europe)"</t>
  </si>
  <si>
    <t xml:space="preserve">Pascoli montani e cespuglieti del Pratomagno(IT5180011, SPA/SCI) ,Muraglione - Acqua Cheta(IT5140005, SCI) ,Alta Vallesanta(IT5180005, SCI) ,Acquacheta(IT4080002, SPA/SCI) ,Monte Gemelli, Monte Guffone(IT4080003, SPA/SCI) ,Foreste Alto Bacino dell'Arno(IT5180002, SCI) </t>
  </si>
  <si>
    <t>Survey and TReament ON Ghost Nets Sea LIFE</t>
  </si>
  <si>
    <t>LIFE20 NAT/IT/000067</t>
  </si>
  <si>
    <t>STRONG_ SEA LIFE</t>
  </si>
  <si>
    <t>PETRA&amp;#x28;PETRA PATRIMONIA CORSICA&amp;#x29;, France,MCM&amp;#x28;MCM SOCIET&amp;Agrave; COOPERATIVA&amp;#x29;, Italy,PARCO&amp;#x28;ENTE PARCO NAZIONALE ASINARA&amp;#x29;, Italy,AGRIS&amp;#x28;Agris Sardegna Agenzia per la ricerca in agricoltura&amp;#x29;, Italy,CFVA&amp;#x28;Corpo Forestale e di Vigilanza Ambientale&amp;#x29;, Italy,Italian Institute for Environmental Protection and Research</t>
  </si>
  <si>
    <t>Marine and Coastal management,Marine,Sensitive and protected areas management,Plants,Fisheries,Waste recycling</t>
  </si>
  <si>
    <t>marine ecosystem,waste recycling,sensitive area,coastal management</t>
  </si>
  <si>
    <t>Directive 92/43 - Conservation of natural habitats and of wild fauna and flora- Habitats Directive (21.05.1992),Directive 2008/56 - Framework for community action in the field of marine environmental policy (Marine Strategy Framework Directive) (17.06.2008),Directive 2000/60 - Framework for Community action in the field of water policy (23.10.2000),COM(2011) 244 final “Our life insurance, our natural capital: an EU biodiversity strategy to 2020” (03.05.2011)</t>
  </si>
  <si>
    <t>1120 - Posidonia beds (Posidonion oceanicae),1170 - Reefs</t>
  </si>
  <si>
    <t xml:space="preserve">Isola dell'Asinara(ITB010082, SCI) </t>
  </si>
  <si>
    <t>Integrated full-scale treatment facility for different fractions of bottom ash ensuring safe use as secondary material</t>
  </si>
  <si>
    <t>LIFE18 ENV/NL/000436</t>
  </si>
  <si>
    <t>LIFE ASH 2 MATERIAL</t>
  </si>
  <si>
    <t>http://www.heros.nl/en/</t>
  </si>
  <si>
    <t>28/04/2022</t>
  </si>
  <si>
    <t>alternative technology,energy saving,heavy metal,waste treatment,hazardous substance,ash</t>
  </si>
  <si>
    <t>Adaptive management of Mediterranean Pinus halepensis forests in the face of climate change</t>
  </si>
  <si>
    <t>LIFE20 CCA/ES/001809</t>
  </si>
  <si>
    <t>LIFE ADAPT-ALEPPO</t>
  </si>
  <si>
    <t>http://www.entornonatural.org</t>
  </si>
  <si>
    <t>UPV&amp;#x28;UNIVERSITAT POLIT&amp;Eacute;CNICA DE VALENCIA&amp;#x29;, Spain,UdL&amp;#x28;UNIVERSITAT DE LLEIDA&amp;#x29;, Spain,DGMN&amp;#x28;DIRECCI&amp;Oacute;N GENERAL DEL MEDIO NATURAL. SUBDIRECCI&amp;Oacute;N DE POLITICA FORESTAL Y CAZA. COMUNIDAD AUT&amp;Oacute;NOMA DE LA REGI&amp;Oacute;N DE MURCIA&amp;#x29;, Spain,AGRESTA&amp;#x28;AGRESTA S Coop&amp;#x29;, Spain,UCLM&amp;#x28;UNIVERSIDAD DE CASTILLA - LA MANCHA&amp;#x29;, Spain,Ingenier&amp;iacute;a del Entorno Natural S.L.</t>
  </si>
  <si>
    <t>Forests,Natural resources and ecosystems,Climate change,Natural risks (Flood - Forest fire - Landslide)</t>
  </si>
  <si>
    <t>climate protection,forest management,climate change mitigation,climate resilience</t>
  </si>
  <si>
    <t>COM(2013)216 - EU Strategy on adaptation to climate change (16.04.2013),COM(2013)659 - A new EU Forest Strategy: for forests and the forest-based sector (20.09.2013)</t>
  </si>
  <si>
    <t>An innovative concept to improve resource and energy efficiency in treatment of Pulp and Paper industry effluents</t>
  </si>
  <si>
    <t>LIFE14 CCM/SE/000221</t>
  </si>
  <si>
    <t>EffiSludge for LIFE</t>
  </si>
  <si>
    <t>http://www.scandinavianbiogas.com</t>
  </si>
  <si>
    <t>Scandinavian Biogas Fuels AB,Biokraft AS</t>
  </si>
  <si>
    <t>Energy efficiency,GHG reduction in EU ETS sectors,Renewable energies</t>
  </si>
  <si>
    <t>use of waste as energy source,waste water treatment,energy saving,biofuel,energy efficiency,paper industry,renewable energy,Biogas</t>
  </si>
  <si>
    <t>COM(2015)614 - "Closing the loop - An EU action plan for the Circular Economy" (02.12.2015),Directive 2012/27 - Energy efficiency (25.10.2012),Directive 2009/28 - Promotion of the use of energy from renewable sources (23.04.2009),COM(2014)398 - "Towards a circular economy: a zero waste programme for Europe" (02.07.2014),Directive 2008/1 - Integrated pollution prevention and control (15.01.2008)</t>
  </si>
  <si>
    <t>LIFE SNEAK – optimized Surfaces against NoisE And vibrations produced by tramway tracK and road traffic</t>
  </si>
  <si>
    <t>LIFE20 ENV/IT/000181</t>
  </si>
  <si>
    <t>LIFE SNEAK</t>
  </si>
  <si>
    <t>http://comune.fi.it</t>
  </si>
  <si>
    <t>MOPI&amp;#x28;MOPI S.R.L.&amp;#x29;, Italy,ECOPNEUS&amp;#x28;Ecopneus S.c.p.a.&amp;#x29;, Italy,VIENROSE&amp;#x28;Vie en.ro.se Ingegneria srl&amp;#x29;, Italy,UNIFI&amp;#x28;Universit&amp;agrave; di Firenze&amp;#x29;, Italy,UNIRC&amp;#x28;Universita&amp;#x27; Mediterranea di Reggio Calabria&amp;#x29;, Italy,ASSTRA&amp;#x28;ASSTRA &amp;ndash; ASSOCIAZIONE TRASPORTI&amp;#x29;, Italy,Municipality of Firenze</t>
  </si>
  <si>
    <t>Noise pollution,Resource efficiency</t>
  </si>
  <si>
    <t>traffic noise</t>
  </si>
  <si>
    <t>LIFE-3E - Environment-Energy-Economy</t>
  </si>
  <si>
    <t>LIFE19 ENV/ES/000143</t>
  </si>
  <si>
    <t>LIFE-3E</t>
  </si>
  <si>
    <t>https://www.mare.es/</t>
  </si>
  <si>
    <t>TUDA&amp;#x28;Technische Universit&amp;auml;t Darmstadt&amp;#x29;, Germany,APRIA&amp;#x28;APRIA Systems S.L.&amp;#x29;, Spain,UC&amp;#x28;Universidad de Cantabria&amp;#x29;, Spain,CIMA&amp;#x28;Centro de Investigaci&amp;oacute;n del Medio Ambiente&amp;#x29;, Spain</t>
  </si>
  <si>
    <t>Water saving,Energy efficiency,Savings</t>
  </si>
  <si>
    <t>waste water treatment,water reuse</t>
  </si>
  <si>
    <t>Directive 2000/60 - Framework for Community action in the field of water policy (23.10.2000),Directive 91/271 - Urban waste water treatment (21.05.1991),COM(2000)88 - "Towards a European Climate Change Programme (ECCP)" (08.03.2000) ,Directive 2009/28 - Promotion of the use of energy from renewable sources (23.04.2009),Directive 2008/56 - Framework for community action in the field of marine environmental policy (Marine Strategy Framework Directive) (17.06.2008),COM(2011) 244 final “Our life insurance, our natural capital: an EU biodiversity strategy to 2020” (03.05.2011)</t>
  </si>
  <si>
    <t>Towards a circular economy for refrigerants: novel hybrid approach to selectively recycling F-gases.</t>
  </si>
  <si>
    <t>LIFE20 CCM/ES/001748</t>
  </si>
  <si>
    <t>LIFE-4-Fgases</t>
  </si>
  <si>
    <t>Cantabria, ES - Lisboa e Vale do Tejo, PT</t>
  </si>
  <si>
    <t>https://apriasystems.es/</t>
  </si>
  <si>
    <t>FCT NOVA&amp;#x28;NOVA University Lisbon - NOVA School of Science and Technology&amp;#x29;, Portugal,AMBIGROUP&amp;#x28;Ambigroup Reciclagem, S.A.&amp;#x29;, Portugal,ERP&amp;#x28;ERP Portugal &amp;ndash; Associa&amp;ccedil;&amp;atilde;o Gestora de Res&amp;iacute;duos&amp;#x29;, Portugal,UC&amp;#x28;Universidad de Cantabria&amp;#x29;, Spain,APRIA Systems S.L.</t>
  </si>
  <si>
    <t>Hazardous waste,Circular economy and Value chains,Waste recycling</t>
  </si>
  <si>
    <t>energy saving,industrial waste,waste recycling,emission reduction,waste management,waste reduction,recycling,greenhouse gas,hazardous waste,climate change mitigation</t>
  </si>
  <si>
    <t>Green and Nature-Based Solutions for climate change-resilient waste infrastructures</t>
  </si>
  <si>
    <t>LIFE20 CCA/ES/001795</t>
  </si>
  <si>
    <t>LIFE GREEN ADAPT</t>
  </si>
  <si>
    <t>http://www.aimen.es</t>
  </si>
  <si>
    <t xml:space="preserve">AU&amp;#x28;AARHUS UNIVERSITET&amp;#x29;, Denmark,ISLE&amp;#x28;Isle Utilities BV&amp;#x29;, Netherlands,LIMNOS&amp;#x28;LIMNOS Company for applied ecology Ltd&amp;#x29;, Slovenia,XILOGA&amp;#x28;XILOGA S.L&amp;#x29;, Spain,FACTOR&amp;#x28;Factor Ideas Integral Services, S.L.&amp;#x29;, Spain,UPC&amp;#x28;UNIVERSITAT POLITECNICA DE CATALUNYA&amp;#x29;, Spain,Asociaci&amp;oacute;n de Investigaci&amp;oacute;n Metal&amp;uacute;rgica del Noroeste </t>
  </si>
  <si>
    <t>GHG reduction in EU ETS sectors,Resilient communities,Pollutants reduction,Water quality improvement,Natural risks (Flood - Forest fire - Landslide),Municipal waste (including household and commercial),Air pollutants,Waste water treatment,Water scarcity and drought,Water management and supply,Resource efficiency</t>
  </si>
  <si>
    <t>flood,water quality improvement,waste water treatment,atmospheric pollution,draining,water reuse,municipal waste,air pollution,greenhouse gas,pollution prevention,risk management,landfill,waste water reduction,preventive measure,drainage system,climate adaptation strategy,climate change mitigation,climate resilience,disaster prevention,drought,extreme weather events,flood control,nature-based solutions</t>
  </si>
  <si>
    <t>Transnational supply chain to recover end-of-life skiboots and give a new life to recycled plastic</t>
  </si>
  <si>
    <t>LIFE20 ENV/IT/000206</t>
  </si>
  <si>
    <t>LIFE-RecycleYourBoots</t>
  </si>
  <si>
    <t>http://www.tecnicagroup.com/</t>
  </si>
  <si>
    <t>INT-AT&amp;#x28;Intersport Austria Gesellschaft m.b.H.&amp;#x29;, Austria,FESI&amp;#x28;Federation of the European Sporting Goods Industry&amp;#x29;, Belgium,INT-D&amp;#x28;INTERSPORT Deutschland eG&amp;#x29;, Germany,LPP&amp;#x28;LAPRIMAPLASTICS SRL&amp;#x29;, Italy,FECAM&amp;#x28;Fecam srl  unipersonale&amp;#x29;, Italy,UNIPD&amp;#x28;UNIVERSITY OF PADUA- DEPT. OF INDUSTRIAL ENGINEERING&amp;#x29;, Italy,MTB&amp;#x28;Associazione dello Sportsystem e dell&amp;rsquo;Imprenditoria del Montebellunese e dell&amp;rsquo;Asolano&amp;#x29;, Italy</t>
  </si>
  <si>
    <t>waste recycling</t>
  </si>
  <si>
    <t>COM(2014)398 - "Towards a circular economy: a zero waste programme for Europe" (02.07.2014),Directive 1999/31 - Landfill of waste (26.04.1999),Directive 75/442/EEC -"Waste framework directive" (15.07.1975),COM(2015)614 - "Closing the loop - An EU action plan for the Circular Economy" (02.12.2015)</t>
  </si>
  <si>
    <t>Hydrogen demonstration in city, port and mountain area to develop integrated hydrogen valleys</t>
  </si>
  <si>
    <t>LIFE20 ENV/IT/000575</t>
  </si>
  <si>
    <t>LIFE3H</t>
  </si>
  <si>
    <t xml:space="preserve">TERNI&amp;#x28;Comune di Terni&amp;#x29;, Italy,USGM&amp;#x28;Universit&amp;agrave; degli Studi Guglielmo Marconi&amp;#x29;, Italy,PM&amp;#x28;Port Mobility S.p.A.&amp;#x29;, Italy,UNIPG&amp;#x28;Universit&amp;agrave; degli Studi di Perugia&amp;#x29;, Italy,CITRAMS&amp;#x28;CITRAMS - University of L&amp;#x27;Aquila&amp;#x29;, Italy,UN&amp;#x28;UNeed.IT Srl&amp;#x29;, Italy,S4M&amp;#x28;Snam 4 Mobility spa&amp;#x29;, Italy,TUA&amp;#x28;Societ&amp;agrave; Unica Abruzzese di Trasporto &amp;#x28;TUA&amp;#x29; S.p.A&amp;#x3a; Unipersonale&amp;#x29;, Italy,RAMPINI&amp;#x28;Rampini Carlo Spa&amp;#x29;, Italy,CH BUSSI&amp;#x28;Societ&amp;agrave; Chimica Bussi Spa&amp;#x29;, Italy,PAC&amp;#x28;Autorit&amp;agrave; di Sistema Portuale del Mar Tirreno Centro Settentrionale&amp;#x29;, Italy,Regione Abruzzo </t>
  </si>
  <si>
    <t>Public and Stakeholders participation</t>
  </si>
  <si>
    <t>urban planning,public transport,mobility</t>
  </si>
  <si>
    <t>A new circular paradigm for reuse and recycling of ink cartridges</t>
  </si>
  <si>
    <t>LIFE20 ENV/IT/000423</t>
  </si>
  <si>
    <t>LIFE NEW4CARTRIDGES</t>
  </si>
  <si>
    <t>http://www.ecostore.it</t>
  </si>
  <si>
    <t xml:space="preserve">BERG&amp;#x28;Berg Phi SRL&amp;#x29;, Italy,Eco Store S.R.L. </t>
  </si>
  <si>
    <t>Waste from Electrical and Electronic Equipment (WEEE),Waste recycling,Waste use,Circular economy and Value chains</t>
  </si>
  <si>
    <t>waste use,waste recycling,electronic material</t>
  </si>
  <si>
    <t>COM(2014)398 - "Towards a circular economy: a zero waste programme for Europe" (02.07.2014),COM(2015)614 - "Closing the loop - An EU action plan for the Circular Economy" (02.12.2015),Directive 2012/19 - Waste electrical and electronic equipment (WEEE) (04.07.2012),Directive 75/442/EEC -"Waste framework directive" (15.07.1975)</t>
  </si>
  <si>
    <t>CLEAN HEAT: Reducing particulate matter caused by wood burning</t>
  </si>
  <si>
    <t>LIFE14 GIE/DE/000490</t>
  </si>
  <si>
    <t>LIFE - CLEAN HEAT</t>
  </si>
  <si>
    <t>Deutsche Umwelthilfe e.V.,DEC&amp;#x28;Danish Ecological Council&amp;#x29;, Denmark</t>
  </si>
  <si>
    <t>Awareness raising - Information,Air pollutants</t>
  </si>
  <si>
    <t>public awareness campaign,air pollution,pollution control,environmental impact of energy</t>
  </si>
  <si>
    <t>Restoring the hydrological integrity of wetland habitats in Finland</t>
  </si>
  <si>
    <t>LIFE16 NAT/FI/000583</t>
  </si>
  <si>
    <t>Hydrology LIFE</t>
  </si>
  <si>
    <t>Metshallitus, Parks &amp;amp; Wildlife Finland,Tapio Oy, Finland,Mets&amp;auml;hallitus Forestry Ltd, Finland,North Savo Centre for Economic Development, Transport and the Environment, Finland,Luonnonvarakeskus &amp;#x28;Natural Resources Institute Finland&amp;#x29;, Finland,UO&amp;#x28;University of Oulu&amp;#x29;, Finland,Centre for Economic Development, Transport and the Environment for Central Finland, Finland,Suomen mets&amp;auml;keskus, Finland,University of Turku, Finland,Jyvaskylan yliopisto, Finland</t>
  </si>
  <si>
    <t>Freshwater,Forests,Bogs and Mires</t>
  </si>
  <si>
    <t>monitoring,wetland,nature conservation,voluntary work,management plan,restoration measure,flood control</t>
  </si>
  <si>
    <t>COM(95) 189 - "Communication on the judicious use and conservation of wetlands" (12.12.1995),Directive 92/43 - Conservation of natural habitats and of wild fauna and flora- Habitats Directive (21.05.1992)</t>
  </si>
  <si>
    <t>3160 - Natural dystrophic lakes and ponds,3210 - Fennoscandian natural rivers,3260 - Water courses of plain to montane levels with the Ranunculion fluitantis and Callitricho-Batrachion vegetation,7110 - Active raised bogs,7140 - Transition mires and quaking bogs,7160 - Fennoscandian mineral-rich springs and springfens,7230 - Alkaline fens,7310 - Aapa mires,9050 - Fennoscandian herb-rich forests with Picea abies,9110 - Luzulo-Fagetum beech forests,91D0 - Bog woodland</t>
  </si>
  <si>
    <t xml:space="preserve">Onkisalo-Herjaanselkä(FI0900077, SPA/SCI) ,Pohjoisjärven metsä(FI0900087, SCI) ,Haukisuo-Härkäsuo-Kukkoneva(FI0900093, SPA/SCI) ,Vesilahdensuo-Kurkisuo(FI0900109, SCI) ,Pihlajavesi ja yläjuoksun pienvedet(FI0900123, SPA/SCI) ,Kärppäjärven alue(FI0900126, SCI) ,Pilvineva(FI1001001, SPA/SCI) ,Kivinevan alue(FI1001004, SCI) ,Lestijoen yläjuoksu ja Paukaneva(FI1001005, SCI) ,Linjasalmenneva(FI1001012, SCI) ,Salamajärvi(FI1001013, SCI) ,Tervaneva-Sivakkaneva-Pitkäkangas(FI1002001, SCI) ,Pesäneva(FI1002013, SPA/SCI) ,Veneneva-Pelso(FI1101002, SPA/SCI) ,Loukkuneva-Isoneva(FI1102000, SCI) ,Kinkerisaarenneva(FI1104404, SCI) ,Metsäkylä(FI1105406, SCI) ,Tulisuon - Varpusuon alue(FI1200052, SCI) ,Isosuo - Koirasuo ympäristöineen(FI1200216, SCI) ,Teerisuon - Lososuon alue(FI1200221, SCI) ,Jonkerinsalon alue(FI1200223, SCI) ,Kivesvaaran ja Keräsenvaaran lehdot ja letot(FI1200300, SCI) ,Sydänmaanaro(FI1200721, SCI) ,Sarvisuo - Jerusaleminsuo(FI1200805, SCI) ,HAIKARA-AAPA-VITSIKKOAAPA(FI1300401, SPA/SCI) ,LOUKISEN LATVASUOT(FI1300605, SPA/SCI) ,SIMOJÄRVI(FI1301205, SCI) ,SOPPANA(FI1301208, SCI) ,Herankaira(FI1301316, SCI) ,Sieriäisten harjulammet(FI1301507, SCI) ,VEITTIAAPA(FI1301603, SPA/SCI) ,Viiankiaapa(FI1301706, SPA/SCI) ,Koitajoen alue(FI0700043, SPA/SCI) ,Peuralamminneva(FI0900031, SPA/SCI) ,Kemihaaran suot(FI1300907, SPA/SCI) ,Pitkäsuo - Särkäntakanen(FI0600110, SCI) ,Jorhonkorpi(FI0700094, SCI) ,Suolamminvaara-Tervasuo(FI0700139, SCI) ,Kauhaneva - Pohjankangas (SCI)(FI0800003, SCI) ,Lauttasuo(FI1105401, SCI) ,Valkeiskylän ja Ventojoen metsät(FI0600024, SCI) ,Matalasuo-Hyvärilänsuo(FI0600026, SCI) ,Löytynsuon-Maamonsuon alue(FI0600034, SCI) ,Tiilikan alue(FI0600071, SPA/SCI) ,Kuikkasuo ja Suurisuo(FI0600072, SCI) ,Pisa-Kypäräinen(FI0600076, SCI) ,Ruohosuo(FI0600079, SCI) ,Polvelan luontokokonaisuus(FI0700012, SCI) ,Ruunaa(FI0700045, SPA/SCI) ,Varisvuori-Louhukangas-Saukonlähde(FI0900061, SCI) ,Pyhä-Häkin alue(FI0900069, SPA/SCI) ,Valkeisenjärvi-Särkilampi-Utusuo(FI0900073, SCI) ,Haapasuo-Syysniemi-Rutajärvi-Kivijärvi(FI0900074, SPA/SCI) ,Mujejärvi(FI0700046, SCI) ,Riistaveden lintujärvet(FI0600052, SPA) ,Päätyeenlahti(FI0700003, SPA) ,Heikinjärvenneva(FI1001014, SPA) ,Rimpijärvi-Uusijärvi(FI1101405, SPA/SCI) ,Oulanka(FI1101645, SPA/SCI) ,Sammalharju(FI1103816, SPA/SCI) ,Olvassuo(FI1103829, SPA/SCI) ,Kansanneva-Kurkineva-Muurainsuo(FI1104402, SPA/SCI) ,Finnträskin vanhat metsät(FI0100022, SCI) ,Nuuksio(FI0100040, SPA/SCI) ,Kalkkilammi-Sääksjärvi(FI0100056, SCI) ,Sipoonkorpi(FI0100066, SCI) ,Stormossen(FI0200003, SCI) ,Lastensuo(FI0200009, SCI) ,Hyyppärän harjualue(FI0200010, SCI) ,Rimpisuo-Siikelisuo(FI0200014, SCI) ,Mankaneva(FI0200018, SCI) ,Haapakeidas(FI0200021, SPA/SCI) ,Pinkjärvi(FI0200078, SCI) ,Kurjenrahka(FI0200084, SCI) ,Hämeenkangas(FI0200024, SCI) ,Teijon ylänkö(FI0200086, SCI) ,Maisaarensuo(FI0200109, SCI) ,Porsmusan suo(FI0200163, SCI) ,Seitseminen(FI0311002, SCI) ,Häädetkeidas(FI0336004, SCI) ,Puurokeidas-Hannankeidas(FI0336006, SCI) ,Helvetinjärvi(FI0341003, SCI) ,Siikaneva(FI0341008, SCI) ,Närhineva-Koroluoma(FI0355007, SCI) ,Enäsuo(FI0401005, SCI) ,Valkmusa(FI0416001, SCI) ,Savonsuo(FI0500074, SCI) ,Vaikkojoki, Vaikon vanhat metsät ja Aitalamminsuo(FI0600010, SCI) ,Laakajärven metsät ja suot sekä Suurisuo(FI0600013, SCI) ,Vahtisuo ja lähistön vanhat metsät(FI0600014, SCI) ,Keurunmäki-Haavikkolehto(FI0600015, SPA/SCI) ,Saarisuo-Kurkisuo(FI0600018, SCI) ,Rahkasuo(FI0600022, SCI) ,Ukonsärkän alueen vanhat metsät(FI0700056, SCI) ,Paistinvaaran alueen vanhat metsät(FI0700068, SCI) ,Partiissuo(FI0700071, SCI) ,Lauhanvuori(FI0800001, SCI) ,Kauhaneva-Pohjankangas (SPA)(FI0800002, SPA/SCI) ,Varisneva(FI0800015, SCI) ,Peränevanholma(FI0800087, SCI) ,Oksalan Isosuo - Miehinkäisensuo(FI0900002, SPA/SCI) ,Sallistensuo(FI0900008, SCI) ,Kälkäsuo-Lehmusuo(FI0900019, SCI) ,Keskisenlampi-Riionlampi(FI0900041, SPA/SCI) ,Seläntauksen suot(FI0900057, SPA/SCI) </t>
  </si>
  <si>
    <t>Critical Raw Material Closed Loop Recovery</t>
  </si>
  <si>
    <t>LIFE14 ENV/UK/000344</t>
  </si>
  <si>
    <t>LIFE 2014 CRMRecovery</t>
  </si>
  <si>
    <t>The Waste and Resources Action Programme,WI&amp;#x28;Wuppertal Institut f&amp;uuml;r Klima, Umwelt, Energie GmbH&amp;#x29;, Germany,KTN&amp;#x28;KNOWLEDGE TRANSFER NETWORK LIMITED&amp;#x29;, United Kingdom,ERP UK&amp;#x28;ERP UK Ltd&amp;#x29;, United Kingdom,EARN&amp;#x28;EARN Elektroaltger&amp;auml;te Service GmbH&amp;#x29;, Germany</t>
  </si>
  <si>
    <t>Waste reduction - Raw material saving,Waste from Electrical and Electronic Equipment (WEEE)</t>
  </si>
  <si>
    <t>waste recycling,waste collection</t>
  </si>
  <si>
    <t>COM(2014)398 - "Towards a circular economy: a zero waste programme for Europe" (02.07.2014),Directive 2012/19 - Waste electrical and electronic equipment (WEEE) (04.07.2012),Directive 2008/98 - Waste and repealing certain Directives (Waste Framework Directive) (19.11.2008)</t>
  </si>
  <si>
    <t>Forest fit for future</t>
  </si>
  <si>
    <t>LIFE19 ENV/DK/000013</t>
  </si>
  <si>
    <t>LIFEFORFIT</t>
  </si>
  <si>
    <t>http://www.naturstyrelsen.dk</t>
  </si>
  <si>
    <t>SHLF&amp;#x28;Schleswig-Holsteinische Landesforsten&amp;#x29;, Germany,SOR&amp;#x28;Stiftelsen Sor&amp;oslash; Akademi&amp;#x29;, Denmark,IGN&amp;#x28;University of Copenhagen&amp;#x29;, Denmark,DSK&amp;#x28;Danish Forest Association&amp;#x29;, Denmark,HJ&amp;Oslash;&amp;#x28;Julieanelyst ApS&amp;#x29;, Denmark,SLS&amp;#x28;Salten Langs&amp;oslash; Skovadministration&amp;#x29;, Denmark,SKD&amp;#x28;De Danske Skovdyrkerforeninger f.m.b.a.&amp;#x29;, Denmark,GRI&amp;#x28;Skovselskabet SKOV-SAM HOLDING ApS&amp;#x29;, Denmark,F&amp;AElig;R&amp;#x28;Hedeselskabet&amp;#x29;, Denmark,HD&amp;#x28;HedeDanmark a&amp;#x2f;s&amp;#x29;, Denmark,LOV&amp;#x28;L&amp;oslash;venholm Gods&amp;#x29;, Denmark,H&amp;Oslash;L&amp;#x28;H&amp;oslash;llund S&amp;oslash;g&amp;aring;rd ApS&amp;#x29;, Denmark,BR&amp;Oslash;&amp;#x28;Br&amp;oslash;ns Skov 207-03-82064&amp;#x29;, Denmark,EPA&amp;#x28;Environment Protection Agency&amp;#x29;, Denmark,STI&amp;#x28;Aktieselskabet Stilde Plantage&amp;#x29;, Denmark,CLA&amp;#x28;Clasonsborg&amp;#x29;, Denmark</t>
  </si>
  <si>
    <t>01/10/2028</t>
  </si>
  <si>
    <t>Natural resources and ecosystems,Forests,Knowledge development,Forest management</t>
  </si>
  <si>
    <t>forest ecosystem,biodiversity,forestry,forest management,climate change adaptation,knowledge development</t>
  </si>
  <si>
    <t>COM(2013)659 - A new EU Forest Strategy: for forests and the forest-based sector (20.09.2013),COM(2011) 244 final “Our life insurance, our natural capital: an EU biodiversity strategy to 2020” (03.05.2011)</t>
  </si>
  <si>
    <t>Life + A_GreeNet</t>
  </si>
  <si>
    <t>LIFE20 CCA/IT/001752</t>
  </si>
  <si>
    <t>http://regione.abruzzo.it</t>
  </si>
  <si>
    <t>RESAGR&amp;#x28;Res Agraria srl&amp;#x29;, Italy,COMAN&amp;#x28;Comune di Ancona&amp;#x29;, Italy,COMSBT&amp;#x28;CITY OF SAN BENEDETTO DEL TRONTO&amp;#x29;, Italy,LEGAMB&amp;#x28;LEGAMBIENTE ONLUS&amp;#x29;, Italy,ATSTE&amp;#x28;Comune di Silvi&amp;#x29;, Italy,COMPE&amp;#x28;Comune di Pescara&amp;#x29;, Italy,UNICAM&amp;#x28;University of Camerino&amp;#x29;, Italy,Regione Abruzzo</t>
  </si>
  <si>
    <t>Air quality monitoring,Urban biodiversity,Resilient communities,Natural resources and ecosystems,Carbon sequestration,Forests,Forest management,Environmental training - Capacity building,Public and Stakeholders participation,Human health protection,Urban design (urban-rural),Green infrastructure</t>
  </si>
  <si>
    <t>monitoring,urban development,urban area,urban planning,public-private partnership,local authority,forest management,air quality monitoring,green space,management planning,restoration measure,management contract,financial instrument,public health,climate adaptation strategy,climate resilience,Covenant of Mayors,soil surface sealing,urban heat island</t>
  </si>
  <si>
    <t>COM(2013)659 - A new EU Forest Strategy: for forests and the forest-based sector (20.09.2013),Directive 2008/50/EC - Ambient air quality and cleaner air for Europe (21.05.2008) ,COM(2013)216 - EU Strategy on adaptation to climate change (16.04.2013)</t>
  </si>
  <si>
    <t>Raising awareness on Environmental Liability Directive in Slovenia</t>
  </si>
  <si>
    <t>LIFE16 GIE/SI/000728</t>
  </si>
  <si>
    <t>ECOLEX LIFE</t>
  </si>
  <si>
    <t>http://www.tax-fin-lex.si/</t>
  </si>
  <si>
    <t>TAX-FIN-LEX, pravno-poslovni portal, zalonitvo in izobraevanja, d.o.o.,Pristop Media, dru&amp;#x17e;ba za na&amp;#x10d;rtovanje in zakup medijev d.o.o., Slovenia</t>
  </si>
  <si>
    <t>15/07/2017</t>
  </si>
  <si>
    <t>environmental assessment,environmental law,environmental awareness</t>
  </si>
  <si>
    <t>Demonstration of a Post-Shredding Technology (PST) for the recovery of raw materials from Automotive Shredder Residues</t>
  </si>
  <si>
    <t>LIFE17 ENV/ES/000168</t>
  </si>
  <si>
    <t>LIFE PST-SORT</t>
  </si>
  <si>
    <t>http://www.calafgrup.com</t>
  </si>
  <si>
    <t>CALAF TECNIQUES INDUSTRIALS, S.L.U,None</t>
  </si>
  <si>
    <t>End-of-Life Vehicles (ELV's) and tyres</t>
  </si>
  <si>
    <t>use of waste as energy source,industrial waste,raw material consumption,automobile industry,alternative technology,resource conservation</t>
  </si>
  <si>
    <t>Directive 2000/53 - End-of life vehicles (18.09.2000),Directive 2008/98 - Waste and repealing certain Directives (Waste Framework Directive) (19.11.2008),Directive (EU) 2018/851 amending Directive 2008/98/EC on waste (30.05.2018),COM(2015)614 - "Closing the loop - An EU action plan for the Circular Economy" (02.12.2015)</t>
  </si>
  <si>
    <t>Advanced logistics platform with road pricing and access criteria to improve urban environment and mobility of goods</t>
  </si>
  <si>
    <t>LIFE16 ENV/IT/000004</t>
  </si>
  <si>
    <t>LIFE ASPIRE</t>
  </si>
  <si>
    <t>http://www.comune.lucca.it</t>
  </si>
  <si>
    <t>Citta&amp;#x27; di Lucca,LUCENSE SCaRL, Italy,Kiunsys Srl, Italy &amp;#x28;until 28&amp;#x2f;12&amp;#x2f;2018&amp;#x29;,Grad Zadar, Croatia,City of Stockholm, Sweden,MEMEX Srl, Italy,Municipia Spa, Italy &amp;#x28;since 12&amp;#x2f;04&amp;#x2f;2019&amp;#x29;</t>
  </si>
  <si>
    <t>urban area,air quality management,air pollution,freight transport,transport planning,transportation mean</t>
  </si>
  <si>
    <t>COM(2013)913 - "Together towards competitive and resource-efficient urban mobility " (17.12.2013),Directive 2009/33 - Promotion of clean and energy-efficient road transport vehicles (23.04.2009),COM (2013/0918) - A Clean Air Programme for Europe (18.12.2013),Directive 2001/81- National emissions ceilings for certain atmospheric pollutants (23.10.2001)</t>
  </si>
  <si>
    <t>Using SEED banks to restore and reinFORCE the endangered native plants of Italy</t>
  </si>
  <si>
    <t>LIFE20 NAT/IT/001468</t>
  </si>
  <si>
    <t>LIFE SEEDFORCE</t>
  </si>
  <si>
    <t>http://www.muse.it</t>
  </si>
  <si>
    <t xml:space="preserve">CBNMed&amp;#x28;Conservatoire botanique national m&amp;eacute;diterran&amp;eacute;en de Porquerolles&amp;#x29;, France,UNIUD&amp;#x28;Universit&amp;agrave; di Udine&amp;#x29;, Italy,UNIPD&amp;#x28;Centro di Ateneo Orto Botanico dell&amp;#x27;Universit&amp;agrave; di Padova&amp;#x29;, Italy,PNM&amp;#x28;Ente Parco Nazionale della Majella&amp;#x29;, Italy,UNICT&amp;#x28;Universit&amp;agrave; degli Studi di Catania&amp;#x29;, Italy,BGR-DEB&amp;#x28;Dipartimento di Biologia Ambientale - Sapienza Universit&amp;agrave; di Roma&amp;#x29;, Italy,UNICA&amp;#x28;Universit&amp;agrave; degli Studi di Cagliari&amp;#x29;, Italy,CFA-LSB&amp;#x28;Parco Monte Barro&amp;#x29;, Italy,UNIGE&amp;#x28;Universit&amp;agrave; degli Studi di Genova&amp;#x29;, Italy,UNIPA&amp;#x28;Universit&amp;agrave; degli Studi di Palermo&amp;#x29;, Italy,UNITUS&amp;#x28;Universit&amp;agrave; degli Studi della Tuscia - Dipartimento dei Scienze Ecologiche e Biologiche&amp;#x29;, Italy,LEGAMB&amp;#x28;Legambiente ONLUS&amp;#x29;, Italy,UM&amp;#x28;Universita&amp;#x27; ta&amp;#x27; Malta&amp;#x29;, Malta,UL-BF&amp;#x28;University of Ljubljana, Biotechnical faculty, Botanic garden&amp;#x29;, Slovenia,Museo delle Scienze </t>
  </si>
  <si>
    <t>Participant,Participant,Participant,Participant,Participant,Participant,Participant,Participant,Participant,Participant,Participant,Participant,Participant,Participant,Coordinator</t>
  </si>
  <si>
    <t>Plants,Awareness raising - Information,Improved legislative compliance and enforcement,Bogs and Mires,Coastal,Forests,Freshwater,Grasslands,Rocky and Caves,Heath and Scrublands,Soil and landscape protection,Sensitive and protected areas management</t>
  </si>
  <si>
    <t>freshwater ecosystem,grassland ecosystem,landscape protection,public awareness campaign,coastal area,forest,sensitive area</t>
  </si>
  <si>
    <t>COM(2011) 244 final “Our life insurance, our natural capital: an EU biodiversity strategy to 2020” (03.05.2011),Directive 92/43 - Conservation of natural habitats and of wild fauna and flora- Habitats Directive (21.05.1992),Regulation 1143/2014 - Prevention and management of the introduction and spread of invasive alien species (22.10.2014)</t>
  </si>
  <si>
    <t>Limonium strictissimum,Bassia saxicola,Astragalus verrucosus,Galium litorale,Campanula sabatia,Linum muelleri,Centranthus trinervis,Ribes sardoum,Silene hicesiae,Botrychium simplex,Crepis pusilla,Dracocephalum austriacum,Elatine gussonei,Eleocharis carniolica,Eryngium alpinum,Gentiana ligustica,Gladiolus palustris,Himantoglossum adriaticum,Kosteletzkya pentacarpos,Leucojum nicaeense,Linaria flava,Linaria pseudolaxiflora,Liparis loeselii,Marsilea quadrifolia,Primula palinuri,Saxifraga tombeanensis,Woodwardia radicans,Cytisus aeolicus</t>
  </si>
  <si>
    <t xml:space="preserve">Porezen(SI3000119, SCI) ,Monte Ceppo(IT1315407, SCI) ,Alto Garda Bresciano(IT2070402, SPA) ,Crinale Pichea - Rocchetta(IT3120093, SPA/SCI) ,Isole di Stromboli e Strombolicchio(ITA030026, SPA/SCI) ,Isola di Linosa(ITA040001, SPA/SCI) ,Corniches de la Rivièra(FR9301568, SCI) ,Vendicari(ITA090002, SCI) ,Saline di Priolo(ITA090013, SPA/SCI) ,Parco Nazionale d'Abruzzo(IT7110205, SCI) ,Češeniške gmajne z Rovščico(SI3000079, SCI) ,Monte Barco - Le Grave(IT3120170, SCI) ,Monte Grammondo - Torrente Bevera(IT1315717, SCI) ,Cavana di Monfalcone(IT3330007, SCI) ,Inghiaie(IT3120038, SPA/SCI) ,Lago Pudro(IT3120040, SCI) ,Pra dall'Albi - Cei(IT3120081, SCI) ,Monte Malachin(IT3120116, SCI) ,Penisola del Cavallino: biotopi litoranei(IT3250003, SPA/SCI) ,Prealpi Giulie Settentrionali(IT3320012, SCI) ,Maiella(IT7140203, SCI) ,Sorgenti del Vallone delle Ferriere di Amalfi(IT8050045, SPA) ,Alpi Giulie(IT3321002, SPA) ,Pantani della Sicilia sud-orientale, Morghella, di Marzamemi, di Punta Pilieri e Vendicari(ITA090029, SPA) ,Alpe di Storo e Bondone(IT3120094, SPA/SCI) ,Isola di Alicudi(ITA030023, SPA/SCI) ,Gouta - Testa d'Alpe - Valle Barbaira(IT1315313, SCI) ,Sacca di Goro, Po di Goro, Valle Dindona, Foce del Po di Volano(IT4060005, SPA/SCI) ,Valvestino(IT2070021, SCI) ,Fiave'(IT3120068, SCI) ,Sistema dunale Capo Granitola, Porto Palo e Foce del Belice(ITA010011, SCI) ,Fiume Fiumedinisi, Monte Scuderi(ITA030010, SCI) ,Pragersko - marsiljka(SI3000089, SCI) ,Medvedce(SI3000080, SCI) ,Monte Barro(IT2030301, SPA) ,Vallée du Carei - collines de Castillon(FR9301567, SCI) ,Sasso Malascarpa(IT2020002, SCI) ,Monti Tremalzo e Tombea(IT3120127, SCI) ,Isola di Vulcano(ITA030027, SCI) ,Grotta Palombara(ITA090012, SCI) ,Supramonte di Oliena, Orgosolo e Urzulei - Su Sercone(ITB022212, SPA/SCI) ,Dorsale dei Monti Lattari(IT8030008, SCI) ,Capo Palinuro(IT8050008, SPA/SCI) ,Fascia interna di Costa degli Infreschi e della Masseta(IT8050011, SCI) ,Bosco della Mesola, Bosco Panfilia, Bosco di Santa Giustina, Valle Falce, La Goara(IT4060015, SPA/SCI) ,Podvinci(SI3000113, SCI) ,Kum(SI3000181, SCI) ,Notranjski trikotnik(SI3000232, SCI) ,Rački ribniki - Požeg(SI3000257, SCI) ,Montepiano - Palu' di Fornace(IT3120089, SCI) ,Monte Linas - Marganai(ITB041111, SCI) ,Lerrone - Valloni(IT1324896, SCI) ,Breginjski Stol(SI3000196, SCI) ,Kočevsko(SI3000263, SCI) ,Alpi Carniche(IT3321001, SPA) ,Monti Peloritani, Dorsale Curcuraci, Antennamare e area marina dello stretto di Messina(ITA030042, SPA) ,Dorsale Curcuraci, Antennamare(ITA030011, SPA/SCI) ,Brec d'Utelle(FR9301563, SCI) ,Capo Mortola(IT1316118, SCI) ,Isola Bergeggi - Punta Predani(IT1323202, SCI) ,Monte Barro(IT2030003, SCI) ,Palude di Brivio(IT2030005, SCI) ,Monte Baldo - Cima Valdritta(IT3120104, SCI) ,Terlago(IT3120110, SCI) ,Isola di Panarea e Scogli Viciniori(ITA030025, SCI) ,Capo Murro di Porco, Penisola della Maddalena e Grotta Pellegrino(ITA090008, SCI) ,Is Arenas S'Acqua e S'Ollastu(ITB032229, SCI) ,Rdumijiet ta' Malta: Ir-Ramla taċ-Ċirkewwa sal-Ponta ta' Bengħisa(MT0000024, SCI) ,Monte Baldo di Brentonico(IT3120173, SCI) ,Dolomiti Feltrine e Bellunesi(IT3230083, SPA/SCI) ,Arcipelago delle Pelagie - area marina e terrestre(ITA040013, SPA) ,Isola di Lipari(ITA030030, SCI) ,Arcipelago La Maddalena(ITB010008, SPA/SCI) ,Gozd Kranj - Škofja Loka(SI3000100, SCI) ,Radensko polje - Viršnica(SI3000171, SCI) ,Triangolo Lariano(IT2020301, SPA) ,Arcipelago delle Eolie - area marina e terrestre(ITA030044, SPA) ,Boschi delle Groane(IT2050002, SCI) ,Albere' di Tenna(IT3120091, SCI) ,Monte Zugna(IT3120114, SCI) ,Creta di Aip e Sella di Lanza(IT3320003, SCI) ,Risorgive dello Stella(IT3320026, SCI) ,Stagno di Molentargius e territori limitrofi(ITB040022, SCI) </t>
  </si>
  <si>
    <t>Seveso sites: assessment of integrated safety-security hazards and risks and related domino effects</t>
  </si>
  <si>
    <t>LIFE20 ENV/IT/000436</t>
  </si>
  <si>
    <t>LIFE SECURDOMINO</t>
  </si>
  <si>
    <t>http://unipi.it</t>
  </si>
  <si>
    <t xml:space="preserve">DataCH&amp;#x28;DataCH Technologies S.R.L.&amp;#x29;, Italy,ARPAT&amp;#x28;Agenzia Regionale per la Protezione Ambientale della Toscana&amp;#x29;, Italy,LEIDENU&amp;#x28;Universiteit Leiden, Faculteit Governance and Global Affairs&amp;#x29;, Netherlands,CRISISPLAN&amp;#x28;Crisisplan BV&amp;#x29;, Netherlands,Universit&amp;agrave; di Pisa </t>
  </si>
  <si>
    <t>Pollution control,Human health protection,Industrial risks - Hazardous substances,Risk assessment and monitoring</t>
  </si>
  <si>
    <t>monitoring,decision making support,policy integration,modelling,monitoring system,chemical industry,pollution prevention,hazardous substance,pollutant monitoring,data acquisition</t>
  </si>
  <si>
    <t>Directive 84/360 - Combating of air pollution from industrial plants (28.06.1984)</t>
  </si>
  <si>
    <t>Gas Renewable Eco Energy Nature Stove</t>
  </si>
  <si>
    <t>LIFE20 ENV/IT/000190</t>
  </si>
  <si>
    <t>LIFE GREEN-STOVE</t>
  </si>
  <si>
    <t>http://palazzetti.it/</t>
  </si>
  <si>
    <t>RVD&amp;#x28;RVDISTRIBUTION SRL&amp;#x29;, Belgium,ATech&amp;#x28;ATech elektronika d.o.o.&amp;#x29;, Slovenia</t>
  </si>
  <si>
    <t>Air pollutants,Renewable energies,Pollutants reduction,Eco-products design</t>
  </si>
  <si>
    <t>air pollution,pollution control,renewable energy</t>
  </si>
  <si>
    <t>Upgrading wastewater treatment plants by Low cost Innovative technologies for energy SElf-Sufficiency and full recycling</t>
  </si>
  <si>
    <t>LIFE18 ENV/ES/000165</t>
  </si>
  <si>
    <t>LIFE ULISES</t>
  </si>
  <si>
    <t>https://life-ulises.eu/</t>
  </si>
  <si>
    <t>UAL-CIESOL&amp;#x28;UNIVERSITY OF ALMERIA&amp;#x29;, Spain,EnergyLab&amp;#x28;FUNDACI&amp;Oacute;N CENTRO TECNOL&amp;Oacute;XICO DE EFICIENCIA E SOSTENIBILIDADE ENERX&amp;Eacute;TICA&amp;#x29;, Spain,CETIM&amp;#x28;Fundaci&amp;oacute;n Centro Tecnol&amp;oacute;gico de Investigaci&amp;oacute;n Multisectorial&amp;#x29;, Spain</t>
  </si>
  <si>
    <t>Water saving,Waste water treatment,Resource efficiency,Efficiency</t>
  </si>
  <si>
    <t>waste water treatment,water monitoring,water reuse,recycling,sludge treatment,water treatment,biogas,energy efficiency</t>
  </si>
  <si>
    <t>COM(2015)614 - "Closing the loop - An EU action plan for the Circular Economy" (02.12.2015),Directive 2000/60 - Framework for Community action in the field of water policy (23.10.2000),COM(2011)885 - EU 2050 Energy Roadmap (15.12.2011)</t>
  </si>
  <si>
    <t>Adaptation to climate change through management and restoration of European estuarine ecosystems</t>
  </si>
  <si>
    <t>LIFE18 CCA/ES/001160</t>
  </si>
  <si>
    <t>LIFE ADAPTA BLUES</t>
  </si>
  <si>
    <t>http://www.ihcantabria.com</t>
  </si>
  <si>
    <t>TNC Europe&amp;#x28;The Nature Conservancy in Europe gGmbH&amp;#x29;, Germany,CMFF&amp;#x28;Munic&amp;iacute;pio da Figueira da Foz&amp;#x29;, Portugal,IPLeiria&amp;#x28;Instituto Polit&amp;eacute;cnico de Leiria&amp;#x29;, Portugal</t>
  </si>
  <si>
    <t>Marine and Coastal management,River basin management,Natural resources and ecosystems</t>
  </si>
  <si>
    <t>aquatic ecosystem,flood,coastal area,marine environment,restoration measure,climate adaptation strategy,climate change adaptation,coastal management,nature-based solutions,sea level rise</t>
  </si>
  <si>
    <t>Directive 2000/60 - Framework for Community action in the field of water policy (23.10.2000),Directive 2007/60 - Assessment and management of flood risks (23.10.2007),COM(2014)15 - Policy framework for climate and energy in the period from 2020 to 2030 (22.01.2014),COM(2009)147 - White paper “Adapting to climate change: Towards a European framework for action” (01.04.2009) ,COM(2013) 249 final “Communication from the Commission on Green Infrastructure (GI) - Enhancing Europe’s Natural Capital” (06.05.2013)</t>
  </si>
  <si>
    <t>Valorisation of precipitated silica wastewater through circular economy strategy for sodium sulphate and water recovery.</t>
  </si>
  <si>
    <t>LIFE20 ENV/ES/000522</t>
  </si>
  <si>
    <t>LIFE ZEROSILIBRINE</t>
  </si>
  <si>
    <t>http://www.iqe.es</t>
  </si>
  <si>
    <t>EURECAT&amp;#x28;Fundaci&amp;oacute; Eurecat&amp;#x29;, Spain,Industrias Qu&amp;iacute;micas del Ebro, S.A.</t>
  </si>
  <si>
    <t>Resource efficiency,Waste reduction - Raw material saving</t>
  </si>
  <si>
    <t>environmental management,waste reduction</t>
  </si>
  <si>
    <t>COM(2015)614 - "Closing the loop - An EU action plan for the Circular Economy" (02.12.2015),Directive 2000/60 - Framework for Community action in the field of water policy (23.10.2000),COM(2014)398 - "Towards a circular economy: a zero waste programme for Europe" (02.07.2014)</t>
  </si>
  <si>
    <t>new MOnitoring system to Detect the Effects of Reduced pollutants emissions resulting from NEC Directive adoption</t>
  </si>
  <si>
    <t>LIFE20 GIE/IT/000091</t>
  </si>
  <si>
    <t>LIFE MODERn (NEC)</t>
  </si>
  <si>
    <t>http://www.carabinieri.it/arma/oggi/organizzazione/organizzazione-per-la-  tutela-forestale-ambientale-e-agroalimentare</t>
  </si>
  <si>
    <t>LAM&amp;#x28;Legambiente Nazionale APS Onlus&amp;#x29;, Italy,TERRADATA&amp;#x28;TerraData srl environmetrics&amp;#x29;, Italy,UNICAM&amp;#x28;Universit&amp;agrave; degli Studi di Camerino&amp;#x29;, Italy,UNIFI&amp;#x28;Universit&amp;agrave; degli Studi di Firenze&amp;#x29;, Italy,ENEA&amp;#x28;Italian National Agency for New Technologies, Energy and Sustainable Economic Development&amp;#x29;, Italy,CNR&amp;#x28;Consiglio Nazionale delle Ricerche&amp;#x29;, Italy,CREA&amp;#x28;Council for Agricultural Research and Economics - Research Centre for Forestry and Wood&amp;#x29;, Italy,Arma dei Carabinieri - Comando Unit&amp;agrave; Forestali, Ambientali e Agroalimentari</t>
  </si>
  <si>
    <t>Environmental training - Capacity building,Improved legislative compliance and enforcement,Awareness raising - Information,Public and Stakeholders participation,Human health protection,Pollutants reduction,Natural resources and ecosystems,Forests,Freshwater</t>
  </si>
  <si>
    <t>freshwater ecosystem,public awareness campaign,human exposure to polutants,environmental training,social participation,Agrienvironment,forest</t>
  </si>
  <si>
    <t>LIFE RELICT - Preserving Continental Laurissilva Relics</t>
  </si>
  <si>
    <t>LIFE16 NAT/PT/000754</t>
  </si>
  <si>
    <t>LIFE RELICT</t>
  </si>
  <si>
    <t>http://www.uevora.pt/</t>
  </si>
  <si>
    <t>Universidade de vora,C&amp;acirc;mara Municipal de Monchique, Portugal,Centro de Investigaci&amp;oacute;n Cient&amp;iacute;ficas y Tecnol&amp;oacute;gicas de Extremadura, Spain,ADRUSE - Associa&amp;ccedil;&amp;atilde;o de Desenvolvimento Rural da Serra da Estrela, Portugal,C&amp;acirc;mara Municipal de Seia, Portugal</t>
  </si>
  <si>
    <t>Forests,Plants</t>
  </si>
  <si>
    <t>endemic species,forest ecosystem,endangered species</t>
  </si>
  <si>
    <t>5230 - Arborescent matorral with Laurus nobilis,9230 - Galicio-Portuguese oak woods with Quercus robur and Quercus pyrenaica,9240 - Quercus faginea and Quercus canariensis Iberian woods,9260 - Castanea sativa woods</t>
  </si>
  <si>
    <t xml:space="preserve">Serra da Estrela(PTCON0014, SCI) ,Monchique(PTCON0037, SPA/SCI) ,Complexo do Açor(PTCON0051, SCI) </t>
  </si>
  <si>
    <t>Flammable Refrigerant Options for Natural Technologies -Improved standards and product design for their safe use (FRONT)</t>
  </si>
  <si>
    <t>LIFE16 CCM/BE/000054</t>
  </si>
  <si>
    <t>LIFE FRONT</t>
  </si>
  <si>
    <t>http://www.shecco.com</t>
  </si>
  <si>
    <t>Shecco Sprl,AHT, Austria,European Environmental Citizens Organisation for Standardisation &amp;#x28;asbl&amp;#x29;, Belgium,NIBE AB, Sweden,ait-deutschland GmbH, Germany,Heat GmbH, Germany</t>
  </si>
  <si>
    <t>Bioremediation of contaminated sediments in coastal areas of ex-industrial sites</t>
  </si>
  <si>
    <t>LIFE20 ENV/IT/000572</t>
  </si>
  <si>
    <t>LIFE SEDREMED</t>
  </si>
  <si>
    <t>http://www.szn.it</t>
  </si>
  <si>
    <t xml:space="preserve">IDRABEL SPRL,EKOGRID Oy,Isodetect GmbH,Universit&amp;agrave; Politecnica delle Marche,Agenzia nazionale per l&amp;#x27;attrazione  degli investimenti e lo sviluppo d&amp;#x27;impresa SpA,Nisida Environment Srl,Stazione Zoologica Anton Dohrn </t>
  </si>
  <si>
    <t>Sensitive and protected areas management,Water quality improvement,Marine and Coastal management,Marine,Cleaner technologies,Industrial risks - Hazardous substances,Pollutants reduction,Site rehabilitation - Decontamination</t>
  </si>
  <si>
    <t>monitoring,water quality improvement,coastal area,marine ecosystem,marine pollution,industrial pollution,pollutant elimination,contaminated area,decontamination,marine environment,sensitive area,remediation</t>
  </si>
  <si>
    <t>"Protocol on Integrated Coastal Zone Management in the Mediterranean, ratified by the Council Decision 2010/631/EU (13.09.2010)",Directive 2008/56 - Framework for community action in the field of marine environmental policy (Marine Strategy Framework Directive) (17.06.2008),Directive 2008/105 - Environmental quality standards in the field of water policy (16.12.2008),Directive 2014/89 - A framework for maritime spatial planning (23.07.2014),Directive 2000/60 - Framework for Community action in the field of water policy (23.10.2000)</t>
  </si>
  <si>
    <t>Bio-based binder for furniture: Fibreboard production with microfibrillated cellulose (MFC) as binder</t>
  </si>
  <si>
    <t>LIFE20 ENV/UK/000329</t>
  </si>
  <si>
    <t>LIFE B3 FURN</t>
  </si>
  <si>
    <t>http://fiberlean.com/</t>
  </si>
  <si>
    <t>AW&amp;#x28;ALFA WOOD GROUP AEVE&amp;#x29;, Greece,SLU&amp;#x28;Sveriges lantbruksuniversitet&amp;#x29;, Sweden,SUN&amp;#x28;Sundeala Limited&amp;#x29;, United Kingdom,FiberLean Technologies Limited</t>
  </si>
  <si>
    <t>Circular economy and Value chains,Resource efficiency,Wood - Furniture,Pollutants reduction,Hazardous waste</t>
  </si>
  <si>
    <t>emission reduction,waste reduction,recycling,greenhouse gas,furniture industry,hazardous substance,landfill,life-cycle management,environmentally responsible behaviour</t>
  </si>
  <si>
    <t>Protection of priority grassland habitats in the SCIs of the South Moravian Region</t>
  </si>
  <si>
    <t>LIFE18 NAT/CZ/000832</t>
  </si>
  <si>
    <t>LIFE SouthMoravia</t>
  </si>
  <si>
    <t>http://www.csoponyx.cz</t>
  </si>
  <si>
    <t>Vlasim&amp;#x28;ZO &amp;#x10c;SOP Vla&amp;scaron;im&amp;#x29;, Czech Republic,IBOT&amp;#x28;institute of Botany of the Czech Academy of Sciences, p.r.i.&amp;#x29;, Czech Republic,KM&amp;#x28;Jun&amp;aacute;k - &amp;#x10d;esk&amp;yacute; skaut, Kapr&amp;aacute;l&amp;#x16f;v ml&amp;yacute;n, z.s.&amp;#x29;, Czech Republic</t>
  </si>
  <si>
    <t>agricultural method,ecotourism,grassland ecosystem,grazing,restoration measure</t>
  </si>
  <si>
    <t>COM(2011)112 - "A Roadmap for moving to a competitive low carbon economy in 2050" (08.03.2011),COM(2011) 244 final “Our life insurance, our natural capital: an EU biodiversity strategy to 2020” (03.05.2011),Regulation 1143/2014 - Prevention and management of the introduction and spread of invasive alien species (22.10.2014)</t>
  </si>
  <si>
    <t>6210 - Semi-natural dry grasslands and scrubland facies on calcareous substrates (Festuco-Brometalia) (* important orchid sites),6240 - Sub-Pannonic steppic grasslands,6250 - Pannonic loess steppic grasslands,91H0 - Pannonian woods with Quercus pubescens,91I0 - Euro-Siberian steppic woods with Quercus spp.</t>
  </si>
  <si>
    <t xml:space="preserve">Moravský kras(CZ0624130, SCI) ,Pálava(CZ0621029, SPA) ,Žehuňský rybník - Obora Kněžičky(CZ0211011, SPA/SCI) ,Žehuňsko(CZ0214050, SCI) ,Miroslavské kopce(CZ0620147, SCI) ,Stránská skála(CZ0624020, SCI) ,Stolová hora(CZ0624043, SCI) ,Pouzdřanská step - Kolby(CZ0624060, SCI) ,Děvín(CZ0624104, SCI) </t>
  </si>
  <si>
    <t>Forest management promotion for climate change mitigation through the design of a local market of climatic credits</t>
  </si>
  <si>
    <t>LIFE16 CCM/ES/000065</t>
  </si>
  <si>
    <t>LIFE CLIMARK</t>
  </si>
  <si>
    <t>http://cpf.gencat.cat/</t>
  </si>
  <si>
    <t>Consiglio Nazionale delle Ricerche-Istituto per i sistemi Agricoli e Forestali del Mediterraneo, Italy,Centre de la Propietat Forestal,Generalitat de Catalunya, Oficina Catalana del Canvi Clim&amp;agrave;tic, Spain,Centre Tecnol&amp;ograve;gic Forestal de Catalunya, Spain,Universitat de Lleida, Spain</t>
  </si>
  <si>
    <t>biodiversity,forestry,forest management,biomass energy,preventive measure,carbon sequestration,greenhouse gas accounting,forest fire</t>
  </si>
  <si>
    <t>COM(2014)15 - Policy framework for climate and energy in the period from 2020 to 2030 (22.01.2014),Decision 529/2013 - Accounting rules on greenhouse gas emissions and removals resulting from activities relating to land use, land-use change and forestry and on information concerning actions relating to those activities (21.05.2013),COM(2013)659 - A new EU Forest Strategy: for forests and the forest-based sector (20.09.2013),COM(2011) 244 final “Our life insurance, our natural capital: an EU biodiversity strategy to 2020” (03.05.2011)</t>
  </si>
  <si>
    <t>An innovative solar-powered cooling device, based on climate-friendly refrigerant and thermal energy storage</t>
  </si>
  <si>
    <t>LIFE20 CCM/PL/001607</t>
  </si>
  <si>
    <t>COOLSPACES 4 LIFE</t>
  </si>
  <si>
    <t>www.pwr.edu.pl</t>
  </si>
  <si>
    <t>Wroclaw University of Science and Technology ,Prozon &amp;#x28;PROZON Fundacja Ochrony Klimatu&amp;#x29;, Poland,UAL &amp;#x28;University of Almeria&amp;#x29;,Hedera &amp;#x28;Hedera Helix Ingenieria y Biotecnologia S.L.&amp;#x29;</t>
  </si>
  <si>
    <t>Energy efficiency,Renewable energies,Climate change,Resilient communities</t>
  </si>
  <si>
    <t>green building,building industry,residential area,greenhouse gas,renewable energy,building renovation,climate resilience,energy efficiency,urban heat island</t>
  </si>
  <si>
    <t>Directive 2012/27 - Energy efficiency (25.10.2012),Regulation 517/2014 - Fluorinated greenhouse gases (16.04.2014)</t>
  </si>
  <si>
    <t>LIFE Salzachauen - Riparian Forest Restoration</t>
  </si>
  <si>
    <t>LIFE14 NAT/AT/000496</t>
  </si>
  <si>
    <t>LIFE Salzachauen</t>
  </si>
  <si>
    <t>http://www.salzburg.gv.at</t>
  </si>
  <si>
    <t>Amt der Salzburger Landesregierung, Abteilung 5  Natur- und Umweltschutz, Gewerbe</t>
  </si>
  <si>
    <t>Freshwater,Forests</t>
  </si>
  <si>
    <t>Directive 92/43 - Conservation of natural habitats and of wild fauna and flora- Habitats Directive (21.05.1992),COM(2013) 249 final “Communication from the Commission on Green Infrastructure (GI) - Enhancing Europe’s Natural Capital” (06.05.2013),COM(2011) 244 final “Our life insurance, our natural capital: an EU biodiversity strategy to 2020” (03.05.2011),Directive 2009/147 - Conservation of wild birds - Birds Directive (codified version of Directive 79/409/EEC as amended) (30.11.2009)</t>
  </si>
  <si>
    <t>3150 - Natural eutrophic lakes with Magnopotamion or Hydrocharition - type vegetation,91E0 - "Alluvial forests with Alnus glutinosa and Fraxinus excelsior (Alno-Padion, Alnion incanae, Salicion albae)",91F0 - "Riparian mixed forests of Quercus robur, Ulmus laevis and Ulmus minor, Fraxinus excelsior or Fraxinus angustifolia, along the great rivers (Ulmenion minoris)"</t>
  </si>
  <si>
    <t>Pernis apivorus,Egretta alba,Ficedula albicollis,Milvus migrans,Botaurus stellaris,Mergus albellus,Dendrocopos medius,Dryocopus martius,Picus canus,Alcedo atthis,Nyctalus noctula,Cottus gobio,Rhodeus sericeus amarus,Aspius aspius,Gobio albipinnatus,Hucho hucho,Rana dalmatina,Rana lessonae,Bombina variegata,Triturus cristatus,Hyla arborea,Cucujus cinnaberinus</t>
  </si>
  <si>
    <t xml:space="preserve">Salzachauen, Salzburg(AT3209022, SPA) ,Salzachauen, Salzburg(AT3223000, SCI) </t>
  </si>
  <si>
    <t>Revamping organic farming and its products in the context of climate change mitigation strategies</t>
  </si>
  <si>
    <t>LIFE14 CCM/CY/000990</t>
  </si>
  <si>
    <t>LIFE+ ORGANIKO</t>
  </si>
  <si>
    <t>http://www.cut.ac.cy</t>
  </si>
  <si>
    <t>Cyprus University of Technology,ARI&amp;#x28;AGRICULTURAL RESEARCH INSTITUTE&amp;#x29;, Cyprus,KC&amp;#x28;Kyoto Club&amp;#x29;, Italy,DE&amp;#x28;Department of Environment&amp;#x29;, Cyprus</t>
  </si>
  <si>
    <t>GHG reduction in non EU ETS sectors,Agriculture - Forestry,Carbon sequestration</t>
  </si>
  <si>
    <t>emission reduction,survey,greenhouse gas,public health,consumer information,human exposure to pollutants,organic farming,carbon sequestration,climate mitigation strategy,greenhouse gas accounting</t>
  </si>
  <si>
    <t>Decision 529/2013 - Accounting rules on greenhouse gas emissions and removals resulting from activities relating to land use, land-use change and forestry and on information concerning actions relating to those activities (21.05.2013),Regulation 834/2007 on organic production and labelling of organic products and repealing Regulation 2092/91 (28.06.2007),COM(2010)672 - The CAP towards 2020: Meeting the food, natural resources and territorial challenges of the future (18.11.2010)</t>
  </si>
  <si>
    <t>CAPacity Building Technical Assistance to the BulGarian Ministry of Environment and Water for implementing the LIFE programme</t>
  </si>
  <si>
    <t>LIFE14 CAP/BG/000013</t>
  </si>
  <si>
    <t>LIFE CAPTA BG</t>
  </si>
  <si>
    <t>Ministry of Environment and Water, Co-ordination of EU Affairs and International Co-operation Directorate,None</t>
  </si>
  <si>
    <t>Urgent actions for the recovery of European Bison populations in Romania</t>
  </si>
  <si>
    <t>LIFE14 NAT/NL/000987</t>
  </si>
  <si>
    <t>LIFE RE-Bison</t>
  </si>
  <si>
    <t>Stichting Rewilding Europe,WWF RO&amp;#x28;Asociatia WWF Programul Dunare Carpati Romania&amp;#x29;, Romania</t>
  </si>
  <si>
    <t>introduction of animal species,tourism,conflict of interests</t>
  </si>
  <si>
    <t>Bison bonasus</t>
  </si>
  <si>
    <t xml:space="preserve">Munții Țarcu(ROSCI0126, SCI) ,Coridorul Rusca Montană - Țarcu - Retezat(ROSCI0292, SCI) </t>
  </si>
  <si>
    <t>Danube Wild Island Habitat Corridor</t>
  </si>
  <si>
    <t>LIFE20 NAT/AT/000063</t>
  </si>
  <si>
    <t>LIFE WILDisland</t>
  </si>
  <si>
    <t>http://donauauen.at</t>
  </si>
  <si>
    <t>viadonau&amp;#x28;via donau - &amp;Ouml;sterreichische Wasserstra&amp;szlig;en-Gesellschaft mbH&amp;#x29;, Austria,VHP&amp;#x28;VERBUND Hydro Power GmbH&amp;#x29;, Austria,PNPD&amp;#x28;Persina Nature Park Directorate&amp;#x29;, Bulgaria,UNIPER&amp;#x2f;DWK&amp;#x28;Uniper Kraftwerke GmbH&amp;#x29;, Germany,DINPI&amp;#x28;Duna-Ipoly Nemzeti Park Igazgat&amp;oacute;s&amp;aacute;g&amp;#x29;, Hungary,DDNPD&amp;#x28;Duna-Dr&amp;aacute;va Nemzeti Park Igazgat&amp;oacute;s&amp;aacute;g&amp;#x29;, Hungary,ADUVIZIG&amp;#x28;Als&amp;oacute;-Duna-v&amp;ouml;lgyi V&amp;iacute;z&amp;uuml;gyi Igazgat&amp;oacute;s&amp;aacute;g &amp;#x28;Lower Danube Valley Water Directorate&amp;#x29;&amp;#x29;, Hungary,FHNPD&amp;#x28;Fert&amp;#x151; Hans&amp;aacute;g Nemzeti Park Igazgat&amp;oacute;s&amp;aacute;g&amp;#x29;, Hungary,DDBRA&amp;#x28;Danube Delta Biosphere Reserve Authority&amp;#x29;, Romania,ROMSILVA&amp;#x28;REGIA NA&amp;#x21a;IONALA A PADURILOR ROMSILVA RA &amp;ndash; SUCURSALA DIREC&amp;#x21a;IA SILVIC&amp;#x102; TULCEA&amp;#x29;, Romania,BROZ&amp;#x28;Bratislavsk&amp;eacute; region&amp;aacute;lne ochran&amp;aacute;rske zdru&amp;#x17e;enie&amp;#x29;, Slovakia,JUUP KR&amp;#x28;Javna ustanova &amp;quot;Park prirode Kopa&amp;#x10d;ki rit&amp;quot;&amp;#x29;, Croatia,HR Forests&amp;#x28;Hrvatske &amp;scaron;ume limited liability company, Croatian Forests ltd.&amp;#x29;, Croatia,Vsume&amp;#x28;Javno Preduzede &amp;quot;Vojvodina&amp;scaron;ume&amp;quot;&amp;#x29;, Serbia,Nationalpark Donau-Auen GmbH</t>
  </si>
  <si>
    <t>Freshwater,Invasive species</t>
  </si>
  <si>
    <t>freshwater ecosystem,invasive species</t>
  </si>
  <si>
    <t xml:space="preserve">Delta Dunării și Complexul Razim - Sinoie(ROSPA0031, SPA) ,Klucovske rameno(SKUEV0293, SCI) ,Donauauen zwischen Lechmündung und Ingolstadt(DE7231471, SPA) ,Wachau - Jauerling(AT1205000, SPA) ,Dunajske luhy(SKCHVU007, SPA) ,Baar(DE8017441, SPA) ,Archar(BG0000497, SCI) ,Gemenc(HUDD20032, SCI) ,Corabia - Turnu Măgurele(ROSCI0044, SCI) ,Delta Dunării - zona marină(ROSCI0066, SCI) ,Kalimok - Brashlen(BG0000377, SCI) ,Ostrov Chayka(BG0000534, SCI) ,Donau-Auen östlich von Wien(AT1204V00, SPA) ,Donau-Auen östlich von Wien(AT1204000, SPA/SCI) ,Ostrov Lakat(BG0002091, SPA) ,Duna és ártere(HUDI20034, SCI) ,Ostrovi Kozloduy(BG0000533, SCI) ,Ostrov Bliznatsi(BG0000532, SCI) ,Balta Mică a Brăilei(ROSCI0006, SCI) ,Canaralele Dunării(ROSCI0022, SCI) ,Coridorul Jiului(ROSCI0045, SCI) ,Gura Vedei - Șaica - Slobozia(ROSCI0088, SCI) ,Donau mit Jura-Hängen zwischen Leitheim und Neuburg(DE7232301, SCI) ,Wachau(AT1205A00, SCI) ,Szigetköz(HUFH30004, SPA/SCI) ,Tsibar(BG0000199, SCI) ,Persina(BG0000396, SCI) ,Donau zwischen Riedlingen und Sigmaringen(DE7922342, SCI) ,Donauauen zwischen Ingolstadt und Weltenburg(DE7136304, SCI) ,Lunca Joasă a Prutului(ROSCI0105, SCI) ,Kopački rit(HR2000394, SCI) ,Dunaj(SKUEV0393, SCI) ,Delta Dunării(ROSCI0065, SCI) ,Marea Neagră(ROSPA0076, SPA) ,Novo selo(BG0000631, SCI) ,Lacul Brateș(ROSPA0121, SPA) ,Balta Mică a Brăilei(ROSPA0005, SPA) ,Dunăre - Ostroave(ROSPA0039, SPA) ,Traun-Donau-Auen(AT3114000, SPA/SCI) ,Batin(BG0000232, SCI) ,Dunav - Vukovar(HR2000372, SCI) ,Podunavlje i donje Podravlje(HR1000016, SPA) ,Ostrov Ibisha(BG0002007, SPA) ,Ribarnitsi Mechka(BG0002024, SPA) ,Confluența Jiu - Dunăre(ROSPA0023, SPA) ,Confluența Olt - Dunăre(ROSPA0024, SPA) ,Vedea - Dunăre(ROSPA0108, SPA) ,Karaboaz(BG0000335, SCI) ,Béda-Karapancsa(HUDD20045, SCI) ,Dunajske luhy(SKUEV0090, SCI) ,Dunav S od Kopačkog rita(HR2001309, SCI) ,Ciuperceni - Desa(ROSCI0039, SCI) ,Béda-Karapancsa(HUDD10004, SPA) ,Calafat - Ciuperceni - Dunăre(ROSPA0013, SPA) </t>
  </si>
  <si>
    <t>Promotion and recovery of reeds in the Natura 2000 area DE-4104-302 „NSG Bienener Altrhein, Millinger und Hurler Meer“</t>
  </si>
  <si>
    <t>LIFE17 NAT/DE/000460</t>
  </si>
  <si>
    <t>Reeds for LIFE</t>
  </si>
  <si>
    <t>http://nz-kleve.de</t>
  </si>
  <si>
    <t>Naturschutzzentrum im Kreis Kleve e.V.,None</t>
  </si>
  <si>
    <t>Directive 92/43 - Conservation of natural habitats and of wild fauna and flora- Habitats Directive (21.05.1992),Directive 79/409 - Conservation of wild birds (02.04.1979),Directive 2007/60 - Assessment and management of flood risks (23.10.2007),Regulation 1143/2014 - Prevention and management of the introduction and spread of invasive alien species (22.10.2014)</t>
  </si>
  <si>
    <t>3150 - Natural eutrophic lakes with Magnopotamion or Hydrocharition - type vegetation,3270 - Rivers with muddy banks with Chenopodion rubri p.p. and Bidention p.p. vegetation</t>
  </si>
  <si>
    <t>Rallus aquaticus,Aythya ferina,Anas querquedula,Anas crecca,Anas clypeata,Botaurus stellaris,Chlidonias niger,Porzana porzana,Luscinia svecica,Ixobrychus minutus,Gallinago gallinago,Circus aeruginosus,Acrocephalus scirpaceus,Rhodeus amarus</t>
  </si>
  <si>
    <t xml:space="preserve">NSG Bienener Altrhein, Millinger u. Hurler Meer u. NSG Empeler M.(DE4104302, SCI) ,NSG Grietherorter Altrhein(DE4203303, SCI) ,Vogelschutzgebiet 'Unterer Niederrhein'(DE4203401, SPA) </t>
  </si>
  <si>
    <t>Innovative Forest Management Strategies to Enhance Biodiversity in Mediterranean Forests. Incentives &amp; Management Tools.</t>
  </si>
  <si>
    <t>LIFE17 NAT/ES/000568</t>
  </si>
  <si>
    <t>LIFE BIORGEST</t>
  </si>
  <si>
    <t>http://www.forestal.cat</t>
  </si>
  <si>
    <t>Consorci Forestal de Catalunya,Centre National de la Propri&amp;eacute;t&amp;eacute; Foresti&amp;egrave;re, France,Centre de la Propietat Forestal, Spain,Consorci Centre de Ci&amp;egrave;ncia i Tecnologia Forestal de Catalunya, Spain,Xarxa de Cust&amp;ograve;dia del Territori, Spain,Centre de Recerca Ecol&amp;ograve;gica i Aplicacions Forestals, Spain</t>
  </si>
  <si>
    <t>forest management,climate change adaptation,biodiversity</t>
  </si>
  <si>
    <t>COM(2014)15 - Policy framework for climate and energy in the period from 2020 to 2030 (22.01.2014),COM(2013)659 - A new EU Forest Strategy: for forests and the forest-based sector (20.09.2013),Regulation (EC) No. 2152/2003 “Monitoring of forests and environmental interactions in the Community (Forest Focus)” (17.11.2003),COM(2013) 249 final “Communication from the Commission on Green Infrastructure (GI) - Enhancing Europe’s Natural Capital” (06.05.2013),COM(2011) 244 final “Our life insurance, our natural capital: an EU biodiversity strategy to 2020” (03.05.2011)</t>
  </si>
  <si>
    <t>9240 - Quercus faginea and Quercus canariensis Iberian woods,9330 - Quercus suber forests,9340 - Quercus ilex and Quercus rotundifolia forests,9540 - Mediterranean pine forests with endemic Mesogean pines</t>
  </si>
  <si>
    <t xml:space="preserve">Massís del Montseny(ES5110001, SCI) ,Sistema Transversal català(ES5110005, SPA/SCI) ,Serres del Litoral Septentrional(ES5110011, SCI) ,El Montgrí- Les Medes - El Baix Ter(ES5120016, SPA/SCI) ,Massif des Albères(FR9101483, SCI) ,Fenouillèdes(FR9101490, SCI) ,Serra de Collserola(ES5110024, SCI) </t>
  </si>
  <si>
    <t>Conservation of threatened bird species through retrofitting of hazardous overhead power lines around Burgas Lakes</t>
  </si>
  <si>
    <t>LIFE20 NAT/BG/001234</t>
  </si>
  <si>
    <t>LIFE Safe Grid for Burgas</t>
  </si>
  <si>
    <t>http://www.elyug.bg/</t>
  </si>
  <si>
    <t xml:space="preserve">BSPB&amp;#x28;Bulgarian Society for the Protection of Birds&amp;#x29;, Bulgaria,Elektrorazpredelenie Yug EAD </t>
  </si>
  <si>
    <t>15/09/2021</t>
  </si>
  <si>
    <t>Birds,Air pollutants</t>
  </si>
  <si>
    <t>bird species,lake,migratory species,biodiversity,public awareness campaign,atmospheric pollution,emission reduction,coastal area,air pollution,sensitive area,endangered species,mitigation measure</t>
  </si>
  <si>
    <t>Directive 2009/147 - Conservation of wild birds - Birds Directive (codified version of Directive 79/409/EEC as amended) (30.11.2009),Directive 92/43 - Conservation of natural habitats and of wild fauna and flora- Habitats Directive (21.05.1992),COM(2011) 244 final “Our life insurance, our natural capital: an EU biodiversity strategy to 2020” (03.05.2011),Bonn Convention on the Conservation of Migratory Species of Wild Animals - CMS (01/11/1983),COM(2010)677 - “Energy infrastructure priorities for 2020 and beyond. A blueprint for an integrated European energy network” (17.11.2010)</t>
  </si>
  <si>
    <t>Botaurus stellaris,Pelecanus crispus,Phalacrocorax pygmeus,Ciconia ciconia,Pelecanus onocrotalus,Plegadis falcinellus,Platalea leucorodia,Branta ruficollis,Anser erythropus,Aquila pomarina,Aquila clanga,Circaetus gallicus,Falco vespertinus,Falco cherrug,Falco naumanni</t>
  </si>
  <si>
    <t xml:space="preserve">Burgasko ezero(BG0000273, SPA/SCI) ,Mandra - Poda(BG0000271, SPA/SCI) ,Pomoriysko ezero(BG0000152, SPA) ,Atanasovsko ezero(BG0000270, SPA/SCI) </t>
  </si>
  <si>
    <t>Market technology based on membranes for the reduction of ammonia in livestock farms</t>
  </si>
  <si>
    <t>LIFE20 ENV/ES/000858</t>
  </si>
  <si>
    <t>LIFE Green Ammonia</t>
  </si>
  <si>
    <t>http://funge.uva.es</t>
  </si>
  <si>
    <t>VALE JUNCO&amp;#x28;Quinta do Vale Junco, Sociedade Agropecu&amp;aacute;ria Lda.&amp;#x29;, Portugal,AGROCESA&amp;#x28;Agropecuaria del Centro, AGROCESA S.A.U.&amp;#x29;, Spain,AGROPOR&amp;#x28;Agro-Porciono Manso S.L.&amp;#x29;, Spain,UVa&amp;#x28;Universidad de Valladolid&amp;#x29;, Spain,ITACyL&amp;#x28;Instituto Tecnol&amp;oacute;gico Agrario de Castilla y Le&amp;oacute;n&amp;#x29;, Spain,Fundaci&amp;oacute;n General de la Universidad de Valladolid</t>
  </si>
  <si>
    <t>Air pollutants,Pollutants reduction</t>
  </si>
  <si>
    <t>air pollution,pollution control</t>
  </si>
  <si>
    <t>Directive 91/676 - Protection of waters against pollution caused by nitrates from agricultural sources (12.12.1991),Directive 2001/81- National emissions ceilings for certain atmospheric pollutants (23.10.2001),Directive 2000/60 - Framework for Community action in the field of water policy (23.10.2000)</t>
  </si>
  <si>
    <t>Ammonia emission reduction in Mediterranean agriculture with innovative slurry fertigation techniques</t>
  </si>
  <si>
    <t>LIFE16 ENV/ES/000400</t>
  </si>
  <si>
    <t>LIFE-ARIMEDA</t>
  </si>
  <si>
    <t>http://cita-aragon.es</t>
  </si>
  <si>
    <t>Centro de Investigacin y Tecnologa Agroalimentaria de Aragn,UNIVERSIT&amp;Agrave; DEGLI STUDI DI MILANO, Italy,Agriter Servizi Srl, Italy,Associazione Regionale Allevatori della Lombardia, Italy,Riegos Iberia Regaber, S.A., Spain,Mec&amp;agrave;niques Segal&amp;eacute;s, S.L., Spain,Asociaci&amp;oacute;n de Defensa Sanitaria N&amp;ordm; 2 Comarcal Porcino, Spain,ACQUAFERT S.R.L., Italy</t>
  </si>
  <si>
    <t>Agricultural waste,Agriculture - Forestry</t>
  </si>
  <si>
    <t>Agriculture,agricultural waste,irrigation,fertiliser</t>
  </si>
  <si>
    <t>Directive 2000/60 - Framework for Community action in the field of water policy (23.10.2000),Directive 2010/75 - Industrial emissions (integrated pollution prevention and control) (24.11.2010),COM(2015)614 - "Closing the loop - An EU action plan for the Circular Economy" (02.12.2015)</t>
  </si>
  <si>
    <t>LIFE CONSERVATION AND MANAGEMENT OF DRY GRASSLANDS IN EASTERN SLOVENIA</t>
  </si>
  <si>
    <t>LIFE14 NAT/SI/000005</t>
  </si>
  <si>
    <t>LIFE TO GRASSLANDS</t>
  </si>
  <si>
    <t>http://www.zrsvn.si</t>
  </si>
  <si>
    <t>Zavod Republike Slovenije za varstvo narave &amp;#x2f; Institute of the Republic of Slovenia for Nature Conservation,KS Dobovec&amp;#x28;Krajevna skupnost Dobovec &amp;#x2f; Local community Dobovec&amp;#x29;, Slovenia,PRJ Halo&amp;#x28;PRJ Halo, Pode&amp;#x17e;elsko razvojno jedro &amp;#x2f; Rural development centre PRJ Halo&amp;#x29;, Slovenia,KGZ Ptuj&amp;#x28;Kmetijsko gozdarska zbornica Slovenije Kmetijsko gozdarski zavod Ptuj &amp;#x2f; Agriculture and Forestry Institute Ptuj&amp;#x29;, Slovenia,Dru&amp;scaron;tvo GK&amp;#x28;Dru&amp;scaron;tvo Gorjanske ko&amp;scaron;enice &amp;#x2f; Society Gorjanske ko&amp;scaron;enice&amp;#x29;, Slovenia</t>
  </si>
  <si>
    <t>grazing,biodiversity,restoration measure,environmental law,land use</t>
  </si>
  <si>
    <t>6210 - Semi-natural dry grasslands and scrubland facies on calcareous substrates (Festuco-Brometalia) (* important orchid sites),6230 - "Species-rich Nardus grasslands, on silicious substrates in mountain areas (and submountain areas in Continental Europe)"</t>
  </si>
  <si>
    <t xml:space="preserve">Pohorje(SI5000006, SPA) ,Haloze - vinorodne(SI3000117, SCI) ,Boč - Haloze - Donačka gora(SI3000118, SCI) ,Gorjanci - Radoha(SI3000267, SCI) ,Pohorje(SI3000270, SCI) ,Gluha loza(SI5000029, SPA) </t>
  </si>
  <si>
    <t>Conservation of black grouse as umbrella species for valuable habitats of the Orawsko-Nowotarskie Peat Bogs</t>
  </si>
  <si>
    <t>LIFE15 NAT/PL/000820</t>
  </si>
  <si>
    <t>LIFE CIETRZEW KARPATY PL</t>
  </si>
  <si>
    <t>http://www.otop.org.pl</t>
  </si>
  <si>
    <t>Oglnopolskie Towarzystwo Ochrony Ptakw,NNT&amp;#x28;Pa&amp;#x144;stwowe Gospodarstwo Le&amp;#x15b;ne Lasy Pa&amp;#x144;stwowe Nadle&amp;#x15b;nictwo Nowy Targ&amp;#x29;, Poland</t>
  </si>
  <si>
    <t>Bogs and Mires,Birds</t>
  </si>
  <si>
    <t>monitoring,voluntary work,restoration measure,preventive measure</t>
  </si>
  <si>
    <t>6230 - "Species-rich Nardus grasslands, on silicious substrates in mountain areas (and submountain areas in Continental Europe)",6520 - Mountain hay meadows,7110 - Active raised bogs,7120 - Degraded raised bogs still capable of natural regeneration,7140 - Transition mires and quaking bogs,7230 - Alkaline fens</t>
  </si>
  <si>
    <t xml:space="preserve">Torfowiska Orawsko-Nowotarskie(PLH120016, SCI) ,Torfowiska Orawsko-Nowotarskie(PLB120007, SPA) </t>
  </si>
  <si>
    <t>Implementation of the river Duero basin management plan in the Central-South part of the river Duero basin</t>
  </si>
  <si>
    <t>LIFE16 IPE/ES/000019</t>
  </si>
  <si>
    <t>RBMP-DUERO</t>
  </si>
  <si>
    <t>Confederacin Hidrogrfica del Duero,Junta de Castilla y Le&amp;oacute;n, Spain,Diputaci&amp;oacute;n Provincial de &amp;Aacute;vila, Spain,Sociedad P&amp;uacute;blica de Infraestructuras y Medio Ambiente de Castilla y Le&amp;oacute;n, Spain,Fundaci&amp;oacute;n Patrimonio Natural de Castilla Le&amp;oacute;n, Spain,Tecnolog&amp;iacute;as y Servicios Agrarios, S.A.,S.M.E., M.P.,Agencia Estatal Consejo Superior de Investigaciones Cient&amp;iacute;ficas, M.P.</t>
  </si>
  <si>
    <t>flood,environmental management,wetland,groundwater,management plan,river management,drought</t>
  </si>
  <si>
    <t>MECHANICAL TRANSMISSION SYSTEM INTEGRATED INTO A WIND TURBINE FOR WATER DESALINATION AND DEPURATION BY REVERSE OSMOSIS.</t>
  </si>
  <si>
    <t>LIFE15 CCM/ES/000040</t>
  </si>
  <si>
    <t>LIFE_WINDRO</t>
  </si>
  <si>
    <t>http://generaciondeagua.com</t>
  </si>
  <si>
    <t>GENERACIN DE AGUA S.A.,URBITAS&amp;#x28;URBITAS S.L.&amp;#x29;, Spain,FACSA&amp;#x28;SOCIEDAD DE FOMENTO AGR&amp;Iacute;COLA CASTELLONENSE, S.A.&amp;#x29;, Spain,UGR&amp;#x28;UNIVERSITY OF GRANADA&amp;#x29;, Spain,ADEPRO&amp;#x28;ADEPRO INGENIERIA S.L.&amp;#x29;, Spain,CIEMAT&amp;#x28;Centro de Investigaciones Energ&amp;eacute;ticas Medio Ambientales y Tecnol&amp;oacute;gicas&amp;#x29;, Spain</t>
  </si>
  <si>
    <t>GHG reduction in EU ETS sectors,Renewable energies,Energy efficiency</t>
  </si>
  <si>
    <t>emission reduction,energy efficiency,water quality improvement</t>
  </si>
  <si>
    <t>Innovative technological platform to improve management of green areas for better climate adaptation</t>
  </si>
  <si>
    <t>LIFE17 CCA/IT/000079</t>
  </si>
  <si>
    <t>LIFE URBANGREEN</t>
  </si>
  <si>
    <t>https://www.r3-gis.com/</t>
  </si>
  <si>
    <t>R3 GIS srl,Anthea Srl, Italy,Gmina Miejska Krak&amp;oacute;w &amp;ndash; Municipality of Krakow, Poland,ProGea 4D sp. z o.o., Poland,Universit&amp;agrave; degli Studi di Milano, Italy</t>
  </si>
  <si>
    <t>emission reduction,greenhouse gas,water resources management,carbon sequestration,climate resilience</t>
  </si>
  <si>
    <t>COM(2012)673 -"A Blueprint to Safeguard Europe's Water Resources",Directive 2000/60 - Framework for Community action in the field of water policy (23.10.2000),COM(2013)216 - EU Strategy on adaptation to climate change (16.04.2013),COM(2013) 249 final “Communication from the Commission on Green Infrastructure (GI) - Enhancing Europe’s Natural Capital” (06.05.2013)</t>
  </si>
  <si>
    <t>Improving key food resources and preventing winter conflicts for Cantabrian brown bears under climate change scenarios</t>
  </si>
  <si>
    <t>LIFE19 NAT/ES/000913</t>
  </si>
  <si>
    <t>LIFE BEARS WITH FUTURE</t>
  </si>
  <si>
    <t>http://fundacionosopardo.org</t>
  </si>
  <si>
    <t>FB&amp;#x28;Fundaci&amp;oacute;n Biodiversidad&amp;#x29;, Spain,FPNCL&amp;#x28;Fundaci&amp;oacute;n Patrimonio Natural de Castilla y Le&amp;oacute;n&amp;#x29;, Spain</t>
  </si>
  <si>
    <t>Mammals,Ecological coherence,Natural resources and ecosystems</t>
  </si>
  <si>
    <t>biodiversity,forest management,nature conservation,endangered species,climate adaptation strategy,climate resilience,voluntary agreement</t>
  </si>
  <si>
    <t xml:space="preserve">Somiedo(ES0000054, SPA/SCI) ,Alto Sil(ES0000210, SPA/SCI) ,Montovo-La Mesa(ES1200010, SCI) ,Peña Ubiña(ES1200011, SCI) ,Caldoveiro(ES1200012, SCI) ,Sierra de los Ancares(ES4130010, SPA/SCI) ,Fuentes Carrionas y Fuente Cobre-Montaña Palentina(ES4140011, SPA/SCI) ,Ubiña-La Mesa(ES0000315, SPA) ,Fuentes del Narcea, Degaña e Ibias(ES1200056, SCI) ,Fuentes del Narcea y del Ibias(ES0000055, SPA) </t>
  </si>
  <si>
    <t>Integrated conservation management of priority habitat type 9590* in the Natura 2000 site Koilada Kedron-Kampos</t>
  </si>
  <si>
    <t>LIFE15 NAT/CY/000850</t>
  </si>
  <si>
    <t>LIFE-KEDROS</t>
  </si>
  <si>
    <t>http://www.moa.gov.cy/moa/fd/fd.nsf/DMLindex_en/DMLindex_en</t>
  </si>
  <si>
    <t>Department of Forests, Ministry of Agriculture, Rural Development and Environment Cyprus, Cyprus,Frederick University, Cyprus,Cyprus Forest Association, Cyprus</t>
  </si>
  <si>
    <t>conservation of genetic resources,endemic species,forest ecosystem,grazing,environmental awareness,restoration measure,preventive measure,fire protection,climate change adaptation</t>
  </si>
  <si>
    <t>Directive 92/43 - Conservation of natural habitats and of wild fauna and flora- Habitats Directive (21.05.1992),Convention on Biological Diversity - CBD (29.12.1993),COM(2011) 244 final “Our life insurance, our natural capital: an EU biodiversity strategy to 2020” (03.05.2011)</t>
  </si>
  <si>
    <t>9590 - Cedrus brevifolia forests (Cedrosetum brevifoliae)</t>
  </si>
  <si>
    <t xml:space="preserve">KOILADA KEDRON - KAMPOS(CY2000008, SCI) </t>
  </si>
  <si>
    <t>New generation of bioCOMPosites based on OLIVE fibers for industrial applications</t>
  </si>
  <si>
    <t>LIFE18 ENV/ES/000309</t>
  </si>
  <si>
    <t>LIFE COMP0LIVE</t>
  </si>
  <si>
    <t>http://http://www.andaltec.org</t>
  </si>
  <si>
    <t>CALIPLAST&amp;#x28;Caliplast&amp;#x29;, France,Ford&amp;#x28;Ford-Werke GmbH&amp;#x29;, Germany,UJA&amp;#x28;University of Ja&amp;eacute;n&amp;#x29;, Spain,MAT PE&amp;Ntilde;A&amp;#x28;MATRICERIA PE&amp;Ntilde;A S.L&amp;#x29;, Spain,CITOLIVA&amp;#x28;FUNDACI&amp;Oacute;N CITOLIVA, CENTRO DE INNOVACION Y TECNOLOG&amp;Iacute;A DEL OLIVAR Y EL ACEITE&amp;#x29;, Spain</t>
  </si>
  <si>
    <t>GHG reduction in non EU ETS sectors,Engines - Machinery - Vehicles,Food and Beverages</t>
  </si>
  <si>
    <t>Agriculture,automobile industry,residue recycling,wood product,furniture industry,agricultural waste,climate change mitigation</t>
  </si>
  <si>
    <t>Life MUssel Sustainable production (re)cyCLES</t>
  </si>
  <si>
    <t>LIFE20 ENV/IT/000570</t>
  </si>
  <si>
    <t>LIFE MUSCLES</t>
  </si>
  <si>
    <t>http://https://www.legambiente.it/</t>
  </si>
  <si>
    <t>Legambiente Nazionale APS Onlus,UNIROMA&amp;#x28;Sapienza Universit&amp;agrave; di Roma - Department of Chemistry&amp;#x29;, Italy,NVMT&amp;#x28;Novamont S.p.A.&amp;#x29;, Italy,A.M.A.&amp;#x28;Associazione Mediterranea Acquacoltori&amp;#x29;, Italy,C.M.A.&amp;#x28;Societ&amp;agrave; Cooperativa Mitilicoltori Associati a responsabilit&amp;agrave; limitata&amp;#x29;, Italy,UNISI&amp;#x28;UNIVERSITA&amp;#x27; DEGLI STUDI DI SIENA&amp;#x29;, Italy,ROM&amp;#x28;ROM PLASTICA S.R.L.&amp;#x29;, Italy,SAI D.G.&amp;#x28;ITTICA DEL GIUDICE SOCIETA&amp;#x27; AGRICOLA S.R.L.&amp;#x29;, Italy,UNIBO&amp;#x28;Alma Mater Studiorum &amp;ndash; Universit&amp;agrave; di Bologna&amp;#x29;, Italy</t>
  </si>
  <si>
    <t>Packaging and plastic waste,Plastic - Rubber -Tyre,Waste recycling,Water resources protection</t>
  </si>
  <si>
    <t>water resource management,waste recycling,plastic waste,packaging,plastic</t>
  </si>
  <si>
    <t>Recommendation 2002/413 EC - "Implementation of Integrated Coastal Zone Management in Europe" (30.05.02),Directive 2008/56 - Framework for community action in the field of marine environmental policy (Marine Strategy Framework Directive) (17.06.2008)</t>
  </si>
  <si>
    <t>microALGae with ARomatic plants as Biostimulants with Biocide Effect</t>
  </si>
  <si>
    <t>LIFE18 ENV/ES/000518</t>
  </si>
  <si>
    <t>LIFE ALGAR-BBE</t>
  </si>
  <si>
    <t>http://www.neoalgae.es/en</t>
  </si>
  <si>
    <t>CTAEX&amp;#x28;CENTRO TECNOL&amp;Oacute;GICO NACIONAL AGROALIMENTARIO EXTREMADURA&amp;#x29;, Spain,ENDESA&amp;#x28;ENDESA GENERACI&amp;Oacute;N, S.A.&amp;#x29;, Spain</t>
  </si>
  <si>
    <t>environmental impact of agriculture,Agriculture,energy saving,agroindustry,irrigation,pest control,fertiliser</t>
  </si>
  <si>
    <t>"Regulation 1907/2006 - Registration, Evaluation, Authorisation and Restriction of Chemicals (REACH) (18.12.2006) ",Directive 2009/128/EC - A framework for Community action to achieve the sustainable use of pesticides (21.10.2009)</t>
  </si>
  <si>
    <t>A step further in bioremediation: mycoremediation for soil recovery</t>
  </si>
  <si>
    <t>LIFE20 ENV/ES/000416</t>
  </si>
  <si>
    <t>LIFE MySOIL</t>
  </si>
  <si>
    <t>Novobiom&amp;#x28;Novobiom SPRL&amp;#x29;, Belgium,VALGO&amp;#x28;VALGO S.A&amp;#x29;, France,IDT&amp;#x28;Isodetect GmbH&amp;#x29;, Germany,UNITUS&amp;#x28;University of Tuscia - DIBAF - Department for Innovation in Biological, Agro- food and Forest systems&amp;#x29;, Italy,ER&amp;#x28;Eni Rewind SpA&amp;#x29;, Italy,KEPLER&amp;#x28;KEPLER, Ingenier&amp;iacute;a y Ecogesti&amp;oacute;n, S.L.&amp;#x29;, Spain,UAM&amp;#x28;Dpt. Agricultural Chemistry and Food Science&amp;#x2f;Dpt. Geology and Geochemistry. Universidad Aut&amp;oacute;noma de Madrid&amp;#x29;, Spain,Fundaci&amp;oacute; Eurecat</t>
  </si>
  <si>
    <t>Site rehabilitation - Decontamination,Waste recycling</t>
  </si>
  <si>
    <t>waste recycling,contaminated area,decontamination,biodegradability</t>
  </si>
  <si>
    <t>Linear Infrastructure Networks with Ecological Solutions</t>
  </si>
  <si>
    <t>LIFE14 NAT/PT/001081</t>
  </si>
  <si>
    <t>LIFE LINES</t>
  </si>
  <si>
    <t>Universidade de vora,MARCA&amp;#x28;MARCA - Associa&amp;ccedil;&amp;atilde;o de Desenvolvimento Local&amp;#x29;, Portugal,FCUP&amp;#x28;Universidade do Porto&amp;#x29;, Portugal,UA&amp;#x28;Universidade de Aveiro&amp;#x29;, Portugal,CME&amp;#x28;Munic&amp;iacute;pio de &amp;Eacute;vora&amp;#x29;, Portugal,EGSP&amp;#x28;EGSP - Energia e Sistemas de Pot&amp;ecirc;ncia Lda&amp;#x29;, Portugal,IP&amp;#x28;Infraestruturas de Portugal, S.A.&amp;#x29;, Portugal,CMMN&amp;#x28;Munic&amp;iacute;pio de Montemor-o-Novo&amp;#x29;, Portugal</t>
  </si>
  <si>
    <t>Transportation - Storage,Ecological coherence</t>
  </si>
  <si>
    <t>animal corridor,environmental impact of transport</t>
  </si>
  <si>
    <t>Directive 92/43 - Conservation of natural habitats and of wild fauna and flora- Habitats Directive (21.05.1992),COM(2013) 620 final “Proposal for a regulation of the European Parliament and of the Council on the prevention and management of the introduction and spread of invasive alien species  (09.09.2013),COM(2013) 249 final “Communication from the Commission on Green Infrastructure (GI) - Enhancing Europe’s Natural Capital” (06.05.2013),COM(2011) 244 final “Our life insurance, our natural capital: an EU biodiversity strategy to 2020” (03.05.2011)</t>
  </si>
  <si>
    <t>Climate Proofing Urban Municipalities</t>
  </si>
  <si>
    <t>LIFE15 CCA/CY/000086</t>
  </si>
  <si>
    <t>LIFE UrbanProof</t>
  </si>
  <si>
    <t>http://www.moa.gov.cy/environment</t>
  </si>
  <si>
    <t>Department of Environment, Ministry of Agriculture, Rural Development and Environment,Municipality of Strovolos, Cyprus,Municipality of Lakatamia, Cyprus,Municipality of Peristeri, Greece,Comune di Reggio Emilia&amp;#x2f;Municipality of Reggio Emilia, Italy,National Observatory of Athens, Greece,Universit&amp;agrave; IUAV di Venezia, Italy,National Technical University of Athens &amp;#x28;NTUA&amp;#x29;, Greece</t>
  </si>
  <si>
    <t>decision making support</t>
  </si>
  <si>
    <t>COM(2013) 249 final “Communication from the Commission on Green Infrastructure (GI) - Enhancing Europe’s Natural Capital” (06.05.2013),COM(2013)216 - EU Strategy on adaptation to climate change (16.04.2013)</t>
  </si>
  <si>
    <t xml:space="preserve">LIFE Capacity Building in Hungary </t>
  </si>
  <si>
    <t>LIFE14 CAP/HU/000010</t>
  </si>
  <si>
    <t>LIFE CAP HUN</t>
  </si>
  <si>
    <t>Ministry for Innovation and Technology,MFK Magyar Fejleszt&amp;eacute;si K&amp;ouml;zpont Nonprofit Kft., Hungary                                                                                 ,Ministry of Agriculture, Hungary</t>
  </si>
  <si>
    <t>Demonstration of a new business and consumption model for the circular economy in the footwear sector</t>
  </si>
  <si>
    <t>LIFE19 ENV/ES/000118</t>
  </si>
  <si>
    <t>LIFE KANNAGreen</t>
  </si>
  <si>
    <t>http://www.kannashoes.com</t>
  </si>
  <si>
    <t>CCIR&amp;#x28;CAMBIO CIRCULAR, SLU&amp;#x29;, Spain</t>
  </si>
  <si>
    <t>Circular economy and Value chains,Life Cycle Assessment-Management,Leather and Footwear,Waste reduction - Raw material saving</t>
  </si>
  <si>
    <t>consumption pattern,environmentally friendly product,waste reduction,reuse of materials,recycling,raw material consumption,industrial process,life-cycle management,clothing industry,logistics</t>
  </si>
  <si>
    <t>COM(2015)614 - "Closing the loop - An EU action plan for the Circular Economy" (02.12.2015),COM(2011)885 - EU 2050 Energy Roadmap (15.12.2011),Directive 75/442/EEC -"Waste framework directive" (15.07.1975)</t>
  </si>
  <si>
    <t>Spatial containment of Vespa velutina in Italy and establishment of an Early Warning and Rapid Response System</t>
  </si>
  <si>
    <t>LIFE14 NAT/IT/001128</t>
  </si>
  <si>
    <t>LIFE STOPVESPA</t>
  </si>
  <si>
    <t>http://www.unito.it</t>
  </si>
  <si>
    <t>Universit degli Studi di Torino,POLITO&amp;#x28;Politecnico di Torino - Dipartimento di Elettronica e Telecomunicazioni&amp;#x29;, Italy,ASPROMIELE&amp;#x28;Associazione Regionale Produttori Apistici del Piemonte - ASPROMIELE Piemonte&amp;#x29;, Italy,APIBEN&amp;#x28;Abbazia dei Padri Benedettini Santa Maria di Finalpia&amp;#x29;, Italy</t>
  </si>
  <si>
    <t>monitoring system,voluntary work</t>
  </si>
  <si>
    <t>Optimizing Ecosystem Services in Viniculture facing Climate Change</t>
  </si>
  <si>
    <t>LIFE15 CCA/DE/000103</t>
  </si>
  <si>
    <t>LIFE VinEcoS</t>
  </si>
  <si>
    <t>Landgesellschaft Sachsen-Anhalt mbH,Hochschule Anhalt, Germany,Jena-Geos-Ingenieurb&amp;uuml;ro GmbH, Germany,Landesweingut Kloster Pforta GmbH, Germany</t>
  </si>
  <si>
    <t>Agriculture,climate resilience</t>
  </si>
  <si>
    <t>Protection of waterbird habitats in the Upper Vistula River Valley (Dolina Górnej Wisły)</t>
  </si>
  <si>
    <t>LIFE16 NAT/PL/000766</t>
  </si>
  <si>
    <t>LIFE.VISTULA.PL</t>
  </si>
  <si>
    <t>http://katowice.rdos.gov.pl</t>
  </si>
  <si>
    <t>Regionalna Dyrekcja Ochrony rodowiska w Katowicach,Regionalna Dyrekcja Ochrony &amp;#x15a;rodowiska w Krakowie, Poland,Rolnicza Sp&amp;oacute;&amp;#x142;dzielnia Produkcyjna &amp;quot;Zgoda&amp;quot; w Malcu, Poland,Polska Akademia Nauk Zak&amp;#x142;ad Ichtiobiologii i Gospodarki Rybackiej w Go&amp;#x142;yszu, Poland,G&amp;oacute;rno&amp;#x15b;l&amp;#x105;skie Ko&amp;#x142;o Ornitologiczne, Poland,O&amp;#x15b;rodek Hodowli Zarodowej w Osieku Sp. z o. o., Poland,Towarzystwo na rzecz Ziemi, Poland</t>
  </si>
  <si>
    <t>environmental impact of tourism,island,restoration measure</t>
  </si>
  <si>
    <t>Nycticorax nycticorax,Sterna hirundo</t>
  </si>
  <si>
    <t xml:space="preserve">Dolina Górnej Wisły(PLB240001, SPA) ,Dolina Dolnej Soły(PLB120004, SPA) ,Dolina Dolnej Skawy(PLB120005, SPA) ,Stawy w Brzeszczach(PLB120009, SPA) </t>
  </si>
  <si>
    <t>Integrated information and awareness campaign for the reduction of plastic bags in the marine environment</t>
  </si>
  <si>
    <t>LIFE14 GIE/GR/001127</t>
  </si>
  <si>
    <t>LIFE DEBAG</t>
  </si>
  <si>
    <t>http://www.upatras.gr/</t>
  </si>
  <si>
    <t>University of Patras</t>
  </si>
  <si>
    <t>Packaging and plastic waste,Awareness raising - Information</t>
  </si>
  <si>
    <t>consumption pattern,coastal area,waste reduction,plastic waste,marine pollution,environmental education</t>
  </si>
  <si>
    <t>Directive 2008/98 - Waste and repealing certain Directives (Waste Framework Directive) (19.11.2008),Directive 2008/56 - Framework for community action in the field of marine environmental policy (Marine Strategy Framework Directive) (17.06.2008)</t>
  </si>
  <si>
    <t>INTEGRATED MANAGEMENT OF MULTILAYER PVC/PE PACKAGING WASTE</t>
  </si>
  <si>
    <t>LIFE15 ENV/ES/000231</t>
  </si>
  <si>
    <t>LIFE rPack2L</t>
  </si>
  <si>
    <t>http://www.sulayr-gs.es/</t>
  </si>
  <si>
    <t>SULAYR GLOBAL SERVICES, SL,SULAYR GREEN TECHNOLOGIES GMBH, Austria,FUNDACI&amp;Oacute;N PARA LAS TECNOLOG&amp;Iacute;AS AUXILIARES DE LA AGRICULTURA, Spain,FUNDACI&amp;Oacute;N ANDALTEC I&amp;#x2b;D&amp;#x2b;I, Spain</t>
  </si>
  <si>
    <t>15/04/2019</t>
  </si>
  <si>
    <t>Packaging and plastic waste,Waste recycling</t>
  </si>
  <si>
    <t>waste recycling,plastic waste,packaging</t>
  </si>
  <si>
    <t>Directive 1999/31 - Landfill of waste (26.04.1999),Directive 2008/98 - Waste and repealing certain Directives (Waste Framework Directive) (19.11.2008),Directive 2004/12 - Amending Directive 94/62/EC on packaging and packaging waste (11.02.2004 )</t>
  </si>
  <si>
    <t>Recovery of Granada-Vega poplar groves to boost biodiversity and long-term carbon capture through structural bioproducts</t>
  </si>
  <si>
    <t>LIFE20 CCM/ES/001656</t>
  </si>
  <si>
    <t>LIFE Wood For Future</t>
  </si>
  <si>
    <t>https://www.ugr.es/</t>
  </si>
  <si>
    <t>Universidad de Granada,COSE&amp;#x28;Confederaci&amp;oacute;n de Organizaciones de Selvicultores de Espa&amp;ntilde;a&amp;#x29;, Spain,DIPGRA&amp;#x28;Diputaci&amp;oacute;n Provincial de Granada&amp;#x29;, Spain,USC&amp;#x28;UNIVERSIDADE DE SANTIAGO DE COMPOSTELA&amp;#x29;, Spain,3EDATA&amp;#x28;3edata ingenier&amp;iacute;a ambiental sl&amp;#x29;, Spain</t>
  </si>
  <si>
    <t>Agriculture - Forestry,Forest management,Certification,Resource efficiency,Carbon sequestration</t>
  </si>
  <si>
    <t>monitoring,reforestation,forestry,climate protection,greenhouse gas,certification,wood product,management plan,landscape</t>
  </si>
  <si>
    <t>Tackling international airline catering waste by demonstrating integral and safe recollection, separation &amp; treatment</t>
  </si>
  <si>
    <t>LIFE15 ENV/ES/000209</t>
  </si>
  <si>
    <t>LIFE Zero Cabin Waste</t>
  </si>
  <si>
    <t>http://www.iberia.com</t>
  </si>
  <si>
    <t>IBERIA, LNEAS AREAS DE ESPAA, SOCIEDAD ANNIMA OPERADORA, Sociedad Unipersonal,Biogas Fuel Cell S.A, Spain,CESPA G.R, Spain,ECOEMBALAJES ESPA&amp;Ntilde;A S.A., Spain,Gate Gourmet Spain S.L., Spain,ESCOLA SUPERIOR DE COMER&amp;Ccedil; INTERNACIONAL, Spain</t>
  </si>
  <si>
    <t>Bio-waste (including food waste),Packaging and plastic waste,Waste recycling</t>
  </si>
  <si>
    <t>plastic waste,waste recycling,waste collection,organic waste</t>
  </si>
  <si>
    <t>Restoration of dry-acidic Continental grasslands and heathlands in Natura 2000 sites in Piemonte and Lombardia</t>
  </si>
  <si>
    <t>LIFE18 NAT/IT/000803</t>
  </si>
  <si>
    <t>LIFE DRYLANDS</t>
  </si>
  <si>
    <t>http://www.unipv.eu  http://www.sciter.unipv.eu/site/home.html</t>
  </si>
  <si>
    <t>Ticino&amp;#x28;PARCO LOMBARDO DELLA VALLE DEL TICINO&amp;#x29;, Italy,Ticlagomag&amp;#x28;Ente di Gestione delle Aree Protette del Ticino e del Lago Maggiore&amp;#x29;, Italy,PARCOPO &amp;#x28;Ente di gestione delle aree protette del Po piemontese&amp;#x29;, Italy,ROBL&amp;#x28;Associazione Rete degli Orti Botanici della Lombardia&amp;#x29;, Italy,BIGEA&amp;#x28;Alma Mater Studiorum &amp;ndash; Universit&amp;agrave; di Bologna&amp;#x29;, Italy</t>
  </si>
  <si>
    <t>Invasive species,Heath and Scrublands,Grasslands</t>
  </si>
  <si>
    <t>grassland ecosystem,restoration measure</t>
  </si>
  <si>
    <t>2330 - Inland dunes with open Corynephorus and Agrostis grasslands,4030 - European dry heaths,6210 - Semi-natural dry grasslands and scrubland facies on calcareous substrates (Festuco-Brometalia) (* important orchid sites)</t>
  </si>
  <si>
    <t>LIFE FALKON - Fostering the breeding range expansion of central - eastern Mediterranean Lesser Kestrel populations</t>
  </si>
  <si>
    <t>LIFE17 NAT/IT/000586</t>
  </si>
  <si>
    <t>LIFE FALKON</t>
  </si>
  <si>
    <t>http://www.irsa.cnr.it/index.php/ita/</t>
  </si>
  <si>
    <t>Associazione Tecla &amp;#x28;only until 14&amp;#x2f;07&amp;#x2f;2019&amp;#x29;,Association des Agences de la D&amp;eacute;mocratie Locale, France,Istituto Superiore per la Protezione e Ricerca Ambientale - ISPRA &amp;#x28;sede periferica ex-INFS&amp;#x29;, Italy,Universit&amp;agrave; degli Studi di Milano, Italy,Hellenic Ornithological Society, Greece,Consiglio Nazionale delle Ricerche - Istituto di Ricerca sulle Acque&amp;#xa;</t>
  </si>
  <si>
    <t>environmental awareness,information network</t>
  </si>
  <si>
    <t xml:space="preserve">LIMNES VISTONIS, ISMARIS - LIMNOTHALASSES PORTO LAGOS, ALYKI PTELEA, XIROLIMNI, KARATZA(GR1130010, SPA) ,LIMNOS, LIMNES CHORTAROLIMNI KAI ALYKI, KOLPOS MOUDROU ELOS DIAPORI KAI CHERSONISOS FAKOS, NISOS SERGITSI KAI NISIDES DIAVATES KOMPIOKASTRIA, TIGANI, KARKALAS, PRASONISI KAI THALASSIA PERIOCHI(GR4110006, SPA) ,LIMNOS: CHORTAROLIMNI - LIMNI ALYKI KAI THALASSIA PERIOCHI(GR4110001, SCI) ,LIMNI IOANNINON(GR2130005, SPA/SCI) </t>
  </si>
  <si>
    <t>A novel sustainable and cost-efficient distributed street lighting dimming system</t>
  </si>
  <si>
    <t>LIFE15 CCM/IT/000110</t>
  </si>
  <si>
    <t>LIFE-DIADEME</t>
  </si>
  <si>
    <t>http://www.reverberi.it/en</t>
  </si>
  <si>
    <t>Reverberi Enetec - Gruppo Revetec,AGIRE Energy Agency Mantova, Italy</t>
  </si>
  <si>
    <t>Energy efficiency</t>
  </si>
  <si>
    <t>energy efficiency</t>
  </si>
  <si>
    <t>Directive 2012/19 - Waste electrical and electronic equipment (WEEE) (04.07.2012),COM(2011)112 - "A Roadmap for moving to a competitive low carbon economy in 2050" (08.03.2011)</t>
  </si>
  <si>
    <t>Troodos National Forest Park: Promoting natural values and Ecosystem Services</t>
  </si>
  <si>
    <t>LIFE16 GIE/CY/000709</t>
  </si>
  <si>
    <t>iLIFE-TROODOS</t>
  </si>
  <si>
    <t>Department of Forests, Ministry of Agriculture, Rural Development and Environment Cyprus, Cyprus,Contact Advertising Agency Ltd, Cyprus,Frederick University, Cyprus,Department of Environment, Ministry of Agriculture, Rural Development and Environment, Cyprus</t>
  </si>
  <si>
    <t>Sensitive and protected areas management,Awareness raising - Information</t>
  </si>
  <si>
    <t>forest ecosystem,nature reserve,biodiversity,public awareness campaign,nature conservation,mountainous area</t>
  </si>
  <si>
    <t>Towards integrated management of freshwater Nature 2000 sites and habitats</t>
  </si>
  <si>
    <t>LIFE14 IPE/FI/000023</t>
  </si>
  <si>
    <t>FRESHABIT</t>
  </si>
  <si>
    <t>Metshallitus Parks &amp;amp; Wildlife Finland,Finnish Environment Institute, Finland,Natural Resources Institute Finland ,Finnish Forest Centre, Finland,Geological Survey of Finland ,Maailman Luonnon S&amp;auml;&amp;auml;ti&amp;ouml; - World Wide Fund for Nature - Suomen rahasto, Finland ,Finnish Association for Nature Conservation, Finland,Finnish Society for Nature and Environment, Finland,DocArt Ky, Finland,University of Oulu, Finland,Centre for Economic Development, Transport and the Environment for Southwest Finland,L&amp;auml;nsi-Uudenmaan Vesi ja Ymp&amp;auml;rist&amp;ouml; ry, Finland,Raseborgs stad&amp;#x2f;Raaseporin kaupunki, Finland ,University of Jyv&amp;auml;skyl&amp;auml;, Finland,Vanajavesi Foundation, Finland,University of Helsinki - Lammi Biological Station, Finland ,Etel&amp;auml;-H&amp;auml;meen luonnonsuojelupiiri ry, Finland,Centre for Economic Development, Transport and the Environment in Etel&amp;auml;-Pohjanmaa, Finland,Suomen luonnonsuojeluliiton Pohjanmaan piiri ry, Finland,Centre for Economic Development, Transport and the Environment for Central Finland ,JAMK University of Applied Sciences, Finland ,Vattenfall Oy, Finland,Suomen luonnonsuojeliiton Keski-Suomen piiri ry, Finland,Saarij&amp;auml;rven kaupunki, Finland ,The Centre for Economic Development, Transport and the Environment - South Savo, Finland ,Pro Puruvesi ry, Finland ,Centre for Economic Development, Transport and the Environment in North Savo, Finland,The Centre for Economic Development, Transport and the Environment - North Karelia, Finland,Centre for Economic Development, Transport and the Environment for Lapland, Finland,Ministry of the Environment, Finland</t>
  </si>
  <si>
    <t>Coordinator,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Participant</t>
  </si>
  <si>
    <t>protected area,freshwater ecosystem</t>
  </si>
  <si>
    <t>Innovative techniques for Facies Weald and Utrillas mine restoration</t>
  </si>
  <si>
    <t>LIFE16 ENV/ES/000159</t>
  </si>
  <si>
    <t>LIFE TECMINE</t>
  </si>
  <si>
    <t>http://www.agroambient.gva.es/ca</t>
  </si>
  <si>
    <t>Generalitat Valenciana. Conselleria de Agricultura, Medio Ambiente, Cambio Climtico y Desarrollo Rural,CEAM&amp;#x28;Fundaci&amp;oacute;n de la C.V. Centro de Estudios Ambientales del Mediterr&amp;aacute;neo&amp;#x29;, Spain,VAERSA&amp;#x28;VAERSA&amp;#x3b; Valenciana d&amp;#x27;Aprofitament Energ&amp;egrave;tic de Residus S.A.&amp;#x29;, Spain,UCM&amp;#x28;Universidad Complutense de Madrid&amp;#x29;, Spain,SIBELCO&amp;#x28;SIBELCO MINERALES, S.A.&amp;#x29;, Spain</t>
  </si>
  <si>
    <t>01/05/2022</t>
  </si>
  <si>
    <t>Mining - Quarrying,Site rehabilitation - Decontamination</t>
  </si>
  <si>
    <t>site rehabilitation,mine,quarry</t>
  </si>
  <si>
    <t>Directive 2004/35 - Environmental liability with regard to the prevention and remedying of environmental damage (21.04.2010),Directive 92/43 - Conservation of natural habitats and of wild fauna and flora- Habitats Directive (21.05.1992),Directive 2006/21 - Management of waste from extractive industries and amending Directive 2004/35/EC (15.03.2006)</t>
  </si>
  <si>
    <t>Zero liquid discharge water rEUSe, _x000D_
with added-value co-products recovery in the beverage industry.</t>
  </si>
  <si>
    <t>LIFE20 ENV/FR/000186</t>
  </si>
  <si>
    <t>LIFE ZEUS ZLD WATER REUSE</t>
  </si>
  <si>
    <t>http://www.chemdocwater.com/en/</t>
  </si>
  <si>
    <t>CHEMDOC,MONIN&amp;#x28;GEORGES MONIN SAS&amp;#x29;, France,INSA&amp;#x28;Institut National des Sciences Appliqu&amp;eacute;es Toulouse&amp;#x29;, France,OIEAU&amp;#x28;Office International de l&amp;#x27;Eau&amp;#x29;, France</t>
  </si>
  <si>
    <t>Industrial waste,Waste water treatment,Water saving,Waste reduction - Raw material saving,Food and Beverages</t>
  </si>
  <si>
    <t>water saving,use of waste as energy source,waste water treatment,water reuse,recycling,industrial waste water,waste water reduction,water resources management</t>
  </si>
  <si>
    <t>COM(2015)614 - "Closing the loop - An EU action plan for the Circular Economy" (02.12.2015),Directive 2000/60 - Framework for Community action in the field of water policy (23.10.2000),COM(2014)398 - "Towards a circular economy: a zero waste programme for Europe" (02.07.2014),COM(2011)885 - EU 2050 Energy Roadmap (15.12.2011)</t>
  </si>
  <si>
    <t>Restoration for Improved Resilience, Biodiversity and Status in Boreal Rivers</t>
  </si>
  <si>
    <t>LIFE18 NAT/SE/000268</t>
  </si>
  <si>
    <t>Rivers of LIFE</t>
  </si>
  <si>
    <t>http://www.lansstyrelsen.se/gavleborg</t>
  </si>
  <si>
    <t>County Administrative Board of J&amp;auml;mtlands l&amp;auml;n,Swedish Anglers Association,Swedish Forest Agency,Region G&amp;auml;vleborg,Municipality of H&amp;auml;rjedalen,SCA Skog AB, Forest management unit J&amp;auml;mtland,Swedish Agency for Marine and Water Management,Municipality of Ljusdal,County Administrative Board of Dalarna,Municipality of Ovan&amp;aring;ker</t>
  </si>
  <si>
    <t>Participant,Participant,Participant,Co-Financer,Participant,Participant,Participant,Co-Financer,Co-Financer,Participant</t>
  </si>
  <si>
    <t>15/08/2019</t>
  </si>
  <si>
    <t>Freshwater,Fish,Invertebrates,Mammals,Ecological coherence</t>
  </si>
  <si>
    <t>freshwater ecosystem,water quality improvement,tourism,restoration measure,river management,climate resilience,aquatic ecosystem</t>
  </si>
  <si>
    <t xml:space="preserve">Ängraån(SE0630099, SCI) ,Kolarsjöbäcken(SE0630214, SCI) ,Ljusnan (Hede-Svegsjön)(SE0720291, SCI) ,Gimån; Uppströms Holmsjön(SE0720294, SCI) </t>
  </si>
  <si>
    <t>Innovative Electro Dewatering system for the maximisation of the urban sludge Dry Solid content</t>
  </si>
  <si>
    <t>LIFE14 ENV/IT/000039</t>
  </si>
  <si>
    <t>LIFE ELECTRO-SLUDGE</t>
  </si>
  <si>
    <t>http://www.astautomation.it</t>
  </si>
  <si>
    <t>AST srl,CAP&amp;#x28;CAP Holding S.p.A.&amp;#x29;, Italy,POLIMI&amp;#x28;Politecnico di Milano&amp;#x29;, Italy</t>
  </si>
  <si>
    <t>waste use,heavy metal,sludge treatment,landfill,incineration of waste,waste water treatment</t>
  </si>
  <si>
    <t>MW-scale green hydrogen production plant to decarbonize the treatment of meat residuals in Spain</t>
  </si>
  <si>
    <t>LIFE20 CCM/ES/001694</t>
  </si>
  <si>
    <t>LIFE CABEZO GREENH2</t>
  </si>
  <si>
    <t>http://www.enagas.es</t>
  </si>
  <si>
    <t>LOONIT&amp;#x28;LOONIT SRL&amp;#x29;, Belgium,Falck&amp;#x28;Falck Renewables Spa&amp;#x29;, Italy,H2GREEM&amp;#x28;H2GREEM GLOBAL SOLUTIONS S.L&amp;#x29;, Spain,RS&amp;#x28;RESIDUOS ARAGON SL&amp;#x29;, Spain,ENAGA&amp;#x301;S, S.A.</t>
  </si>
  <si>
    <t>Renewable energies,GHG reduction in non EU ETS sectors</t>
  </si>
  <si>
    <t>energy production,renewable energy</t>
  </si>
  <si>
    <t>COM(2014)15 - Policy framework for climate and energy in the period from 2020 to 2030 (22.01.2014),COM(2011)885 - EU 2050 Energy Roadmap (15.12.2011),COM(2011)112 - "A Roadmap for moving to a competitive low carbon economy in 2050" (08.03.2011),COM(2020) 301: A hydrogen strategy for a climate-neutral Europe,COM(2019) 640 final Communication-The European Green Deal ,Directive 2009/28 - Promotion of the use of energy from renewable sources (23.04.2009)</t>
  </si>
  <si>
    <t>Pennine PeatLIFE</t>
  </si>
  <si>
    <t>LIFE16 NAT/UK/000725</t>
  </si>
  <si>
    <t>http://www.northpennines.org.uk/</t>
  </si>
  <si>
    <t>Durham County Council,Yorkshire Wildlife Trust, United Kingdom,Lancashire County Council, United Kingdom</t>
  </si>
  <si>
    <t>monitoring,wetland,restoration measure,climate change mitigation</t>
  </si>
  <si>
    <t>7130 - Blanket bogs (* if active bog)</t>
  </si>
  <si>
    <t xml:space="preserve">Bowland Fells(UK9005151, SPA) ,North Pennine Moors(UK9006272, SPA) ,Moor House  - Upper Teesdale(UK0014774, SCI) ,North Pennine Moors(UK0030033, SCI) </t>
  </si>
  <si>
    <t>Ecological restoration of human-impacted benthic marine ecosystems through active strategies and participatory approach</t>
  </si>
  <si>
    <t>LIFE20 NAT/ES/001270</t>
  </si>
  <si>
    <t>LIFE ECOREST</t>
  </si>
  <si>
    <t>https://www.icm.csic.es/en</t>
  </si>
  <si>
    <t xml:space="preserve">UB&amp;#x28;UNIVERSITAT DE BARCELONA&amp;#x29;, Spain,WWF&amp;#x28;Asociaci&amp;oacute;n para la Defensa de la Naturaleza &amp;#x28;ADENA&amp;#x29;&amp;#x29;, Spain,FCPG&amp;#x28;FEDERACI&amp;Oacute;N DE COFRAD&amp;Iacute;AS DE PESCADORES DE GIRONA&amp;#x29;, Spain,FB&amp;#x28;Fundaci&amp;oacute;n Biodiversidad&amp;#x29;, Spain,Agencia Estatal Consejo Superior de Investigaciones Cient&amp;iacute;ficas M.O. </t>
  </si>
  <si>
    <t>Marine,Marine and Coastal management,Sensitive and protected areas management,Invertebrates,Fisheries,Public and Stakeholders participation</t>
  </si>
  <si>
    <t>endangered species (IUCN),marine conservation area,biodiversity,marine environment,fishing industry</t>
  </si>
  <si>
    <t>Recommendation 2002/413 EC - "Implementation of Integrated Coastal Zone Management in Europe" (30.05.02),COM(2013)133 - “Proposal for a Directive establishing a framework for maritime spatial planning and integrated coastal management” (12.03.2013),Directive 2008/56 - Framework for community action in the field of marine environmental policy (Marine Strategy Framework Directive) (17.06.2008)</t>
  </si>
  <si>
    <t>1170 - Reefs,02 - Specific (i.e.for technical reasons or specific issue)</t>
  </si>
  <si>
    <t xml:space="preserve">Cap de Creus(ES5120007, SPA/SCI) </t>
  </si>
  <si>
    <t>Open rivers: Improving connectivity and habitats of rivers shared by Navarra and Gipuzkoa</t>
  </si>
  <si>
    <t>LIFE14 NAT/ES/000186</t>
  </si>
  <si>
    <t>LIFE IrekiBAI</t>
  </si>
  <si>
    <t>http://www.gipuzkoa.eus</t>
  </si>
  <si>
    <t>Diputacin Foral de Gipuzkoa,HAZI&amp;#x28;Fundaci&amp;oacute;n HAZI Fundazioa&amp;#x29;, Spain,GAN&amp;#x28;Gesti&amp;oacute;n Ambiental de Navarra, S.A.&amp;#x29;, Spain,URA&amp;#x28;Agencia Vasca del Agua - URA - Ur Agentzia&amp;#x29;, Spain</t>
  </si>
  <si>
    <t>Freshwater,Ecological coherence</t>
  </si>
  <si>
    <t>Directive 92/43 - Conservation of natural habitats and of wild fauna and flora- Habitats Directive (21.05.1992),COM(2013) 249 final “Communication from the Commission on Green Infrastructure (GI) - Enhancing Europe’s Natural Capital” (06.05.2013),Directive 2000/60 - Framework for Community action in the field of water policy (23.10.2000),COM(2011) 244 final “Our life insurance, our natural capital: an EU biodiversity strategy to 2020” (03.05.2011)</t>
  </si>
  <si>
    <t>Galemys pyrenaicus,Mustela lutreola,Cottus aturi,Chondrostoma toxostoma,Petromyzon marinus,Alosa alosa,Salmo salar</t>
  </si>
  <si>
    <t xml:space="preserve">Señorío de Bértiz(ES2200017, SCI) ,Río Bidasoa(ES2200014, SCI) ,Belate(ES2200018, SCI) ,Río Baztan y Regata Artesiaga(ES2200023, SCI) ,Artikutza(ES2200010, SCI) ,Leitzaran ibaia / Río Leitzaran(ES2120013, SCI) </t>
  </si>
  <si>
    <t>Towards a more resilient Lisbon UrbaN Green InfraStructure as an adaptation to climate change</t>
  </si>
  <si>
    <t>LIFE18 CCA/PT/001170</t>
  </si>
  <si>
    <t>LIFE LUNGS</t>
  </si>
  <si>
    <t>http://www.cm-lisboa.pt</t>
  </si>
  <si>
    <t>AM&amp;#x28;Ayuntamiento de M&amp;aacute;laga&amp;#x29;, Spain</t>
  </si>
  <si>
    <t>Resilient communities,Urban design (urban-rural),Green infrastructure,Soil and landscape protection</t>
  </si>
  <si>
    <t>grazing,land use planning,urban area,urban planning,rain water,soil erosion,flood protection,preventive measure,climate change adaptation,climate resilience,Covenant of Mayors,flood control,heat island effect,urban heat island</t>
  </si>
  <si>
    <t>METRO ADAPT: enhancing climate change adaptation strategies and measures in the Metropolitan City of Milan</t>
  </si>
  <si>
    <t>LIFE17 CCA/IT/000080</t>
  </si>
  <si>
    <t>LIFE METRO ADAPT</t>
  </si>
  <si>
    <t>CITTA METROPOLITANA DI MILANO,Association des Agences de la Democratie Locale, France,Ambiente Italia srl, Italy,CAP Holding S.p.A., Italy,Legambiente Lombardia Onlus, Italy,e-GEOS s.p.a., Italy</t>
  </si>
  <si>
    <t>Resilient communities,Environmental training - Capacity building,Improved legislative compliance and enforcement,Knowledge development,Awareness raising - Information</t>
  </si>
  <si>
    <t>flood,public participation,urban area,climate change adaptation,data acquisition,nature-based solutions</t>
  </si>
  <si>
    <t>Directive 2007/60 - Assessment and management of flood risks (23.10.2007),COM(2012)673 -"A Blueprint to Safeguard Europe's Water Resources",COM(2013)216 - EU Strategy on adaptation to climate change (16.04.2013),COM(2013) 249 final “Communication from the Commission on Green Infrastructure (GI) - Enhancing Europe’s Natural Capital” (06.05.2013),Directive 2000/60 - Framework for Community action in the field of water policy (23.10.2000)</t>
  </si>
  <si>
    <t>Mediterranean Wetlands Management and Restoration as Carbon Sinks</t>
  </si>
  <si>
    <t>LIFE19 CCM/ES/001235</t>
  </si>
  <si>
    <t>LIFE WETLANDS4CLIMATE</t>
  </si>
  <si>
    <t>http://http://fundacionglobalnature.org</t>
  </si>
  <si>
    <t>UVEG&amp;#x28;UNIVERSITAT DE VAL&amp;Egrave;NCIA &amp;#x28;UVEG&amp;#x29;&amp;#x29;, Spain,EFE&amp;#x28;Agencia EFE SAU, SME&amp;#x29;, Spain,VCE &amp;#x28;Fundaci&amp;oacute; de la Comunitat Valenciana Val&amp;egrave;ncia Clima i Energia&amp;#x29;, Spain</t>
  </si>
  <si>
    <t>High Nature Value farmland,Improved legislative compliance and enforcement,Carbon sequestration</t>
  </si>
  <si>
    <t>Agriculture,biodiversity,wetland,management plan,carbon sequestration,climate change mitigation</t>
  </si>
  <si>
    <t>COM(2014)15 - Policy framework for climate and energy in the period from 2020 to 2030 (22.01.2014),Directive 2000/60 - Framework for Community action in the field of water policy (23.10.2000),COM(2013)216 - EU Strategy on adaptation to climate change (16.04.2013),Directive 92/43 - Conservation of natural habitats and of wild fauna and flora- Habitats Directive (21.05.1992),Directive 79/409 - Conservation of wild birds (02.04.1979),COM(2011) 244 final “Our life insurance, our natural capital: an EU biodiversity strategy to 2020” (03.05.2011)</t>
  </si>
  <si>
    <t>Implementation of Sustainable Development based on Socially Responsible Transformation</t>
  </si>
  <si>
    <t>LIFE14 GIC/PL/000008</t>
  </si>
  <si>
    <t>LIFE_WZROST_PL</t>
  </si>
  <si>
    <t>http://www.wwf.pl</t>
  </si>
  <si>
    <t>Fundacja WWF Polska,Discovery&amp;#x28;Discovery Polska Sp. z o.o.&amp;#x29;, Poland,KAPE S.A.&amp;#x28;Krajowa Agencja Poszanowania Energii&amp;#x29;, Poland,IEO&amp;#x28;EC BREC Instytut Energetyki Odnawialnej Sp. z o.o.&amp;#x29;, Poland,InE&amp;#x28;ISD&amp;#x29;&amp;#x28;Instytut na rzecz Ekorozwoju&amp;#x29;, Poland</t>
  </si>
  <si>
    <t>GHG reduction in non EU ETS sectors,Awareness raising - Information</t>
  </si>
  <si>
    <t>public awareness campaign,consumption pattern,emission reduction,greenhouse gas,sustainable development,information service,renewable energy,climate change adaptation,climate change mitigation</t>
  </si>
  <si>
    <t>COM(2011)112 - "A Roadmap for moving to a competitive low carbon economy in 2050" (08.03.2011),COM(2014)15 - Policy framework for climate and energy in the period from 2020 to 2030 (22.01.2014),Regulation 525/2013 - Monitoring and reporting greenhouse gas emissions &amp; reporting other information at national and Union level relevant to climate change and repealing Decision No 280/2004 (21.05.2013)</t>
  </si>
  <si>
    <t>Demonstration and evaluation of Sustainable On-site Remediation technologies for PFAS-ContaminatEd groundwater</t>
  </si>
  <si>
    <t>LIFE20 ENV/ES/000880</t>
  </si>
  <si>
    <t>LIFE SOuRCE</t>
  </si>
  <si>
    <t>http://eurecat.org</t>
  </si>
  <si>
    <t>Fundaci&amp;oacute; Eurecat,ESOL&amp;#x28;ESOLVE Consultor&amp;iacute;a e Ingenier&amp;iacute;a Medioambiental S.L.&amp;#x29;, Spain,NOVA&amp;#x28;Nova Diamant AB&amp;#x29;, Sweden,SLU&amp;#x28;Swedish University of Agricultural Sciences&amp;#x29;, Sweden,UVA&amp;#x28;Uppsala Vatten och Avfall AB&amp;#x29;, Sweden,ENVY&amp;#x28;EnvyTech Solutions AB&amp;#x29;, Sweden,SGI&amp;#x28;Swedish Geotechnical Institute &amp;#x28;SGI&amp;#x29;&amp;#x29;, Sweden,LAQ&amp;#x28;Laqua Treatment AB&amp;#x29;, Sweden</t>
  </si>
  <si>
    <t>Water quality improvement,Chemicals,Industrial waste</t>
  </si>
  <si>
    <t>industrial waste,chemical pollutant,water quality improvement</t>
  </si>
  <si>
    <t>Directive 98/83 - Quality of water intended for human consumption (03.11.1998),Directive 80/68 - Protection of groundwater against pollution caused by certain dangerous substances (17.12.1979)</t>
  </si>
  <si>
    <t>LIFE-BIOPAINT - An innovative and sustainable continuous process for the development of novel bio based paints</t>
  </si>
  <si>
    <t>LIFE17 ENV/IT/000164</t>
  </si>
  <si>
    <t>LIFE-BIOPAINT</t>
  </si>
  <si>
    <t>http://www.ivmchemicals.com/it/</t>
  </si>
  <si>
    <t>IVM Chemicals Srl,GreenDelta GmbH, Germany</t>
  </si>
  <si>
    <t>Waste reduction - Raw material saving,Chemicals</t>
  </si>
  <si>
    <t>coating,chemical industry,raw material consumption,paint,wood product,biodegradability,energy efficiency,resource conservation</t>
  </si>
  <si>
    <t>Directive 2008/98 - Waste and repealing certain Directives (Waste Framework Directive) (19.11.2008),COM(2015)614 - "Closing the loop - An EU action plan for the Circular Economy" (02.12.2015),"Regulation 1907/2006 - Registration, Evaluation, Authorisation and Restriction of Chemicals (REACH) (18.12.2006) "</t>
  </si>
  <si>
    <t>Restoration of aquatic ecosystems of protected areas from the Alps and Pyrenees</t>
  </si>
  <si>
    <t>LIFE20 NAT/ES/000369</t>
  </si>
  <si>
    <t>LIFE RESQUE ALPYR</t>
  </si>
  <si>
    <t>http://www.csic.es</t>
  </si>
  <si>
    <t>UNIPV&amp;#x28;UNIVERSITA&amp;#x27; DEGLI STUDI DI PAVIA&amp;#x29;, Italy,IRSA&amp;#x28;Istituto di Ricerca Sulle Acque&amp;#x29;, Italy,MANP&amp;#x28;Ente Parco Naturale Mont Avic&amp;#x29;, Italy,FC&amp;#x28;Forestal Catalana, S. A.&amp;#x29;, Spain,ARAN&amp;#x28;Departament d&amp;#x27;Agricultura, Ramaderia e Miei Naturau&amp;#xd;&amp;#xa;Conselh Generau d&amp;#x27;Aran&amp;#x29;, Spain,UB&amp;#x28;UNIVERSITAT DE BARCELONA&amp;#x29;, Spain,GENCAT&amp;#x28;Generalitat de Catalunya&amp;#xd;&amp;#xa;Departament d&amp;#x27;Acci&amp;oacute; Clim&amp;agrave;tica, Alimentaci&amp;oacute; i Agenda Rural&amp;#x29;, Spain,SORELLONA&amp;#x28;ASSOCIACI&amp;Oacute; LA SORELLONA&amp;#x29;, Spain,Agencia Estatal Consejo Superior de Investigaciones Cient&amp;iacute;ficas ,Sorell&amp;oacute;, Estudis del Medi Aquatic S.L</t>
  </si>
  <si>
    <t>Participant,Participant,Participant,Participant,Participant,Participant,Participant,Participant,Coordinator,Participant</t>
  </si>
  <si>
    <t>Freshwater,Grasslands,Amphibians,Bogs and Mires,Invasive species,Mammals</t>
  </si>
  <si>
    <t>restoration measure,endemic species,eutrophication,aquatic ecosystem,bog,environmental education,multidisciplinary cooperation,freshwater ecosystem,grassland ecosystem,grazing,wetland ecosystem,lake,monitoring,biodiversity,environmental awareness,water monitoring,wetland,water quality,alpine area,invasive species,mountainous area,eradication</t>
  </si>
  <si>
    <t>Directive 2000/60 - Framework for Community action in the field of water policy (23.10.2000),Directive 92/43 - Conservation of natural habitats and of wild fauna and flora- Habitats Directive (21.05.1992),Regulation 1143/2014 - Prevention and management of the introduction and spread of invasive alien species (22.10.2014)</t>
  </si>
  <si>
    <t>3110 - Oligotrophic waters containing very few minerals of sandy plains (Littorelletalia uniflorae),3130 - Oligotrophic to mesotrophic standing waters with vegetation of the Littorelletea uniflorae and/or of the Isoëto-Nanojuncetea,4020 - Temperate Atlantic wet heaths with Erica ciliaris and Erica tetralix,6230 - "Species-rich Nardus grasslands, on silicious substrates in mountain areas (and submountain areas in Continental Europe)",6410 - "Molinia meadows on calcareous, peaty or clayey-silt-laden soils (Molinion caeruleae)",6520 - Mountain hay meadows,7110 - Active raised bogs,7140 - Transition mires and quaking bogs,7220 - Petrifying springs with tufa formation (Cratoneurion),7230 - Alkaline fens,91D0 - Bog woodland</t>
  </si>
  <si>
    <t>Galemys pyrenaicus,Barbastella barbastellus,Rhinolophus hipposideros,Myotis myotis,Nyctalus lasiopterus,Myotis bechsteinii,Myotis blythii,Plecotus macrobullaris,Rana temporaria,Alytes obstetricans,Euproctus asper</t>
  </si>
  <si>
    <t xml:space="preserve">Parco naturale Mont Avic(IT1202000, SCI) ,Alt Pallars(ES5130003, SPA/SCI) ,Mont Avic e Mont Emilius(IT1202020, SPA) ,Parco Nazionale del Gran Paradiso(IT1201000, SPA/SCI) ,Aigüestortes(ES0000022, SPA/SCI) </t>
  </si>
  <si>
    <t>Integrated strategy for sustainable management of insular habitats in Natura 2000 islands of the Atlantic Ocean</t>
  </si>
  <si>
    <t>LIFE20 NAT/ES/001007</t>
  </si>
  <si>
    <t>LIFE INSULAR</t>
  </si>
  <si>
    <t>http://www.ibader.gal</t>
  </si>
  <si>
    <t>Universidade de Santiago de Compostela ,NPWS&amp;#x28;Department of Housing, Local Government and Heritage&amp;#x29;, Ireland,COILLTE&amp;#x28;Coillte CGA&amp;#x29;, Ireland,TRAGSA&amp;#x28;Empresa de Transformaci&amp;oacute;n Agraria S.A., S.M.E., M.P&amp;#x29;, Spain,DXPN&amp;#x28;Direcci&amp;oacute;n Xeral de Patrimonio Natural&amp;#x3b; Conseller&amp;iacute;a de Medio Ambiente, Territorio e Vivenda&amp;#x3b; Xunta de Galicia&amp;#x29;, Spain,OAPN&amp;#x28;Organismo Aut&amp;oacute;nomo Parques Nacionales&amp;#x29;, Spain</t>
  </si>
  <si>
    <t>Coastal,Heath and Scrublands,Sensitive and protected areas management,Plants,Invasive species</t>
  </si>
  <si>
    <t>dune,heathland,restoration,invasive species,protected area management</t>
  </si>
  <si>
    <t>2130 - Fixed coastal dunes with herbaceous vegetation ("grey dunes"),4030 - European dry heaths</t>
  </si>
  <si>
    <t xml:space="preserve">Complexo Ons - O Grove(ES1140004, SCI) ,Archipiélago Chinijo(ES7010045, SCI) ,Donegal Bay (Murvagh) SAC(IE0000133, SCI) ,Raven Point Nature Reserve SAC(IE0000710, SCI) ,Illas Cíes(ES0000001, SPA/SCI) ,Horn Head and Rinclevan SAC(IE0000147, SCI) ,Complexo húmido de Corrubedo(ES1110006, SCI) ,Sheephaven SAC(IE0001190, SCI) </t>
  </si>
  <si>
    <t>Demonstration of an innovative method for the detoxification of pharmaceutical wastewater from pharmaceutical facilities</t>
  </si>
  <si>
    <t>LIFE20 ENV/CY/000615</t>
  </si>
  <si>
    <t>LIFE PHARMA-DETOX</t>
  </si>
  <si>
    <t>http://www.medochemie.com</t>
  </si>
  <si>
    <t>CUT&amp;#x28;Cyprus University of Technology&amp;#x29;, Cyprus,AU&amp;#x28;Aarhus University&amp;#x29;, Denmark,NTUA&amp;#x28;National Technical University of Athens&amp;#x29;, Greece,NEVIS&amp;#x28;NEVIS - NOVEL ENVIRONMENTAL SOLUTIONS S.A.&amp;#x29;, Greece,UNICT&amp;#x28;Universit&amp;agrave; degli Studi di Catania&amp;#x29;, Italy,Medochemie Ltd.</t>
  </si>
  <si>
    <t>Waste water treatment,Renewable energies,Pollutants reduction</t>
  </si>
  <si>
    <t>pharmaceutical industry,renewable energy,waste water treatment</t>
  </si>
  <si>
    <t>Directive 2000/60 - Framework for Community action in the field of water policy (23.10.2000),COM(2014)398 - "Towards a circular economy: a zero waste programme for Europe" (02.07.2014),Directive 2009/28 - Promotion of the use of energy from renewable sources (23.04.2009),Directive 91/271 - Urban waste water treatment (21.05.1991),Directive 2012/27 - Energy efficiency (25.10.2012),COM(2015)614 - "Closing the loop - An EU action plan for the Circular Economy" (02.12.2015)</t>
  </si>
  <si>
    <t>Demonstration of Integrated Technologies to transform Biowaste from MSW into 2G Biofuels</t>
  </si>
  <si>
    <t>LIFE16 ENV/ES/000185</t>
  </si>
  <si>
    <t>LIFE WASTE2BIOFUEL</t>
  </si>
  <si>
    <t>http://www.tetma.com</t>
  </si>
  <si>
    <t>Tcnicas y Tratamientos Medioambientales, S.A.U.,CETENMA&amp;#x28;Asociaci&amp;oacute;n Empresarial Centro Tecnol&amp;oacute;gico de la Energ&amp;iacute;a y del Medio Ambiente de la Regi&amp;oacute;n de Murcia&amp;#x29;, Spain,KTH&amp;#x28;KUNGLIGA TEKNISKA HOEGKOLAN&amp;#x29;, Sweden,GREENE&amp;#x28;GREENE WASTE TO ENERGY, S.L.&amp;#x29;, Spain,DIPCAS&amp;#x28;Diputaci&amp;oacute;n Provincial de Castell&amp;oacute;n&amp;#x29;, Spain</t>
  </si>
  <si>
    <t>End-of-pipe treatment - Landfilling,Municipal waste (including household and commercial),Renewable energies</t>
  </si>
  <si>
    <t>municipal waste,biofuel,landfill,renewable energy,waste use</t>
  </si>
  <si>
    <t>LIFE - Demonstration of the Smart Building Envelope for Low Carbon and High Comfort Buildings</t>
  </si>
  <si>
    <t>LIFE19 CCM/FR/001207</t>
  </si>
  <si>
    <t>LIFE-SBE4LCHCB</t>
  </si>
  <si>
    <t>http://www.ecoxia.fr</t>
  </si>
  <si>
    <t>GHG reduction in non EU ETS sectors,Energy efficiency,Eco-products design,Life Cycle Assessment-Management</t>
  </si>
  <si>
    <t>emission reduction,energy saving,green building,environmental performance,greenhouse gas,energy efficiency</t>
  </si>
  <si>
    <t>COM(2014)15 - Policy framework for climate and energy in the period from 2020 to 2030 (22.01.2014),COM(2013)216 - EU Strategy on adaptation to climate change (16.04.2013),COM(2011)112 - "A Roadmap for moving to a competitive low carbon economy in 2050" (08.03.2011)</t>
  </si>
  <si>
    <t>Priority actions for grasslands, forests and associated species connexions in Wallonia (BE) and Great East region (FR)</t>
  </si>
  <si>
    <t>LIFE19 NAT/BE/000093</t>
  </si>
  <si>
    <t>LIFE Connexions</t>
  </si>
  <si>
    <t>SPW D&amp;eacute;partement de l&amp;#x27;Etude du Milieu Naturel et Agricole,SPW Departement de la Nature et des For&amp;ecirc;ts,Conservatoire d&amp;#x27;Espaces Naturels de Champagne-Ardenne,Conservatoire d&amp;#x27;Espaces Naturels de Lorraine,Agentschap Plantentuin Meise</t>
  </si>
  <si>
    <t>Plants,Ecological coherence,Grasslands,Invertebrates</t>
  </si>
  <si>
    <t>grassland ecosystem,restoration measure,endangered species,land purchase</t>
  </si>
  <si>
    <t>6120 - Xeric sand calcareous grasslands,6210 - Semi-natural dry grasslands and scrubland facies on calcareous substrates (Festuco-Brometalia) (* important orchid sites),6230 - "Species-rich Nardus grasslands, on silicious substrates in mountain areas (and submountain areas in Continental Europe)",91D0 - Bog woodland,91E0 - "Alluvial forests with Alnus glutinosa and Fraxinus excelsior (Alno-Padion, Alnion incanae, Salicion albae)"</t>
  </si>
  <si>
    <t>Lycaena helle,Margaritifera margaritifera</t>
  </si>
  <si>
    <t xml:space="preserve">Vallée du Ruisseau de la Goutelle (Vresse-sur-Semois)(BE35048B0, SCI) ,Vallée du Ruisseau de Rebais(BE35047C0, SPA/SCI) ,Vallée du Ruisseau de Gros Fays (Bièvre)(BE35046B0, SCI) ,Pelouses et milieux cavernicoles de la vallée de la Chiers et de l'Othain, fort du Chenois, buxaie de Montmédy(FR4100155, SCI) ,Bassin de la Semois de Bouillon à Alle (Bouillon; Vresse-sur-Semois)(BE34042B0, SCI) ,Bassin de la Semois du Maka à Bouillon(BE34043C0, SPA/SCI) ,Vallée du Ruisseau des Aleines (Bertrix; Bouillon; Paliseul)(BE34044B0, SCI) ,Forêts de Muno(BE34045C0, SPA/SCI) ,Haute-Sûre (Fauvillers; Léglise; Libramont-Chevigny; Neufchâteau; Vaux-sur-Sûre)(BE34039B0, SCI) ,Bassin de la Semois de Florenville à Auby (Bertrix; Florenville; Herbeumont)(BE34046B0, SCI) ,Haute-Vierre (Bertrix; Herbeumont; Libramont-Chevigny; Neufchâteau)(BE34047B0, SCI) ,Bassin de la Semois de Jamoigne à Chiny (Chiny; Florenville; Herbeumont)(BE34048B0, SCI) ,Basse-Vierre(BE34049C0, SPA/SCI) ,Bassin de la Semois entre Tintigny et Jamoigne (Chiny; Habay; Léglise; Tintigny)(BE34050B0, SCI) ,Vallées du Ruisseau de Mellier et de la Mandebras (Habay; Léglise; Neufchâteau)(BE34051B0, SCI) ,Forêt d'Anlier(BE34052C0, SPA/SCI) ,Bassin de l'Attert (Attert)(BE34053B0, SCI) ,Bassin de la Marche (Chiny; Florenville; Meix-devant-Virton)(BE34054B0, SCI) ,Vallée du Ruisseau de Breuvanne (Chiny; Tintigny)(BE34055B0, SCI) ,Vallées de l'Eisch et de Clairefontaine (Arlon)(BE34059B0, SCI) ,Bassin supérieur de la Chevratte (Meix-devant-Virton; Tintigny)(BE34060B0, SCI) ,Vallées de Laclaireau et du Rabais (Etalle; Saint-Léger; Virton)(BE34061B0, SCI) ,Bassin du Ruisseau du Messancy (Arlon; Messancy)(BE34062B0, SCI) ,Vallées de la Chevratte (Meix-devant-Virton; Rouvroy)(BE34063B0, SCI) ,Vallées de la Vire et du Ton (Rouvroy; Virton)(BE34064B0, SCI) ,Bassin supérieur de la Vire et du Ton (Aubange; Messancy; Musson; Saint-Léger; Virton)(BE34065B0, SCI) ,Vallée du Ton et Côte bajocienne de Montquintin à Ruette (Rouvroy; Virton)(BE34066B0, SCI) ,Vallée de la Meuse de Dinant à Yvoir (Anhée; Dinant; Yvoir)(BE35012B0, SCI) ,Vallée de la Meuse en amont d'Hastière (Beauraing; Doische; Hastière; Houyet)(BE35019B0, SCI) ,Vallée de la Meuse d'Hastière à Dinant (Dinant; Hastière; Onhaye)(BE35020B0, SCI) ,Vallées des Ruisseaux de Rempeine et de la Scheloupe (Beauraing)(BE35034B0, SCI) ,Vallée de la Houille en aval de Gedinne (Beauraing; Gedinne)(BE35039B0, SCI) ,Vallée de la Hulle (Gedinne)(BE35040B0, SCI) ,Bassin de la Houille en amont de Gedinne (Gedinne)(BE35041B0, SCI) ,Vallée de l'Almache en amont de Gembes (Bièvre; Daverdisse; Gedinne)(BE35042B0, SCI) ,Vallée du Ruisseau de Saint-Jean(BE35043C0, SPA/SCI) ,Bassin du Ruisseau du Ru au Moulin(BE35044C0, SPA/SCI) ,Vallée de la Semois en aval d'Alle (Bièvre; Vresse-sur-Semois)(BE35045B0, SCI) </t>
  </si>
  <si>
    <t>Upscaling and demonstration of NoviOcean, a breakthrough wave energy converter : The Hydro Power Plant at Sea</t>
  </si>
  <si>
    <t>LIFE20 CCM/SE/001589</t>
  </si>
  <si>
    <t>LIFE NOVIOCEAN</t>
  </si>
  <si>
    <t>Sweden, France</t>
  </si>
  <si>
    <t>http://noviocean.energy/</t>
  </si>
  <si>
    <t>ALMI Invest Greentech AB,Novige AB</t>
  </si>
  <si>
    <t>Co-Financer,Coordinator</t>
  </si>
  <si>
    <t>Renewable energies,Energy efficiency,Climate change</t>
  </si>
  <si>
    <t>energy supply,renewable energy,climate change mitigation,energy efficiency</t>
  </si>
  <si>
    <t>COM(2011)112 - "A Roadmap for moving to a competitive low carbon economy in 2050" (08.03.2011),COM(2014)15 - Policy framework for climate and energy in the period from 2020 to 2030 (22.01.2014),Directive 2012/27 - Energy efficiency (25.10.2012)</t>
  </si>
  <si>
    <t>HEAT IT YOURSELF FOR SUSTAINABILITY: CIRCULARITY IN ENERGY INTENSIVE INDUSTRIES</t>
  </si>
  <si>
    <t>LIFE20 CCM/ES/001733</t>
  </si>
  <si>
    <t>LIFE HI4S</t>
  </si>
  <si>
    <t>Sestao, ES</t>
  </si>
  <si>
    <t>https://cicenergigune.com/en</t>
  </si>
  <si>
    <t>Fundaci&amp;oacute;n Centro de Investigaci&amp;oacute;n Cooperativa de Energ&amp;iacute;as Alternativas, CIC energiGUNE Fundazioa,LCE&amp;#x28;Life Cycle Engineering Srl&amp;#x29;, Italy,ENER&amp;#x28;ENERBASQUE S.L.&amp;#x29;, Spain,SDEA&amp;#x28;SDEA SOLUTIONS, S.L.&amp;#x29;, Spain,AMS&amp;#x28;ArcelorMittal Sestao SLU&amp;#x29;, Spain,AMRD&amp;#x28;ArcelorMittal Basque Country Research Centre AIE&amp;#x29;, Spain,FIVEM&amp;#x28;FIVEMASA, S.A.U&amp;#x29;, Spain,AZT&amp;#x28;FUNDACION AZTERLAN&amp;#x29;, Spain</t>
  </si>
  <si>
    <t>Energy efficiency,Metal industry,GHG reduction in EU ETS sectors,Industrial waste,Pollutants reduction,Air pollutants,Waste reduction - Raw material saving,Savings,Waste use</t>
  </si>
  <si>
    <t>energy saving,industrial waste,emission reduction,waste reduction,air pollution,metal products industry,industrial process,iron and steel industry,industrial pollution,waste heat,climate change mitigation</t>
  </si>
  <si>
    <t>Sustainable protection of lower Danube sturgeons by preventing and counteracting poaching and illegal wildlife trade</t>
  </si>
  <si>
    <t>LIFE15 GIE/AT/001004</t>
  </si>
  <si>
    <t>LIFE FOR DANUBE STURGEONS</t>
  </si>
  <si>
    <t>http://www.wwf.at</t>
  </si>
  <si>
    <t>Umweltverband WWF Oesterreich &amp;#x2f; WWF Austria,Asociatia WWF Romania &amp;#x2f; WWF Romania &amp;#x28;WWF RO&amp;#x29;,&amp;bull;&amp;#x9;Umweltorganisation WWF Central and Eastern Europe &amp;#x28;WWF-CEE&amp;#x29;,&amp;bull;&amp;#x9;Svetska organizacija za prirodu Adria - Srbrija &amp;#x28;WWF Adria Serbia&amp;#x29;,DANUBE DELTA BIOSPHERE RESERVE AUTHORITY, Romania,WWF-World Wide Fund for Nature, Danube-Carpathian Programme Bulgaria &amp;#x2f; DCP WWF Bulgaria, Bulgaria,Leibniz-Institut f&amp;uuml;r Zoo- und Wildtierforschung &amp;#x28;IZW&amp;#x29; im Forschungsverbund Berlin e.V., Germany</t>
  </si>
  <si>
    <t>Improved legislative compliance and enforcement,Fish</t>
  </si>
  <si>
    <t>river,environmental awareness,environmental training,endangered species,fishing industry</t>
  </si>
  <si>
    <t>Directive 2008/99 - Protection of the environment through criminal law (19.10.2008),Directive 92/43 - Conservation of natural habitats and of wild fauna and flora- Habitats Directive (21.05.1992),COM(2011) 244 final “Our life insurance, our natural capital: an EU biodiversity strategy to 2020” (03.05.2011),Convention on co-operation for the protection and sustainable use of the Danube river – Danube River Protection Convention (DRPC) (22.10.1988) ,Convention on International Trade in Endangered Species of Wild Fauna and Flora (CITES) (03.03.1973)</t>
  </si>
  <si>
    <t>Awareness Raising, Training and Measures on Invasive alien Species in forests</t>
  </si>
  <si>
    <t>LIFE15 GIE/SI/000770</t>
  </si>
  <si>
    <t>LIFE ARTEMIS</t>
  </si>
  <si>
    <t>http://en.gozdis.si/home/</t>
  </si>
  <si>
    <t>Slovenian Forestry Institute &amp;#x28;Gozdarski intitut Slovenije&amp;#x29;,Institute of the Republic of Slovenia for Nature Conservation &amp;#x28;Zavod Republike Slovenije za varstvo narave&amp;#x29;, Slovenia,Institute Symbiosis &amp;#x28;Zavod Symbiosis&amp;#x29;, Slovenia,Slovenia Forest Service &amp;#x28;Zavod za gozdove Slovenije&amp;#x29;, Slovenia</t>
  </si>
  <si>
    <t>Awareness raising - Information,Forests,Public and Stakeholders participation,Invasive species</t>
  </si>
  <si>
    <t>forest ecosystem,introduction of animal species,introduction of plant species,environmental awareness,forestry,environmental training,forest management,information system,early warning system</t>
  </si>
  <si>
    <t>COM(2013)659 - A new EU Forest Strategy: for forests and the forest-based sector (20.09.2013),COM(2011) 244 final “Our life insurance, our natural capital: an EU biodiversity strategy to 2020” (03.05.2011),Regulation 1143/2014 - Prevention and management of the introduction and spread of invasive alien species (22.10.2014)</t>
  </si>
  <si>
    <t>Waste heat valorization by modular thermoelectric recovery system for resource efficiency in energy intensive industries</t>
  </si>
  <si>
    <t>LIFE16 ENV/ES/000344</t>
  </si>
  <si>
    <t>LIFE - HEAT-R</t>
  </si>
  <si>
    <t>http://www.aeinnova.com</t>
  </si>
  <si>
    <t>Alternative Energy Innovations SL,None</t>
  </si>
  <si>
    <t>greenhouse gas,energy efficiency</t>
  </si>
  <si>
    <t>COM(2014)15 - Policy framework for climate and energy in the period from 2020 to 2030 (22.01.2014),Directive 2012/27 - Energy efficiency (25.10.2012)</t>
  </si>
  <si>
    <t>SMART WATER AND SOIL SALINITY MANAGEMENT IN AGRO-WETLANDS</t>
  </si>
  <si>
    <t>LIFE15 ENV/IT/000423</t>
  </si>
  <si>
    <t>LIFE AGROWETLANDS II</t>
  </si>
  <si>
    <t>http://www.unibo.it</t>
  </si>
  <si>
    <t>Alma Mater Studiorum - University of Bologna,Agrisfera Soc. Coop. Agr. p.a., Italy,Innovaci&amp;oacute; i Recerca Industrial i Sostenible, Spain,OSV SRL, Italy</t>
  </si>
  <si>
    <t>Soil and landscape protection,Water quality improvement</t>
  </si>
  <si>
    <t>Agriculture,soil degradation,wetland,water quality,water resources management</t>
  </si>
  <si>
    <t>Combining and improving online bird portals data to display near-real-time spatiotemporal patterns of bird distribution across Europe</t>
  </si>
  <si>
    <t>LIFE15 PRE/ES/000002</t>
  </si>
  <si>
    <t>LIFE Euro Bird Portal</t>
  </si>
  <si>
    <t>Consorci Centre de Cincia i Tecnologia Forestal de Catalunya,Catalan Ornithological Institute, Spain,Swiss Ornithological Institute, Switzerland,Directorate-General of Telecommunications and Information Society of the Government of Catalonia &amp;#x28;co-financer&amp;#x29;, Spain,Natagora, Belgium,Sovon Dutch Centre for Field Ornithology, The Netherlands,British Trust for Ornithology, United Kingdom</t>
  </si>
  <si>
    <t>migratory species</t>
  </si>
  <si>
    <t>Actions to favour cantabrian brown bear expansion to new territories in Serra do Courel (Galicia, Spain).</t>
  </si>
  <si>
    <t>LIFE16 NAT/ES/000573</t>
  </si>
  <si>
    <t>LIFE OSO COUREL</t>
  </si>
  <si>
    <t>Fundacion Oso Pardo,XUNTA DE GALICIA &amp;#x28;Direcci&amp;oacute;n Xeral de Conservaci&amp;oacute;n da Natureza&amp;#x29;, Spain,ASOCIACI&amp;Oacute;N GALEGA DE CUSTODIA DO TERRITORIO, Spain</t>
  </si>
  <si>
    <t>Ecological coherence,Mammals</t>
  </si>
  <si>
    <t>animal corridor,animal damage,monitoring,mountainous area,agroforestry</t>
  </si>
  <si>
    <t xml:space="preserve">Ancares - Courel(ES1120001, SCI) </t>
  </si>
  <si>
    <t>Demonstration of an innovative recycling scheme to increase the water efficiency in the petrochemical industry</t>
  </si>
  <si>
    <t>LIFE15 ENV/ES/000480</t>
  </si>
  <si>
    <t>LIFE REWATCH</t>
  </si>
  <si>
    <t>http://www.ctm.com.es</t>
  </si>
  <si>
    <t>FUNDACIO EURECAT, Spain,Water Europe, Belgium,VEOLIA WATER SYSTEMS IB&amp;Eacute;RICA, S.L.U., Spain,DuPont Water Solutions, Spain,KWR Water B.V., The Netherlands</t>
  </si>
  <si>
    <t>Chemicals,Waste water treatment</t>
  </si>
  <si>
    <t>waste water treatment,water reuse,industrial waste water,industrial pollution,oil refinery</t>
  </si>
  <si>
    <t>COM(2012)673 -"A Blueprint to Safeguard Europe's Water Resources",COM(2007)844 - “Proposal for a Directive on industrial emissions” (21.12.2007),Directive 2000/60 - Framework for Community action in the field of water policy (23.10.2000)</t>
  </si>
  <si>
    <t>FOREST BASED SOLUTIONS FOR SURFACE DRINKING WATER PROTECTION, BIODIVERSITY, BIOECONOMY AND CLIMATE RESILIENCE</t>
  </si>
  <si>
    <t>LIFE20 ENV/ES/000687</t>
  </si>
  <si>
    <t>LIFE URBASO</t>
  </si>
  <si>
    <t>http://www.neiker.eus</t>
  </si>
  <si>
    <t xml:space="preserve">UPV&amp;#x2f;EHU&amp;#x28;Universidad del Pa&amp;iacute;s Vasco&amp;#x2f;Euskal Herriko Unibertsitatea &amp;#x28;UPV&amp;#x2f;EHU&amp;#x29;&amp;#x29;, Spain,CABB-BBUP &amp;#x28;Consorcio de Aguas de Bilbao Bizkaia - Bilbao Bizkaia ur partzuergoa&amp;#x29;, Spain,BC3&amp;#x28;ASOC BC3 BASQUE CENTRE FOR CLIMATE CHANGE-KLIMA ALDAKETA IKERGAI&amp;#x29;, Spain,EFE&amp;#x28;Agencia EFE SAU, SME&amp;#x29;, Spain,NEIKER - Instituto Vasco de Investigaci&amp;oacute;n y Desarrollo Agrario S.A. </t>
  </si>
  <si>
    <t>Water resources protection,Forest management,Human health protection,Water quality improvement,Pollutants reduction,Risk assessment and monitoring</t>
  </si>
  <si>
    <t>water resource management,water quality improvement,forest management,pollution control,risk assessment,monitoring</t>
  </si>
  <si>
    <t>RESTORATION AND EXPANSION OF "EL HITO", A PRIORITY SALT FLAT AND WETLAND (SPAIN)</t>
  </si>
  <si>
    <t>LIFE20 NAT/ES/000035</t>
  </si>
  <si>
    <t>LIFE EL HITO</t>
  </si>
  <si>
    <t>Fundaci&amp;oacute;n Global Nature</t>
  </si>
  <si>
    <t>Green infrastructure,Ecological coherence,Heath and Scrublands,Grasslands,Birds,Amphibians,Coastal,Invertebrates,Mammals</t>
  </si>
  <si>
    <t>grassland ecosystem,coastal area</t>
  </si>
  <si>
    <t>1150 - Coastal lagoons,1310 - Salicornia and other annuals colonizing mud and sand,1410 - Mediterranean salt meadows (Juncetalia maritimi),1420 - Mediterranean and thermo-Atlantic halophilous scrubs (Sarcocornetea fruticosi),1510 - Mediterranean salt steppes (Limonietalia),3140 - Hard oligo-mesotrophic waters with benthic vegetation of Chara spp.,3170 - Mediterranean temporary ponds</t>
  </si>
  <si>
    <t>Numenius arquata,Charadrius dubius,Larus ridibundus,Vanellus vanellus,Aythya ferina,Netta rufina,Anas clypeata,Anas querquedula,Anas acuta,Anas crecca,Recurvirostra avosetta,Himantopus himantopus,Oenanthe hispanica,Galerida cristata,Galerida theklae,Calandrella brachydactyla,Melanocorypha calandra,Burhinus oedicnemus,Chersophilus duponti,Pterocles alchata,Otis tarda,Tetrax tetrax,Grus grus,Falco naumanni,Circus pygargus,Circus cyaneus,Tringa totanus,Chlidonias niger,Tadorna tadorna,Anas penelope,Anas strepera,Gallinago gallinago,Anthus campestris,Alauda arvensis</t>
  </si>
  <si>
    <t xml:space="preserve">Laguna de El Hito(ES0000161, SPA/SCI) </t>
  </si>
  <si>
    <t>LIFE-IP ZENAPA</t>
  </si>
  <si>
    <t>LIFE15 IPC/DE/000005</t>
  </si>
  <si>
    <t>Institute for applied Material Flow Management,Verbandsgemeinde Rhaunen, Germany,Naturstiftung David - Die Stiftung des BUND Th&amp;uuml;ringen, Germany,Akademie f&amp;uuml;r Nachhaltige Entwicklung Mecklenburg-Vorpommern, Germany,Nationalparkamt Hunsr&amp;uuml;ck-Hochwald, Germany,Biosph&amp;auml;renzweckverband, Germany,Bergischer Abfallwirtschaftsverband, Germany,Landesamt f&amp;uuml;r Umwelt des Landes Brandenburg, Germany,Natur- und GeoPark Vulkaneifel GmbH, Germany,GeoPark Pophyrland. Steinreich in Sachsen e.V., Germany,Syndicat pour la creation d&amp;rsquo;un Parc Naturel dans la r&amp;eacute;gion du M&amp;euml;llerdall, Luxembourg ,Bezirksverband Pfalz, Germany</t>
  </si>
  <si>
    <t>Carbon sequestration,Renewable energies,Energy efficiency,GHG reduction in non EU ETS sectors,Natural resources and ecosystems</t>
  </si>
  <si>
    <t>emission reduction,green building,greenhouse gas,biomass energy,nature conservation,renewable energy,energy efficiency,land use,mobility</t>
  </si>
  <si>
    <t>COM(2015)614 - "Closing the loop - An EU action plan for the Circular Economy" (02.12.2015),Decision 529/2013 - Accounting rules on greenhouse gas emissions and removals resulting from activities relating to land use, land-use change and forestry and on information concerning actions relating to those activities (21.05.2013),Directive 2012/27 - Energy efficiency (25.10.2012),COM(2011)112 - "A Roadmap for moving to a competitive low carbon economy in 2050" (08.03.2011),Directive 2009/28 - Promotion of the use of energy from renewable sources (23.04.2009),COM(2011) 244 final “Our life insurance, our natural capital: an EU biodiversity strategy to 2020” (03.05.2011)</t>
  </si>
  <si>
    <t>EBRO RESILIENCE STRATEGY: FLOOD RISK MANAGEMENT THROUGH GREEN INFRASTRUCTURES AND ADAPTATION MEASURES</t>
  </si>
  <si>
    <t>LIFE20 ENV/ES/000327</t>
  </si>
  <si>
    <t>LIFE EBRO RESILIENCE P1</t>
  </si>
  <si>
    <t>http://www.tragsa.es/en</t>
  </si>
  <si>
    <t>TRAGSA&amp;#x28;EMPRESA DE TRANSFORMACI&amp;Oacute;N AGRARIA , S.A., S.M.E., M.P&amp;#x29;, Spain,GLR&amp;#x28;GOBIERNO DE LA RIOJA. CONSEJER&amp;Iacute;A DE SOSTENIBILIDAD Y TRANSICI&amp;Oacute;N ECOL&amp;Oacute;GICA&amp;#x29;, Spain,CHE&amp;#x28;CONFEDERACI&amp;Oacute;N HIDROGR&amp;Aacute;FICA DEL EBRO O.A.&amp;#x29;, Spain,GA&amp;#x28;Departamento de Agricultura, Ganader&amp;iacute;a y Medio Ambiente del Gobierno de Arag&amp;oacute;n&amp;#x29;, Spain,IAA&amp;#x28;Instituto Aragon&amp;eacute;s del Agua&amp;#x29;, Spain,GAN&amp;#x28;Gesti&amp;oacute;n Ambiental de Navarra, S.A.&amp;#x29;, Spain,TRAGSATEC</t>
  </si>
  <si>
    <t>Increased resource efficiency and decreased waste in the food production system</t>
  </si>
  <si>
    <t>LIFE20 ENV/SE/000266</t>
  </si>
  <si>
    <t>LIFE RE:FOOD</t>
  </si>
  <si>
    <t>http://www.mycorena.com</t>
  </si>
  <si>
    <t>Falkenberg&amp;#x28;Falkenbergs Kommun&amp;#x29;, Sweden,Berte&amp;#x28;Berte Qvarn AB&amp;#x29;, Sweden,Mycorena AB</t>
  </si>
  <si>
    <t>Circular economy and Value chains</t>
  </si>
  <si>
    <t>waste use,waste reduction,food industry,food production,waste recovery and recycling</t>
  </si>
  <si>
    <t>CONSERVATION AND RESTORATION OF MEDITERRANEAN ALDER FORESTS PRIORITY HABITAT IN WESTERN INTERNATIONAL TAJO RIVER BASIN</t>
  </si>
  <si>
    <t>LIFE20 NAT/ES/000021</t>
  </si>
  <si>
    <t>LIFE ALNUS TAEJO</t>
  </si>
  <si>
    <t>http://www.montes.upm.es/</t>
  </si>
  <si>
    <t xml:space="preserve">ECOSALIX&amp;#x28;Sistemas Ecol&amp;oacute;gicos de Engenharia Natural, Lda&amp;#x29;, Portugal,UEvora&amp;#x28;UNIVERSIDADE DE EVORA&amp;#x29;, Portugal,CTAEX&amp;#x28;CENTRO TECNOLOGICO NACIONAL AGROALIMENTARIO EXTREMADURA&amp;#x29;, Spain,AMBIENTA&amp;#x28;AMBIENTA INGENIER&amp;Iacute;A Y SERVICIOS AGRARIOS Y FORESTALES S.L.U.&amp;#x29;, Spain,CESEFOR&amp;#x28;FUNDACI&amp;Oacute;N CENTRO DE SERVICIOS Y PROMOCION FORESTAL Y DE SU INDUSTRIA DE CASTILLA Y LEON&amp;#x29;, Spain,UNIVERSIDAD POLIT&amp;Eacute;CNICA DE MADRID </t>
  </si>
  <si>
    <t>Sensitive and protected areas management,Natural risks (Flood - Forest fire - Landslide),Natural resources and ecosystems,Forests,Invasive species</t>
  </si>
  <si>
    <t>invasive species,forest,sensitive area</t>
  </si>
  <si>
    <t>Directive 92/43 - Conservation of natural habitats and of wild fauna and flora- Habitats Directive (21.05.1992),Directive 79/409 - Conservation of wild birds (02.04.1979),COM(2011) 244 final “Our life insurance, our natural capital: an EU biodiversity strategy to 2020” (03.05.2011),Directive 2007/60 - Assessment and management of flood risks (23.10.2007),"Directive 2004/17/EC - Coordination of procedures of entities operating in the water, energy, transport and postal services sectors (Green Public Procurement) (31.03.2004) ",Directive 2000/60 - Framework for Community action in the field of water policy (23.10.2000)</t>
  </si>
  <si>
    <t xml:space="preserve">Candelario(ES4150101, SCI) ,Las Batuecas-Sierra de Francia(ES4150107, SCI) ,Ríos Alagon y Jerte(ES4320071, SCI) ,Riveras de Gata y Acebo(ES4320076, SCI) ,Río Esperaban(ES4320069, SCI) ,Gardunha(PTCON0028, SCI) ,Riberas del Río Alagón y afluentes(ES4150121, SCI) ,Río Erjas(ES4320021, SCI) ,Ríos Arrago y Tralgas(ES4320072, SCI) ,Sierra de Gredos y Valle del Jerte(ES4320038, SCI) ,Valle del Cuerpo de Hombre(ES4150126, SCI) ,Quilamas(ES4150108, SCI) </t>
  </si>
  <si>
    <t>Restoring and promoting a long term sustainable management of Fennoscandian wooded meadows in Estonia and Latvia</t>
  </si>
  <si>
    <t>LIFE20 NAT/EE/000074</t>
  </si>
  <si>
    <t>WOODMEADOWLIFE</t>
  </si>
  <si>
    <t>https://www.keskkonnaamet.ee/en</t>
  </si>
  <si>
    <t>Environmental Board,SERE&amp;#x28;European Chapter of the Society for Ecological Restoration &amp;#x28;SER&amp;#x29; International&amp;#x29;, Belgium,UT&amp;#x28;University of Tartu&amp;#x29;, Estonia,PKY&amp;#x28;Estonian Seminatural Community Conservation Association&amp;#x29;, Estonia,EFN&amp;#x28;Estonian Fund for Nature&amp;#x29;, Estonia,EKA&amp;#x28;Estonian Academy of Arts&amp;#x29;, Estonia,LFN&amp;#x28;Latvian Fund for Nature&amp;#x29;, Latvia</t>
  </si>
  <si>
    <t>Birds,Plants,Heath and Scrublands,Sensitive and protected areas management,Ecological coherence,Grasslands</t>
  </si>
  <si>
    <t>grassland ecosystem,heathland,sensitive area,bird species</t>
  </si>
  <si>
    <t>6530 - Fennoscandian wooded meadows</t>
  </si>
  <si>
    <t>Picoides tridactylus,Cypripedium calceolus,Osmoderma eremita</t>
  </si>
  <si>
    <t xml:space="preserve">Abruka(EE0040401, SCI) ,Lasila(EE0060206, SCI) ,Alam-Pedja(EE0080374, SPA/SCI) ,Ances purvi un mezi(LV0523400, SPA/SCI) ,Nätsi-Võlla(EE0040336, SCI) ,Kasti lahe(EE0040418, SPA/SCI) ,Ehmja-Turvalepa(EE0040204, SCI) ,Kihnu(EE0040313, SCI) ,Kuri-Hellamaa(EE0040126, SCI) ,Haavakannu(EE0060207, SCI) ,Mullutu-Loode(EE0040443, SCI) ,Lubana mitrajs(LV0536600, SPA/SCI) ,Marimetsa-Õmma(EE0040203, SPA/SCI) ,Sventajas upes ieleja(LV0526400, SPA/SCI) ,Ziemelgauja(LV0600700, SPA/SCI) ,Vidzemes akmenaina jurmala(LV0508600, SCI) ,Karuse-Linnuse(EE0040207, SCI) ,Nedrema(EE0040334, SCI) ,Võrsna(EE0040497, SCI) ,Koiva-Mustjõe luha(EE0080421, SCI) ,Lahemaa(EE0010173, SPA/SCI) ,Mugurves  plavas(LV0528800, SPA/SCI) ,Väinamere(EE0040002, SCI) ,Kaarma(EE0040409, SCI) ,Sitas un Pededzes paliene(LV0532000, SPA/SCI) ,Ogres ieleja(LV0304500, SCI) </t>
  </si>
  <si>
    <t>Disruptive vertical farming system of horticultural crops inside a dismountable tank under 100% controlled conditions.</t>
  </si>
  <si>
    <t>LIFE20 ENV/ES/000810</t>
  </si>
  <si>
    <t>LIFE FARMITANK</t>
  </si>
  <si>
    <t>https://www.parcitank.com/index.php?menu=&amp;id=0&amp;menu=&amp;id=0&amp;idioma=en</t>
  </si>
  <si>
    <t>Floreale&amp;#x28;FLOREALE HOLDING&amp;#x29;, France,HTC&amp;#x28;Hnos. Torres Cornago S.L.&amp;#x29;, Spain,Florette&amp;#x28;FLORETTE IB&amp;Eacute;RICA, S.L.U.&amp;#x29;, Spain,CNTA&amp;#x28;CENTRO NACIONAL DE TECNOLOGIA Y SEGURIDAD ALIMENTARIA&amp;#x29;, Spain,PARCITANK, S.A.</t>
  </si>
  <si>
    <t>Water saving,Agriculture - Forestry,Agricultural waste</t>
  </si>
  <si>
    <t>forestry,agricultural waste,Agriculture,water saving</t>
  </si>
  <si>
    <t>Development of membrane devices to reduce ammonia emissions generated by manure in poultry and pig farms</t>
  </si>
  <si>
    <t>LIFE15 ENV/ES/000284</t>
  </si>
  <si>
    <t>LIFE AMMONIA TRAPPING</t>
  </si>
  <si>
    <t>http://www.funge.uva.es</t>
  </si>
  <si>
    <t>Fundacin General de la Universidad de Valladolid,Desarrollos Porcinos de Castilla y Le&amp;oacute;n, Spain,Enusa - Industrias Avanzadas S.A, Spain,Universidad de Valladolid, Spain,Instituto Tecnol&amp;oacute;gico Agrario de Castilla y Le&amp;oacute;n, Spain,Avicola Ciria S.L., Spain,Ingenieria y Desarrollos Renovables S.L., Spain</t>
  </si>
  <si>
    <t>Water resources protection,Water quality improvement,Agriculture - Forestry,Agricultural waste</t>
  </si>
  <si>
    <t>eutrophication,air pollution,agricultural waste,water pollution</t>
  </si>
  <si>
    <t>Directive 2001/81- National emissions ceilings for certain atmospheric pollutants (23.10.2001),Directive 2008/50/EC - Ambient air quality and cleaner air for Europe (21.05.2008) ,Directive 2000/60 - Framework for Community action in the field of water policy (23.10.2000),Directive 91/676 - Protection of waters against pollution caused by nitrates from agricultural sources (12.12.1991)</t>
  </si>
  <si>
    <t>LIFE CLIMATE SMART CHEFS - Empowering chefs for a climate-smart, sustainable and heathy food system in the EU.</t>
  </si>
  <si>
    <t>LIFE20 GIC/IT/001708</t>
  </si>
  <si>
    <t>LIFE CLIMATE SMART CHEFS</t>
  </si>
  <si>
    <t>https://www.fondazionebarilla.com</t>
  </si>
  <si>
    <t>Barilla Center for Food &amp;amp; Nutrition Foundation,JAMK&amp;#x28;JAMK University of Applied Sciences&amp;#x29;, Finland,NUTRITICS&amp;#x28;Nutritics Limited&amp;#x29;, Ireland,ENAIP NET&amp;#x28;ENAIP NET IMPRESA SOCIALE CONSORTILE Srl&amp;#x29;, Italy,ALMA srl&amp;#x28;ALMA srl &amp;ndash; La Scuola Internazionale di Cucina italiana&amp;#x29;, Italy</t>
  </si>
  <si>
    <t>Environmental training - Capacity building,Awareness raising - Information</t>
  </si>
  <si>
    <t>on-line service,knowledge development</t>
  </si>
  <si>
    <t>MOnitoring ozone injury for seTTing new critical LEvelS</t>
  </si>
  <si>
    <t>LIFE15 ENV/IT/000183</t>
  </si>
  <si>
    <t>LIFE MOTTLES</t>
  </si>
  <si>
    <t>Consiglio Nazionale delle Ricerche,Groupe International d&amp;rsquo;Etudes des For&amp;ecirc;ts Sud-europ&amp;eacute;ennes, France,Institutul Na&amp;#x21b;ional de Cercetare Dezvoltare &amp;icirc;n Silvicultur&amp;#x103; &amp;rdquo;Marin Dr&amp;#x103;cea&amp;rdquo;, Romania,Council for Agricultural Research and Economics - Soil-Plant System, Italy</t>
  </si>
  <si>
    <t>Air pollutants,Forest management</t>
  </si>
  <si>
    <t>monitoring,biodiversity,air pollution,forest management,climate change adaptation,resource conservation</t>
  </si>
  <si>
    <t>Directive 2001/81- National emissions ceilings for certain atmospheric pollutants (23.10.2001),COM (2013/0918) - A Clean Air Programme for Europe (18.12.2013),COM(2013)216 - EU Strategy on adaptation to climate change (16.04.2013),COM(2013)659 - A new EU Forest Strategy: for forests and the forest-based sector (20.09.2013),COM(2011) 244 final “Our life insurance, our natural capital: an EU biodiversity strategy to 2020” (03.05.2011)</t>
  </si>
  <si>
    <t>DERRIS - DisastEr Risk Reduction InSurance</t>
  </si>
  <si>
    <t>LIFE14 CCA/IT/000650</t>
  </si>
  <si>
    <t>LIFE DERRIS</t>
  </si>
  <si>
    <t>http://www.unipol.it</t>
  </si>
  <si>
    <t>UNIPOL GRUPPO FINANZIARIO,CA21L&amp;#x28;Coordinamento Agende 21 Locali Italiane&amp;#x29;, Italy,CINEAS&amp;#x28;Consorzio Universitario per l&amp;#x27;ingegneria nelle assicurazioni&amp;#x29;, Italy,UnipolSai&amp;#x28;UnipolSai Assicurazioni&amp;#x29;, Italy,TORINO&amp;#x28;CITTA&amp;#x27; DI TORINO&amp;#x29;, Italy,ANCI&amp;#x28;Associazione Nazionale Comuni Italiani&amp;#x29;, Italy</t>
  </si>
  <si>
    <t>Risk assessment and monitoring,Resilient communities,Sectoral adaptation (industry-services),Market based instruments</t>
  </si>
  <si>
    <t>risk management,risk assessment,financial instrument,climate change adaptation</t>
  </si>
  <si>
    <t>COM(2013)216 - EU Strategy on adaptation to climate change (16.04.2013),COM(2011)112 - "A Roadmap for moving to a competitive low carbon economy in 2050" (08.03.2011),Directive 2007/60 - Assessment and management of flood risks (23.10.2007)</t>
  </si>
  <si>
    <t>Early detection and advanced management systems to reduce forest decline caused by invasive and pathogenic agents</t>
  </si>
  <si>
    <t>LIFE14 ENV/ES/000179</t>
  </si>
  <si>
    <t>LIFE HEALTHY FOREST</t>
  </si>
  <si>
    <t>http://neiker.net</t>
  </si>
  <si>
    <t>NEIKER-Instituto Vasco de Investigacin y Desarrollo Agrario,FSU&amp;#x28;Friedrich-Schiller-Universit&amp;auml;t Jena&amp;#x29;, Germany,DEX&amp;#x28;Desarrollo de Estrategias Exteriores, S.A.&amp;#x29;, Spain,HAZI&amp;#x28;Fundaci&amp;oacute;n Hazi Fundazioa&amp;#x29;, Spain</t>
  </si>
  <si>
    <t>02/11/2015</t>
  </si>
  <si>
    <t>Environmental training - Capacity building,Forest management</t>
  </si>
  <si>
    <t>forest management</t>
  </si>
  <si>
    <t>Regulation 2152/2003 - Monitoring of forests and environmental interactions in the Community (Forest Focus) (17.11.2003),COM(2011) 244 final “Our life insurance, our natural capital: an EU biodiversity strategy to 2020” (03.05.2011)</t>
  </si>
  <si>
    <t>Demonstrating lower emissions and higher efficiency through innovative hydraulic systems in demolition machinery</t>
  </si>
  <si>
    <t>LIFE20 ENV/SK/000392</t>
  </si>
  <si>
    <t>LIFE PowerCylinder</t>
  </si>
  <si>
    <t>http://www.pistonpower.eu</t>
  </si>
  <si>
    <t>PPG&amp;#x28;PistonPower GmbH&amp;#x29;, Germany,SIG&amp;#x28;Idraulica Sighinolfi Albano srl&amp;#x29;, Italy,MBI&amp;#x28;Mantovanibenne srl&amp;#x29;, Italy,PistonPower s.r.o</t>
  </si>
  <si>
    <t>industrial process,energy efficiency,manufacturing industry,energy saving</t>
  </si>
  <si>
    <t>Increasing climate resilience and carbon sink of sandy soils on agricultural land</t>
  </si>
  <si>
    <t>LIFE20 CCA/NL/001625</t>
  </si>
  <si>
    <t>LIFE CO2SAND</t>
  </si>
  <si>
    <t>https://www.gelderland.nl</t>
  </si>
  <si>
    <t>RWS&amp;#x28;Ministerie van Infrastructuur en Waterstaat - Rijkswaterstaat&amp;#x29;, Netherlands,Provincie Gelderland</t>
  </si>
  <si>
    <t>30/06/2027</t>
  </si>
  <si>
    <t>Carbon sequestration,Agriculture - Forestry,Soil and landscape protection,Waste use,Resource efficiency</t>
  </si>
  <si>
    <t>agricultural land,climate change adaptation,climate change mitigation,climate resilience,Agriculture</t>
  </si>
  <si>
    <t>Using smart traps and pheromones to control the gypsy moth: ecofriendly control in practice.</t>
  </si>
  <si>
    <t>LIFE20 ENV/GR/000801</t>
  </si>
  <si>
    <t>LIFE eGYMER</t>
  </si>
  <si>
    <t>http://www.uth.gr/en/index.php</t>
  </si>
  <si>
    <t>AUA&amp;#x28;Agricultural University of Athens - Special Account for Research Funds&amp;#x29;, Greece,UL&amp;#x28;University of Ljubljana&amp;#x29;, Slovenia,PROBODELT&amp;#x28;PROBODELT SL&amp;#x29;, Spain,AIMPLAS&amp;#x28;AIMPLAS-Asociaci&amp;oacute;n de Investigaci&amp;oacute;n de Materiales Pl&amp;aacute;sticos y Conexas&amp;#x29;, Spain,UdL&amp;#x28;Universitat de Lleida&amp;#x29;, Spain,University of Thessaly</t>
  </si>
  <si>
    <t>Noise pollution,Chemicals,Human health protection</t>
  </si>
  <si>
    <t>plastic waste,forestry,monitoring system,chemical industry,life-cycle assessement,pesticide,human exposure to pollutants,early warning system</t>
  </si>
  <si>
    <t>Directive 75/442/EEC -"Waste framework directive" (15.07.1975),COM(2015)614 - "Closing the loop - An EU action plan for the Circular Economy" (02.12.2015),Directive 2009/128/EC - A framework for Community action to achieve the sustainable use of pesticides (21.10.2009),COM(2013)659 - A new EU Forest Strategy: for forests and the forest-based sector (20.09.2013)</t>
  </si>
  <si>
    <t>Awareness-raising campaign for food waste prevention and surplus food management among agrofood SMEs,retailers&amp;consumers</t>
  </si>
  <si>
    <t>LIFE15 GIE/IT/000887</t>
  </si>
  <si>
    <t>LIFE-Food.Waste.StandUp</t>
  </si>
  <si>
    <t>http://www.federalimentare.it</t>
  </si>
  <si>
    <t>Federalimentare Servizi Srl,FBAO&amp;#x28;Fondazione Banco Alimentare Onlus&amp;#x29;, Italy,UNC&amp;#x28;Unione Nazionale Consumatori&amp;#x29;, Italy,FD&amp;#x28;Federdistribuzione&amp;#x29;, Italy</t>
  </si>
  <si>
    <t>Waste reduction - Raw material saving,Awareness raising - Information,Bio-waste (including food waste),Commerce</t>
  </si>
  <si>
    <t>public awareness campaign,waste reduction,financial instrument</t>
  </si>
  <si>
    <t>LIFE NEW HYTS: reNEWable green Hydrogen for TranSport</t>
  </si>
  <si>
    <t>LIFE20 CCM/NL/001664</t>
  </si>
  <si>
    <t>LIFE NEW HYTS</t>
  </si>
  <si>
    <t>Province Utrecht, NL</t>
  </si>
  <si>
    <t>https://lifenewhyts.eu/</t>
  </si>
  <si>
    <t>KWR Water B.V.,Pr-Utrecht&amp;#x28;Provincie Utrecht&amp;#x29;, Netherlands,Heerik &amp;#x28;Van den Heerik&amp;#x27;s Internationaal Transportbedrijf B.V.&amp;#x29;, Netherlands,Hysolar&amp;#x28;Hysolar B.V.&amp;#x29;, Netherlands,Van Heezik&amp;#x28;C. van Heezik Maarssen B.V.&amp;#x29;, Netherlands,Scholman&amp;#x28;Jos Scholman Beheer B.V.&amp;#x29;, Netherlands,Stamhuis&amp;#x28;Stamhuis Groep B.V.&amp;#x29;, Netherlands</t>
  </si>
  <si>
    <t>Air pollutants,GHG reduction in non EU ETS sectors</t>
  </si>
  <si>
    <t>atmospheric pollution,vehicle,environmental impact of transport,renewable energy,transport</t>
  </si>
  <si>
    <t>COM(2010) 186 - "A European strategy on clean and energy efficient vehicles" (28.04.2010),COM(2014)15 - Policy framework for climate and energy in the period from 2020 to 2030 (22.01.2014),Directive 2009/33 - Promotion of clean and energy-efficient road transport vehicles (23.04.2009)</t>
  </si>
  <si>
    <t>LIFE URBAN-ADAPT: demonstrating urban climate adaptation and resilience in inner city Rotterdam</t>
  </si>
  <si>
    <t>LIFE14 CCA/NL/000302</t>
  </si>
  <si>
    <t>LIFE URBAN-ADAPT</t>
  </si>
  <si>
    <t>http://www.rotterdam.nl/</t>
  </si>
  <si>
    <t>Gemeente Rotterdam,WNF&amp;#x28;Stichting Het Wereld Natuur Fonds-Nederland&amp;#x29;, Netherlands,RWS&amp;#x28;Rijkswaterstaat&amp;#x29;, Netherlands</t>
  </si>
  <si>
    <t>Green infrastructure,Resilient communities,Public and Stakeholders participation</t>
  </si>
  <si>
    <t>coastal area,social participation,restoration measure,flood protection,river,climate adaptation strategy,ecosystem-based approach,heat island effect,sea level rise,urban planning</t>
  </si>
  <si>
    <t>Demonstration and dissemination actions to reduce the carbon footprint in sheep farming</t>
  </si>
  <si>
    <t>LIFE19 CCM/FR/001245</t>
  </si>
  <si>
    <t>LIFE GREEN SHEEP</t>
  </si>
  <si>
    <t>http://www.idele.fr</t>
  </si>
  <si>
    <t>ALYSE&amp;#x28;ALYSE&amp;#x29;, France,ITACyL&amp;#x28;Instituto Tecnol&amp;oacute;gico Agrario de Castilla y Le&amp;oacute;n&amp;#x29;, Spain,UNOTEC&amp;#x28;UNION TECHNIQUE ovine&amp;#x29;, France,CA 87&amp;#x28;Chambre d&amp;#x27;Agriculture de Haute-Vienne&amp;#x29;, France,FBL&amp;#x28;Association France Brebis Laiti&amp;egrave;re&amp;#x29;, France,CA 19&amp;#x28;Chambre d&amp;#x27;Agriculture de la Corr&amp;egrave;ze&amp;#x29;, France,INTERBEV&amp;#x28;Association Nationale Interprofessionnelle du B&amp;eacute;tail et des Viandes&amp;#x29;, France,MRE&amp;#x28;Maison R&amp;eacute;gionale de l&amp;#x27;Elevage PACA&amp;#x29;, France,Coop de Fr&amp;#x28;Coop de France&amp;#x29;, France,CA 64&amp;#x28;Chambre d&amp;#x27;Agriculture des Pyr&amp;eacute;n&amp;eacute;es-Atlantiques&amp;#x29;, France,ARO NA&amp;#x28;ASSOCIATION REGIONALE OVINE DE NOUVELLE AQUITAINE&amp;#x29;, France,AURA Elev.&amp;#x28;Auvergne-Rh&amp;ocirc;ne-Alpes Elevage&amp;#x29;, France,CGR&amp;#x28;CONFEDERATION GENERALE DES PRODUCTEURS DE LAIT DE BREBIS ET DES INDUSTRIELS DE ROQUEFORT&amp;#x29;, France,CA 23&amp;#x28;Chambre d&amp;#x27;Agriculture de la Creuse&amp;#x29;, France,Teagasc&amp;#x28;Teagasc - Agriculture and Food Development Authority&amp;#x29;, Ireland,AGRIS&amp;#x28;Agris Sardegna&amp;#x29;, Italy,LAORE&amp;#x28;Laore Sardegna&amp;#x29;, Italy,UNISS&amp;#x28;University of Sassari&amp;#x29;, Italy,IBNA&amp;#x28;Institutul National de Cercetare-Dezvoltare pentru Biologie si Nutritie Animala &amp;#x28;INCDBNA&amp;#x29;&amp;#x29;, Romania,Oviarag&amp;oacute;n&amp;#x28;Oviarag&amp;oacute;n SCL&amp;#x29;, Spain,NEIKER&amp;#x28;NEIKER-Instituto Vasco de Investigaci&amp;oacute;n y Desarrollo Agrario S.A.&amp;#x29;, Spain,LURGINTZA&amp;#x28;LURGINTZA SOCIEDAD COOPERATIVA&amp;#x29;, Spain,CDEO&amp;#x28;Centre D&amp;eacute;partemental de l&amp;#x27;Elevage Ovin&amp;#x29;, France</t>
  </si>
  <si>
    <t>Participant,Participant,Participant,Participant,Participant,Participant,Participant,Participant,Participant,Participant,Participant,Participant,Participant,Participant,Participant,Participant,Participant,Participant,Participant,Participant,Participant,Participant,Participant</t>
  </si>
  <si>
    <t>GHG reduction in non EU ETS sectors,Carbon sequestration,Life Cycle Assessment-Management,Environmental training - Capacity building</t>
  </si>
  <si>
    <t>environmental impact of agriculture,Agriculture,environmental training,carbon sequestration,climate action plan,climate change mitigation,greenhouse gas accounting,mitigation measure</t>
  </si>
  <si>
    <t>COM(2013)216 - EU Strategy on adaptation to climate change (16.04.2013),COM(2011)112 - "A Roadmap for moving to a competitive low carbon economy in 2050" (08.03.2011)</t>
  </si>
  <si>
    <t>Revitalizing semi-arid extensive farming habitats through the sustainable management of their associated scrubs areas</t>
  </si>
  <si>
    <t>LIFE20 NAT/ES/000978</t>
  </si>
  <si>
    <t>LIFE ScrubsNet</t>
  </si>
  <si>
    <t>http://innogestiona.es</t>
  </si>
  <si>
    <t>AGRIS&amp;#x28;Agris Sardegna&amp;#x29;, Italy,U&amp;Eacute;vora&amp;#x28;Universidade de &amp;Eacute;vora&amp;#x29;, Portugal,UEX&amp;#x28;Universidad de Extremadura&amp;#x29;, Spain,JUNTAEX&amp;#x28;Regional Government of Extremadura. General Directorate of Sustainability&amp;#x29;, Spain,PLASENCIA&amp;#x28;Ayuntamiento de Plasencia&amp;#x29;, Spain,UCO&amp;#x28;Universidad de C&amp;oacute;rdoba&amp;#x29;, Spain,IRNAS-CSIC&amp;#x28;Institute of Natural Resources and Agrobiology of Seville &amp;#x28;Spanish National Research Council&amp;#x29;&amp;#x29;, Spain,EXVER&amp;#x28;EXTREMADURA VERDE S.L.&amp;#x29;, Spain,ECOHABITAT&amp;#x28;Grupo Ecoh&amp;aacute;bitat Ib&amp;eacute;rico S.L.&amp;#x29;, Spain,SEO&amp;#x28;Sociedad Espa&amp;ntilde;ola de Ornitolog&amp;iacute;a&amp;#x29;, Spain,Innogestiona Ambiental</t>
  </si>
  <si>
    <t>Soil and landscape protection,Natural resources and ecosystems,Integrated management,Agriculture - Forestry,Heath and Scrublands</t>
  </si>
  <si>
    <t>integrated management,heathland,landscape protection</t>
  </si>
  <si>
    <t>3170 - Mediterranean temporary ponds,6220 - Pseudo-steppe with grasses and annuals of the Thero-Brachypodietea,6310 - Dehesas with evergreen Quercus spp.</t>
  </si>
  <si>
    <t>Milvus milvus,Sylvia undata,Oryctolagus cuniculus</t>
  </si>
  <si>
    <t xml:space="preserve">Sierras Centrales y Embalse de Alange(ES0000334, SPA) ,Monfurado(PTCON0031, SCI) ,Sierra de Aracena y Picos de Aroche(ES0000051, SPA/SCI) </t>
  </si>
  <si>
    <t>A new environment-friendly manufacturing approach for marine antifouling coating</t>
  </si>
  <si>
    <t>LIFE15 ENV/IT/000417</t>
  </si>
  <si>
    <t>LIFE Paint-it</t>
  </si>
  <si>
    <t>http://dii.uniroma2.it</t>
  </si>
  <si>
    <t>UNIVERSITA DEGLI STUDI DI ROMA TOR VERGATA,Universit&amp;agrave; degli Studi Niccol&amp;ograve; Cusano, Italy,AZIMUT-BENETTI SPA, Italy,COLOROBBIA CONSULTING Srl, Italy</t>
  </si>
  <si>
    <t>Chemicals,Marine and Coastal management</t>
  </si>
  <si>
    <t>coating,marine pollution,chemical industry,maritime transport,hazardous substance,shipbuilding</t>
  </si>
  <si>
    <t>Directive 2000/60 - Framework for Community action in the field of water policy (23.10.2000),Directive 2008/56 - Framework for community action in the field of marine environmental policy (Marine Strategy Framework Directive) (17.06.2008),"Regulation 1907/2006 - Registration, Evaluation, Authorisation and Restriction of Chemicals (REACH) (18.12.2006) "</t>
  </si>
  <si>
    <t>REDUCING NANOPARTICLE EXPOSURES IN INDUSTRIAL WORKPLACES</t>
  </si>
  <si>
    <t>LIFE20 ENV/ES/000187</t>
  </si>
  <si>
    <t>LIFE NANOHEALTH</t>
  </si>
  <si>
    <t>https://www.itc.uji.es/</t>
  </si>
  <si>
    <t>UAP&amp;#x28;URBAN AIR PURIFIER&amp;#x29;, Spain,TMCOMAS&amp;#x28;Talleres Mec&amp;aacute;nicos Comas, SLU&amp;#x29;, Spain,CSIC&amp;#x28;Agencia Estatal Consejo Superior de Investigaciones Cient&amp;iacute;ficas&amp;#x29;, Spain,UP&amp;#x28;UNIMAT PREVENCI&amp;Oacute;N, SL&amp;#x29;, Spain,UPC&amp;#x28;UNIVERSITAT POLIT&amp;Egrave;CNICA DE CATALUNYA&amp;#x29;, Spain,SALONI&amp;#x28;CERAMICA SALONI, S.A.&amp;#x29;, Spain,Asociaci&amp;oacute;n de Investigaci&amp;oacute;n de las Industrias Cer&amp;aacute;micas</t>
  </si>
  <si>
    <t>Industrial risks - Hazardous substances,Risk assessment and monitoring,Pollutants reduction,Human health protection</t>
  </si>
  <si>
    <t>hazardous substance,risk assessment,public health,pollutant monitoring,monitoring</t>
  </si>
  <si>
    <t>"Regulation 1907/2006 - Registration, Evaluation, Authorisation and Restriction of Chemicals (REACH) (18.12.2006) ",COM(2005) 243 - Nanosciences and nanotechnologies: An action plan for Europe 2005-2009 (07.06.2005)</t>
  </si>
  <si>
    <t>Saving SeaBirds from marine Litter</t>
  </si>
  <si>
    <t>LIFE20 GIE/FR/000114</t>
  </si>
  <si>
    <t>LIFE SeaBiL</t>
  </si>
  <si>
    <t>LRUniv&amp;#x28;La Rochelle University&amp;#x29;, France,SPEA&amp;#x28;Sociedade Portuguesa para o Estudo das Aves&amp;#x29;, Portugal,UAL&amp;#x28;University of Almeria&amp;#x29;, Spain,SEO&amp;#x28;Sociedad Espa&amp;ntilde;ola de Ornitolog&amp;iacute;a&amp;#x2f;Birdlife&amp;#x29;, Spain,Ligue pour la Protection des Oiseaux</t>
  </si>
  <si>
    <t>04/10/2021</t>
  </si>
  <si>
    <t>Awareness raising - Information,Marine and Coastal management,Pollutants reduction,Birds,Packaging and plastic waste,Marine</t>
  </si>
  <si>
    <t>marine reserve,biodiversity,marine ecosystem,environmental awareness,public awareness campaign,marine pollution,marine environment,remediation</t>
  </si>
  <si>
    <t>OSPAR Convention for the Protection of the Marine Environment in the North-East Atlantic of 1992 (further to earlier versions of 1972 and 1974)</t>
  </si>
  <si>
    <t>Structural and assisted connectivity improvement of Dupont’s lark (Chersophilus duponti) Iberian metapopulation</t>
  </si>
  <si>
    <t>LIFE20 NAT/ES/000133</t>
  </si>
  <si>
    <t>LIFE CONNECT RICOTI</t>
  </si>
  <si>
    <t>FPN&amp;#x28;Fundaci&amp;oacute;n Patrimonio Natural de Castilla y Le&amp;oacute;n&amp;#x29;, Spain,GenCat&amp;#x28;Departament D&amp;rsquo;acci&amp;oacute; Clim&amp;agrave;tica, Alimentaci&amp;oacute; i Agenda Rural. Generalitat de Catalunya.&amp;#x29;, Spain,JCyL&amp;#x28;Junta de Castilla y Le&amp;oacute;n&amp;#x29;, Spain,CDS-DGMNB&amp;#x28;Consejer&amp;iacute;a de Desarrollo Sostenible. Direcci&amp;oacute;n General de Medio Natural y Biodiversidad&amp;#x29;, Spain,FORCASA&amp;#x28;Forestal Catalana SA&amp;#x29;, Spain,INNOMAKER&amp;#x28;Innomaker Innovaci&amp;oacute;n y Desarrollo S.L.&amp;#x29;, Spain,CTFC&amp;#x28;Consorci Centre de Ci&amp;egrave;ncia i Tecnologia Forestal de Catalunya&amp;#x29;, Spain,Universidad Aut&amp;oacute;noma de Madrid</t>
  </si>
  <si>
    <t>endangered species,freshwater ecosystem</t>
  </si>
  <si>
    <t xml:space="preserve">Secans del Segrià i Utxesa(ES5130038, SCI) ,Parameras de Maranchón, hoz del Mesa y Aragoncillo(ES0000094, SPA) ,Hoz del río Gritos y páramos de Las Valeras(ES0000160, SPA/SCI) ,Lagunas y parameras del Señorío de Molina(ES4240023, SPA/SCI) ,Rentos de Orchova y Páramos de Moya(ES4230001, SCI) ,Hoces del Río Riaza(ES4160104, SCI) ,Zona esteparia de El Bonillo(ES0000154, SPA) ,Secans del Segrià i Utxesa(ES0000480, SPA) ,Parameras de Maranchón, hoz del Mesa y Aragoncillo(ES4240017, SCI) ,Encinares de Tiermes(ES4170142, SCI) ,Arribes del Duero - ZEPA(ES0000118, SPA/SCI) ,Alto Tajo(ES0000092, SPA) ,RENTOS DE ORCHOVA Y VERTIENTES DEL TURIA(ES0000389, SPA) ,Arribes del Duero(ES4150096, SCI) ,Hoces del Río Duratón(ES0000115, SPA/SCI) ,Secans de Mas de Melons-Alfés(ES5130040, SCI) ,Hoces del Río Riaza - ZEPA(ES4160008, SPA/SCI) ,Secans de Mas de Melons-Alfés(ES0000021, SPA/SCI) </t>
  </si>
  <si>
    <t>Conservation and restoration of relict Taxus baccata woods</t>
  </si>
  <si>
    <t>LIFE20 NAT/ES/001128</t>
  </si>
  <si>
    <t>LIFE Teixeres</t>
  </si>
  <si>
    <t>http://www.agroambient.gva.es/es/inicio</t>
  </si>
  <si>
    <t>Generalitat Valenciana&amp;#x2f;Conselleria de Agricultura, Desarrollo Rural, Emergencia Clim&amp;aacute;tica y Transici&amp;oacute;n Ecol&amp;oacute;gica,VAERSA&amp;#x28;Valenciana d&amp;#x27;Aprofitament Energ&amp;egrave;tic de Residus S.A.&amp;#x29;, Spain</t>
  </si>
  <si>
    <t>Plants,Forests</t>
  </si>
  <si>
    <t>Directive 92/43 - Conservation of natural habitats and of wild fauna and flora- Habitats Directive (21.05.1992),COM(2013)659 - A new EU Forest Strategy: for forests and the forest-based sector (20.09.2013),COM(2011) 244 final “Our life insurance, our natural capital: an EU biodiversity strategy to 2020” (03.05.2011)</t>
  </si>
  <si>
    <t xml:space="preserve">Tinença de Benifassà, Turmell i Vallivana(ES5233001, SPA/SCI) ,Puebla de San Miguel(ES5233006, SCI) ,Serres del Ferrer i Bèrnia(ES5213020, SCI) ,Serres de Mariola i el Carrascar de la Font Roja(ES0000213, SPA/SCI) ,Penyagolosa(ES5223004, SCI) ,Aitana, Serrella i Puigcampana(ES5213019, SCI) ,Serra d'Espadà(ES5222001, SPA/SCI) ,Sierra del Negrete(ES5233009, SCI) ,Alt Palància(ES5223005, SCI) ,L'Alt Maestrat(ES5223002, SCI) </t>
  </si>
  <si>
    <t>Development and implementation of a result-based funding mechanism for carbon farming in EU mixed crop livestock systems</t>
  </si>
  <si>
    <t>LIFE20 CCM/FR/001663</t>
  </si>
  <si>
    <t>LIFE CARBON FARMING</t>
  </si>
  <si>
    <t>Belgium, France, Germany, Ireland, Italy, Spain</t>
  </si>
  <si>
    <t>Institut de l&amp;#x27;Elevage,ULi&amp;egrave;ge &amp;#x28;Universit&amp;eacute; de Li&amp;egrave;ge&amp;#x29;, Belgium,CA 15&amp;#x28;Chambre d&amp;#x27;Agriculture du Cantal&amp;#x29;, France,CRAB&amp;#x28;Britany Chambers of Agriculture&amp;#x29;, France,Coop de Fr&amp;#x28;Coop de France&amp;#x29;, France,CRAN&amp;#x28;Chambre R&amp;eacute;gionale d&amp;#x27;Agriculture de Normandie&amp;#x29;, France,I4CE&amp;#x28;I4CE - INSTITUTE FOR CLIMATE ECONOMICS&amp;#x29;, France,INTERBEV&amp;#x28;INTERBEV&amp;#x29;, France,CNIEL&amp;#x28;Centre National Interprofessionnel de l&amp;#x27;Economie Laiti&amp;egrave;re&amp;#x29;, France,CA 03&amp;#x28;Chambre d&amp;#x27;Agriculture de l&amp;#x27;Allier&amp;#x29;, France,CA 64&amp;#x28;Chambre d&amp;#x27;Agriculture des Pyr&amp;eacute;n&amp;eacute;es Atlantiques&amp;#x29;, France,FCEL&amp;#x28;France Conseil Elevage&amp;#x29;, France,APAL&amp;#x28;Association de Production Animale de l&amp;#x27;Est&amp;#x29;, France,ATB&amp;#x28;Leibniz-Institut fuer Agrartechnik und Biooekonomie eV&amp;#x29;, Germany,TEAGASC&amp;#x28;Teagasc - Agriculture and Food Development Authority&amp;#x29;, Ireland,ASPROCARNE&amp;#x28;ORGANIZZAZIONE PRODUTTORI CARNE PIEMONTE&amp;#x29;, Italy,UNICARVE&amp;#x28;UNICARVE - Associazione Produttori Carni Bovine&amp;#x29;, Italy,CREA&amp;#x28;Consiglio per la ricerca in agricoltura e l&amp;#x27;analisi dell&amp;#x27;economia agraria&amp;#x29;, Italy,AIA&amp;#x28;ASSOCIAZIONE ITALIANA ALLEVATORI&amp;#x29;, Italy,CRPA&amp;#x28;Centro Ricerche Produzioni Animali - CRPA S.p.A.&amp;#x29;, Italy,LORRA&amp;#x28;LORRA S COOP&amp;#x29;, Spain,ASOPROVAC&amp;#x28;Asociacion Productores de vacuno de carne&amp;#x29;, Spain,NEIKER&amp;#x28;NEIKER-Instituto Vasco de Investigacion y Desarrollo Agrario S.A.&amp;#x29;, Spain,ASOPRO Cyl&amp;#x28;ASOPROVAC Castilla y Leon&amp;#x29;, Spain,LACTIBER&amp;#x28;LACTIBER LEON&amp;#x29;, Spain,AGACAL&amp;#x28;Axencia Galega de Calidade Alimentaria&amp;#x29;, Spain,AINTA&amp;#x28;ASESORIA INTEGRAL AGROALIMENTARIA SL&amp;#x29;, Spain,COVAP&amp;#x28;Sociedad Cooperativa Andaluza Ganadera del Valle de Los Pedroches&amp;#x29;, Spain,FACTOR CO2&amp;#x28;Factor Ideas Integral Services, S.L.&amp;#x29;, Spain,SERIDA&amp;#x28;Servicio Regional de Investigacion y Desarrollo Agroalimentario&amp;#x29;, Spain,ASOPRO Cat&amp;#x28;ASOPROVAC CATALUNYA&amp;#x29;, Spain,GESTRUM&amp;#x28;GESTRUM INTEGRAL SL&amp;#x29;, Spain</t>
  </si>
  <si>
    <t>01/10/2027</t>
  </si>
  <si>
    <t>Carbon sequestration,GHG reduction in non EU ETS sectors,Environmental accounting,Awareness raising - Information,Environmental training - Capacity building</t>
  </si>
  <si>
    <t>agroforestry,Agriculture,environmental performance,environmental training,greenhouse gas,behaviour pattern,certification,environmental accounting,financial instrument,environmental impact of agriculture,carbon sequestration,climate change mitigation</t>
  </si>
  <si>
    <t>Dry anaerobic digestion as an alternative management &amp; treatment solution for sewage sludge</t>
  </si>
  <si>
    <t>LIFE14 ENV/ES/000524</t>
  </si>
  <si>
    <t>LIFE-ANADRY</t>
  </si>
  <si>
    <t>DEPURACIN DE AGUAS DEL MEDITERRNEO SL,SEMIDE&amp;#x28;European Economic Interest Group UT-SEMIDE&amp;#x29;, France,CEIT&amp;#x28;CENTRO DE ESTUDIOS E INVESTIGACIONES TECNICAS&amp;#x29;, Spain,MENDYRA&amp;#x28;Mendyra, S.L.&amp;#x29;, Spain,ESAMUR&amp;#x28;ENTIDAD DE SANEAMIENTO Y DEPURACI&amp;Oacute;N DE AGUAS RESIDUALES DE LA REGI&amp;Oacute;N DE MURCIA&amp;#x29;, Spain</t>
  </si>
  <si>
    <t>28/02/2019</t>
  </si>
  <si>
    <t>sludge treatment,sewage sludge,greenhouse gas</t>
  </si>
  <si>
    <t>DUCKWEED TECHNOLOGY FOR IMPROVING NUTRIENT MANAGEMENT AND RESOURCE EFFICIENCY IN PIG PRODUCTION SYSTEMS</t>
  </si>
  <si>
    <t>LIFE15 ENV/ES/000382</t>
  </si>
  <si>
    <t>LIFE LEMNA</t>
  </si>
  <si>
    <t>http://www.ainia.es</t>
  </si>
  <si>
    <t>Asociacin de Investigacin de la Industria Agroalimentaria &amp;#x28;AINIA&amp;#x29;,Agencia Estatal Consejo Superior de Investigaciones Cient&amp;iacute;ficas, Spain,Porgaporcs, S.L.., Spain,Ecologic Biogas, S.L., Spain</t>
  </si>
  <si>
    <t>Agriculture - Forestry,Water quality improvement,Water resources protection</t>
  </si>
  <si>
    <t>eutrophication,Agriculture,water quality improvement,manure,water quality,diffuse pollution,water treatment</t>
  </si>
  <si>
    <t>Directive 2000/60 - Framework for Community action in the field of water policy (23.10.2000),Directive 91/676 - Protection of waters against pollution caused by nitrates from agricultural sources (12.12.1991)</t>
  </si>
  <si>
    <t>Using the Waste Demolition to Build within a Circular Economy approach</t>
  </si>
  <si>
    <t>LIFE20 GIE/FR/000118</t>
  </si>
  <si>
    <t>LIFE WASTE2BUILD</t>
  </si>
  <si>
    <t>FFB31&amp;#x28;F&amp;eacute;d&amp;eacute;ration du B&amp;acirc;timent et des Travaux Publics de la Haute-Garonne&amp;#x29;, France,TBS&amp;#x28;TOULOUSE BUSINESS SCHOOL&amp;#x29;, France,INEC&amp;#x28;Institut National de l&amp;rsquo;Economie Circulaire&amp;#x29;, France,CSTB&amp;#x28;Centre Scientifique et Technique du B&amp;acirc;timent&amp;#x29;, France,EnvOc&amp;#x28;Envirobat Occitanie&amp;#x29;, France,SYNETHIC&amp;#x28;SYNETHIC&amp;#x29;, France,Toulouse Metropole</t>
  </si>
  <si>
    <t>01/03/2026</t>
  </si>
  <si>
    <t>Waste recycling,Construction and demolition waste,Waste reduction - Raw material saving,Market based instruments,Public and Stakeholders participation</t>
  </si>
  <si>
    <t>waste recycling,waste reduction,social participation,demolition waste,market-based instruments</t>
  </si>
  <si>
    <t>Directive 75/442/EEC -"Waste framework directive" (15.07.1975),COM(2015)614 - "Closing the loop - An EU action plan for the Circular Economy" (02.12.2015),COM(2013)216 - EU Strategy on adaptation to climate change (16.04.2013)</t>
  </si>
  <si>
    <t>Urgent actions for the implementation of marine Natura 2000 Network</t>
  </si>
  <si>
    <t>LIFE20 GIE/IT/000763</t>
  </si>
  <si>
    <t>LIFE SEA.NET</t>
  </si>
  <si>
    <t>http://www.legambiente.it/</t>
  </si>
  <si>
    <t>ISPRA&amp;#x28;Istituto Superiore per la Protezione e la Ricerca Ambientale&amp;#x29;, Italy,PNAT&amp;#x28;Ente Parco Nazionale Arcipelago Toscano&amp;#x29;, Italy,AMPCAMP&amp;#x28;Consorzio di Gestione  dell&amp;#x27;Area Marina Protetta &amp;quot;Punta Campanella&amp;quot;&amp;#x29;, Italy,PNCVDA&amp;#x28;Parco Nazionale del Cilento, Vallo di Diano e Alburni&amp;#x29;, Italy,REGCAMP&amp;#x28;REGIONE CAMPANIA - DIREZIONE GENERALE PER LA DIFESA DEL SUOLO E L&amp;rsquo;ECOSISTEMA &amp;ndash; N2000 AUTHORITY&amp;#x29;, Italy,MATTM&amp;#x28;Ministero dell&amp;#x27;ambiente e della tutela del territorio e del mare&amp;#x29;, Italy,Legambiente Onlus,AMPEGADI&amp;#x28;COMUNE DI FAVIGNANA-ENTE GESTORE DELL&amp;rsquo;AREA MARINA PROTETTA &amp;ldquo;ISOLE&amp;#xd;&amp;#xa;EGADI&amp;rdquo;&amp;#x29;, Italy,REGBAS&amp;#x28;Regione Basilicata&amp;#x29;, Italy,FEDERPESCA&amp;#x28;Federazione Nazionale delle Imprese di Pesca&amp;#x29;, Italy,AMPNETT&amp;#x28;AMP REGNO DI NETTUNO&amp;#x29;, Italy</t>
  </si>
  <si>
    <t>Participant,Participant,Participant,Participant,Participant,Participant,Coordinator,Participant,Participant,Participant,Participant</t>
  </si>
  <si>
    <t>Marine,Awareness raising - Information</t>
  </si>
  <si>
    <t>marine ecosystem,public awareness campaign</t>
  </si>
  <si>
    <t>COM(2011) 244 final “Our life insurance, our natural capital: an EU biodiversity strategy to 2020” (03.05.2011),Directive 92/43 - Conservation of natural habitats and of wild fauna and flora- Habitats Directive (21.05.1992),Directive 2008/56 - Framework for community action in the field of marine environmental policy (Marine Strategy Framework Directive) (17.06.2008),Directive 79/409 - Conservation of wild birds (02.04.1979),Directive 2000/60 - Framework for Community action in the field of water policy (23.10.2000),Directive 2014/89 - A framework for maritime spatial planning (23.07.2014)</t>
  </si>
  <si>
    <t>DUNe restoration by tackling Invasive Alien Species</t>
  </si>
  <si>
    <t>LIFE20 NAT/BE/001442</t>
  </si>
  <si>
    <t>LIFE DUNIAS</t>
  </si>
  <si>
    <t>Natuurpunt Studie vzw,Natuurinvest,Natuurpunt beheer vzw,Compagnie Het Zoute NV,Agency for Nature and Forests</t>
  </si>
  <si>
    <t>01/10/2026</t>
  </si>
  <si>
    <t>Marine and Coastal management,Sensitive and protected areas management,Coastal,Plants,Resilient communities,Invasive species,Awareness raising - Information,Public and Stakeholders participation,Knowledge development</t>
  </si>
  <si>
    <t>public awareness campaign,coastal area,social participation,marine environment,knowledge development,biodiversity</t>
  </si>
  <si>
    <t>Regulation 1143/2014 - Prevention and management of the introduction and spread of invasive alien species (22.10.2014),Directive 92/43 - Conservation of natural habitats and of wild fauna and flora- Habitats Directive (21.05.1992)</t>
  </si>
  <si>
    <t>1310 - Salicornia and other annuals colonizing mud and sand,1330 - Atlantic salt meadows (Glauco-Puccinellietalia maritimae),2110 - Embryonic shifting dunes,2120 - Shifting dunes along the shoreline with Ammophila arenaria ("white dunes"),2130 - Fixed coastal dunes with herbaceous vegetation ("grey dunes"),2150 - Atlantic decalcified fixed dunes (Calluno-Ulicetea),2160 - Dunes with Hippophaë rhamnoides,2170 - Dunes with Salix repens ssp. argentea (Salicion arenariae),2180 - "Wooded dunes of the Atlantic, Continental and Boreal region",2190 - Humid dune slacks</t>
  </si>
  <si>
    <t>Apium repens,Bufo calamita,Triturus cristatus,Vertigo moulinsiana,Vertigo angustior</t>
  </si>
  <si>
    <t xml:space="preserve">Duingebieden inclusief Ijzermonding en Zwin.(BE2500001, SCI) </t>
  </si>
  <si>
    <t>Mitigating climate impact of small ruminants through innovative feeding approaches</t>
  </si>
  <si>
    <t>LIFE20 CCM/GR/001703</t>
  </si>
  <si>
    <t>LIFE MiCliFeed</t>
  </si>
  <si>
    <t>www.vri.gr</t>
  </si>
  <si>
    <t>Veterinary Research Institute - Hellenic Agricultural Organization DEMETER,KREAVET&amp;#x28;Kreavet BV&amp;#x29;, Belgium,INRAE&amp;#x28;National Research Institute for Agriculture, Food and Environment, Joint Research Unit on Herbivores&amp;#x29;, France,MG2Mix&amp;#x28;MG2MIX&amp;#x29;, France,DASKOFEED&amp;#x28;Chistoforos Daskalakis SA&amp;#x29;, Greece,AUA&amp;#x28;Agricultural University of Athens&amp;#x29;, Greece,TN&amp;#x28;TERRA NOVA PERIVALLONTIKI TECHNIKI SYMVOYLEYTIKI ETAIREIA PERIORISMENIS EYTHINIS-TERRA NOVA ENVIRONMENTAL TECHNICAL CONSULTING COMPANY LTD&amp;#x29;, Greece,UNINA&amp;#x28;University of Napoli Federico II, Department of Veterinary Medicine and Animal Production&amp;#x29;, Italy</t>
  </si>
  <si>
    <t>Agricultural waste,Climate change,GHG reduction in non EU ETS sectors</t>
  </si>
  <si>
    <t>environmental impact of agriculture,climate change mitigation</t>
  </si>
  <si>
    <t>BioScape - improving Biodiversity in the landScape</t>
  </si>
  <si>
    <t>LIFE20 NAT/DK/000048</t>
  </si>
  <si>
    <t>LIFE BioScape</t>
  </si>
  <si>
    <t>http://rm.dk</t>
  </si>
  <si>
    <t xml:space="preserve">Central Denmark Region,ELO asbl&amp;#x28;European Landowners Organization&amp;#x29;, Belgium,HEDKOM&amp;#x28;Hedensted Municipality&amp;#x29;, Denmark,LK&amp;#x28;Lemvig Municipality&amp;#x29;, Denmark,DN&amp;#x28;Danmarks Naturfredningsforening&amp;#x29;, Denmark,HoK&amp;#x28;Horsens Municipality&amp;#x29;, Denmark,SAMN&amp;#x28;Horsens Vand A&amp;#x2f;S&amp;#x29;, Denmark,AU&amp;#x28;Aarhus University&amp;#x29;, Denmark,SEGES Innovation &amp;#x420;&amp;#x2f;S </t>
  </si>
  <si>
    <t>Bogs and Mires,High Nature Value farmland,Carbon sequestration,Freshwater,Grasslands,Heath and Scrublands,Ecological coherence,River basin management,Water quality improvement,Green infrastructure</t>
  </si>
  <si>
    <t>bog,freshwater ecosystem,grassland ecosystem,heathland,water quality improvement,river management,carbon sequestration</t>
  </si>
  <si>
    <t>Directive 79/409 - Conservation of wild birds (02.04.1979),Directive 2000/60 - Framework for Community action in the field of water policy (23.10.2000),COM(2011) 244 final “Our life insurance, our natural capital: an EU biodiversity strategy to 2020” (03.05.2011),Directive 92/43 - Conservation of natural habitats and of wild fauna and flora- Habitats Directive (21.05.1992),Directive 2007/60 - Assessment and management of flood risks (23.10.2007)</t>
  </si>
  <si>
    <t>1150 - Coastal lagoons,1330 - Atlantic salt meadows (Glauco-Puccinellietalia maritimae),2130 - Fixed coastal dunes with herbaceous vegetation ("grey dunes"),2140 - Decalcified fixed dunes with Empetrum nigrum,3110 - Oligotrophic waters containing very few minerals of sandy plains (Littorelletalia uniflorae),3130 - Oligotrophic to mesotrophic standing waters with vegetation of the Littorelletea uniflorae and/or of the Isoëto-Nanojuncetea,3150 - Natural eutrophic lakes with Magnopotamion or Hydrocharition - type vegetation,4010 - Northern Atlantic wet heaths with Erica tetralix,4030 - European dry heaths,6230 - "Species-rich Nardus grasslands, on silicious substrates in mountain areas (and submountain areas in Continental Europe)",6410 - "Molinia meadows on calcareous, peaty or clayey-silt-laden soils (Molinion caeruleae)",7230 - Alkaline fens</t>
  </si>
  <si>
    <t>Porzana porzana,Luscinia luscinia,Arenaria interpres,Cygnus columbianus bewickii,Vanellus vanellus,Lutra lutra,Castor fiber,Sicista betulina,Epidalea calamita,Triturus cristatus,Rana dalmatina</t>
  </si>
  <si>
    <t xml:space="preserve">Nissum Fjord(DK00CX160, SCI) ,Horsens Fjord, havet øst for og Endelave(DK00DY156, SCI) ,Horsens Fjord og Endelave(DK00DY036, SPA) ,Nissum Fjord(DK00CX038, SPA) </t>
  </si>
  <si>
    <t>LIFE DOP - Demonstrative mOdel of circular economy Process in a high quality dairy industry</t>
  </si>
  <si>
    <t>LIFE15 ENV/IT/000585</t>
  </si>
  <si>
    <t>LIFE DOP</t>
  </si>
  <si>
    <t>http://consorzio-virgilio.it</t>
  </si>
  <si>
    <t>Consorzio Latterie Virgilio,Universit&amp;agrave; degli Studi di Milano, Italy,Consorzio Agrario del Nord Est, Italy,Associazione Regionale Allevatori della Lombardia, Italy,Cooperativa San Lorenzo Soc. Agr. Coop., Italy,Consorzio gourm.it</t>
  </si>
  <si>
    <t>Soil and landscape protection,Agriculture - Forestry</t>
  </si>
  <si>
    <t>Agriculture,soil degradation,waste use,waste recycling,organic pollution,agricultural waste</t>
  </si>
  <si>
    <t>COM(2006)231 - “Thematic Strategy for Soil Protection” (22.09.2006) ,COM(2015)614 - "Closing the loop - An EU action plan for the Circular Economy" (02.12.2015),COM(2010)672 - The CAP towards 2020: Meeting the food, natural resources and territorial challenges of the future (18.11.2010)</t>
  </si>
  <si>
    <t>Revalorization strategies within the circular economy for the use of citrus waste in green packaging and cosmetics</t>
  </si>
  <si>
    <t>LIFE16 ENV/ES/000171</t>
  </si>
  <si>
    <t>LIFE CITRUSPACK</t>
  </si>
  <si>
    <t>http://www.aitiip.com</t>
  </si>
  <si>
    <t>FUNDACION AITIIP,Organic Waste Systems nv, Belgium,PLASTIPOLIS, France,EROSKI S. COOP., Spain,AMC INNOVA JUICE AND DRINKS S.L., Spain,Slovenian Tool and Die Development Centre, Slovenia</t>
  </si>
  <si>
    <t>Agricultural waste,Plastic - Rubber -Tyre</t>
  </si>
  <si>
    <t>Agriculture,waste recycling,waste reduction,packaging,plastic,biodegradability,agricultural waste,resource conservation</t>
  </si>
  <si>
    <t>Directive 2008/98 - Waste and repealing certain Directives (Waste Framework Directive) (19.11.2008),Directive 1999/31 - Landfill of waste (26.04.1999),COM(2015)614 - "Closing the loop - An EU action plan for the Circular Economy" (02.12.2015)</t>
  </si>
  <si>
    <t>Long Distance Non Motorized routes such as Green Infrastructures</t>
  </si>
  <si>
    <t>LIFE20 NAT/ES/000309</t>
  </si>
  <si>
    <t>Steps for LIFE</t>
  </si>
  <si>
    <t>https://caminolebaniego.com/inicio</t>
  </si>
  <si>
    <t>CMVNG&amp;#x28;C&amp;acirc;mara Municipal de Vila Nova de Gaia&amp;#x29;, Portugal,FIRE&amp;#x28;Fundaci&amp;oacute;n Internacional para la Restauraci&amp;oacute;n de Ecosistemas&amp;#x29;, Spain,Amica&amp;#x28;Asociaci&amp;oacute;n Amica&amp;#x29;, Spain,SEO&amp;#x28;Sociedad Espa&amp;ntilde;ola de Ornitolog&amp;iacute;a&amp;#x29;, Spain,Ampros&amp;#x28;Asociaci&amp;oacute;n C&amp;aacute;ntabra en favor de las personas con discapacidad intelectual&amp;#x29;, Spain,Fundaci&amp;oacute;n Camino Lebaniego</t>
  </si>
  <si>
    <t>Invasive species,Ecological coherence,Coastal,Forests,Grasslands,Heath and Scrublands,Forest management,Green infrastructure,Marine and Coastal management,Spatial planning,Amphibians,Birds,Invertebrates,Mammals,Reptiles</t>
  </si>
  <si>
    <t>grassland ecosystem,heathland,coastal area,forest management,invasive species,forest,coastal management</t>
  </si>
  <si>
    <t>Directive 79/409 - Conservation of wild birds (02.04.1979),Directive 92/43 - Conservation of natural habitats and of wild fauna and flora- Habitats Directive (21.05.1992),COM(2011) 244 final “Our life insurance, our natural capital: an EU biodiversity strategy to 2020” (03.05.2011),Regulation 1143/2014 - Prevention and management of the introduction and spread of invasive alien species (22.10.2014)</t>
  </si>
  <si>
    <t>6510 - "Lowland hay meadows (Alopecurus pratensis, Sanguisorba officinalis)",6520 - Mountain hay meadows,9160 - Sub-Atlantic and medio-European oak or oak-hornbeam forests of the Carpinion betuli,91E0 - "Alluvial forests with Alnus glutinosa and Fraxinus excelsior (Alno-Padion, Alnion incanae, Salicion albae)"</t>
  </si>
  <si>
    <t>Myotis bechsteinii,Chioglossa lusitanica,Discoglossus galganoi,Rosalia alpina,Phengaris nausithous,Eriogaster catax,Euphydryas aurinia,Osmoderma eremita,Limoniscus violaceus,Lacerta schreiberi,Iberolacerta monticola</t>
  </si>
  <si>
    <t xml:space="preserve">Desfiladero de la Hermida(ES0000248, SPA) ,Rias occidentales y Duna de Oyambre(ES1300003, SCI) ,Río Nansa(ES1300009, SCI) ,Rio Deva(ES1300008, SCI) ,Liébana(ES1300001, SCI) ,Liébana(ES0000198, SPA) ,Cueva del Rejo(ES1300019, SCI) </t>
  </si>
  <si>
    <t>Towards an integrative management of Invasive Alien Plant Species in Mediterranean sea cliffs of European interest</t>
  </si>
  <si>
    <t>LIFE20 NAT/ES/001223</t>
  </si>
  <si>
    <t>LIFE medCLIFFS</t>
  </si>
  <si>
    <t>FC&amp;#x28;Associaci&amp;oacute; Flora Catalana&amp;#x29;, Spain,MCNB&amp;#x28;Consorci del Museu de Ci&amp;egrave;ncies Naturals de Barcelona&amp;#x29;, Spain,DDGI&amp;#x28;Diputaci&amp;oacute; de Girona&amp;#x29;, Spain,DACC&amp;#x28;Departament d&amp;#x27;Acci&amp;oacute; Clim&amp;agrave;tica, Alimentaci&amp;oacute; i Agenda Rural&amp;#x29;, Spain,FVC&amp;#x28;Federaci&amp;oacute; d&amp;rsquo;agricultors Viveristes de Catalunya&amp;#x29;, Spain,Consejo Superior de Investigaciones Cient&amp;iacute;ficas</t>
  </si>
  <si>
    <t>Sensitive and protected areas management,Coastal,Awareness raising - Information,Invasive species,Public and Stakeholders participation,Plants</t>
  </si>
  <si>
    <t>endemic species,environmental education,nature reserve,protected area,decision making support,biodiversity,coastal area,risk management,land restoration,voluntary work,restoration,invasive species,sensitive area,preventive measure,endangered species,data acquisition,ecosystem-based approach,knowledge development</t>
  </si>
  <si>
    <t>1240 - Vegetated sea cliffs of the Mediterranean coasts with endemic Limonium spp.</t>
  </si>
  <si>
    <t>UNVEILING A RECYCLING-SOURCE OF HEAVY METAL-BASED SOLIDS COMPONENT AND ORGANIC EFFLUENT FOR USE IN THE CERAMIC INDUSTRY</t>
  </si>
  <si>
    <t>LIFE20 ENV/ES/000115</t>
  </si>
  <si>
    <t>LIFE REPLAY</t>
  </si>
  <si>
    <t>KEROS&amp;#x28;KEROS CER&amp;Aacute;MICA S.L.&amp;#x29;, Spain,NEPTURY&amp;#x28;NEPTURY TECHNOLOGIES, S.L.&amp;#x29;, Spain,AKCOAT&amp;#x28;Akcoat Recubrimientos Quimicos Especializados S.L.U&amp;#x29;, Spain,CTR&amp;#x28;Centro De Tratamiento De Residuos Del Mediterraneo Sl&amp;#x29;, Spain,Asociaci&amp;oacute;n de Investigaci&amp;oacute;n de las Industrias Cer&amp;aacute;micas</t>
  </si>
  <si>
    <t>Circular economy and Value chains,Industrial waste,Waste recycling,Cleaner technologies</t>
  </si>
  <si>
    <t>industrial waste,waste recycling,clean technology</t>
  </si>
  <si>
    <t>Choose the nature. Involvement of young volunteers for the Italian nature conservation</t>
  </si>
  <si>
    <t>LIFE16 ESC/IT/000002</t>
  </si>
  <si>
    <t>CHOO-NA</t>
  </si>
  <si>
    <t>LIPU,None</t>
  </si>
  <si>
    <t>28/08/2017</t>
  </si>
  <si>
    <t>27/08/2020</t>
  </si>
  <si>
    <t>Awareness raising - Information</t>
  </si>
  <si>
    <t>RAPID LIFE - holistic management of Invasive Alien Species in freshwater aquatic, riparian and coastal ecosystems</t>
  </si>
  <si>
    <t>LIFE16 NAT/UK/000582</t>
  </si>
  <si>
    <t>RAPID LIFE</t>
  </si>
  <si>
    <t>https://www.gov.uk/government/organisations/animal-and-plant-health-agency</t>
  </si>
  <si>
    <t>Animal and Plant Health Agency,Natural England, United Kingdom,Bristol Clifton West of England Zoological Society, United Kingdom</t>
  </si>
  <si>
    <t>Risk assessment and monitoring,Invasive species,Awareness raising - Information</t>
  </si>
  <si>
    <t>aquatic ecosystem,monitoring,biodiversity,information service,preventive measure,early warning system</t>
  </si>
  <si>
    <t>Directive 2000/60 - Framework for Community action in the field of water policy (23.10.2000),COM(2011) 244 final “Our life insurance, our natural capital: an EU biodiversity strategy to 2020” (03.05.2011),Regulation 1143/2014 - Prevention and management of the introduction and spread of invasive alien species (22.10.2014)</t>
  </si>
  <si>
    <t>Austropotamobius pallipes</t>
  </si>
  <si>
    <t xml:space="preserve">River Wensum(UK0012647, SCI) ,River Itchen(UK0012599, SCI) ,River Avon(UK0013016, SCI) </t>
  </si>
  <si>
    <t>Demonstration of an innovative solution to reduce GHG emissions in vineyards while improves the soil in arid areas</t>
  </si>
  <si>
    <t>LIFE15 CCM/ES/000032</t>
  </si>
  <si>
    <t>LIFE SARMIENTO</t>
  </si>
  <si>
    <t>MICROGAIA BIOTECH SL,EuroV&amp;eacute;rtice Consultores S.L, Spain,Cooperativa Virgen del Rosario, Spain</t>
  </si>
  <si>
    <t>waste management,emission reduction,agricultural method,fertiliser</t>
  </si>
  <si>
    <t xml:space="preserve">Decision 529/2013 - Accounting rules on greenhouse gas emissions and removals resulting from activities relating to land use, land-use change and forestry and on information concerning actions relating to those activities (21.05.2013),COM(2011)112 - "A Roadmap for moving to a competitive low carbon economy in 2050" (08.03.2011),COM(2006)231 - “Thematic Strategy for Soil Protection” (22.09.2006) </t>
  </si>
  <si>
    <t>Conservation and management of marble trout and adriatic grayling in the Dora Baltea catchment</t>
  </si>
  <si>
    <t>LIFE20 NAT/IT/001341</t>
  </si>
  <si>
    <t>LIFE GrayMarble</t>
  </si>
  <si>
    <t>http://www.regione.vda.it</t>
  </si>
  <si>
    <t>FLUME&amp;#x28;FLUvial Management and Ecology societ&amp;agrave; cooperativa&amp;#x29;, Italy,CMTO&amp;#x28;Citt&amp;agrave; Metropolitana di Torino&amp;#x29;, Italy,CPVDA&amp;#x28;Consorzio regionale per la tutela, l&amp;#x27;esercizio e l&amp;#x27;incremento della pesca - Valle d&amp;#x27;Aosta&amp;#x29;, Italy,RAVA-FF&amp;#x28;Regione Autonoma Valle d&amp;rsquo;Aosta, Assessorato agricoltura, risorse naturali, Dipartimento risorse naturali e corpo forestale, Struttura flora e fauna&amp;#x29;, Italy,PNGP&amp;#x28;ENTE PARCO NAZIONALE GRAN PARADISO&amp;#x29;, Italy,POLITO&amp;#x28;Politecnico di Torino&amp;#x29;, Italy,Regione autonoma Valle d&amp;#x27;Aosta&amp;#xa;</t>
  </si>
  <si>
    <t>Ecological coherence,Freshwater,Improved legislative compliance and enforcement,Invasive species,Public and Stakeholders participation,River basin management</t>
  </si>
  <si>
    <t>freshwater ecosystem,monitoring,biodiversity,hydrographic basin,social participation,management planning,invasive species,river management</t>
  </si>
  <si>
    <t>Directive 92/43 - Conservation of natural habitats and of wild fauna and flora- Habitats Directive (21.05.1992),Regulation 1143/2014 - Prevention and management of the introduction and spread of invasive alien species (22.10.2014),Directive 2000/60 - Framework for Community action in the field of water policy (23.10.2000),COM(2011) 244 final “Our life insurance, our natural capital: an EU biodiversity strategy to 2020” (03.05.2011)</t>
  </si>
  <si>
    <t>Thymallus thymallus,Salmo marmoratus</t>
  </si>
  <si>
    <t xml:space="preserve">Parco Nazionale del Gran Paradiso(IT1201000, SPA/SCI) ,Zona Umida di Les Iles di Saint - Marcel(IT1205070, SPA/SCI) ,Zona umida di Morgex(IT1203010, SCI) ,Mulino Vecchio (fascia fluviale del Po)(IT1110050, SCI) ,Isolotto del Ritano (Dora Baltea)(IT1120013, SPA/SCI) ,Baraccone (confluenza Po - Dora Baltea)(IT1110019, SPA/SCI) ,Pont D'ael(IT1205030, SCI) </t>
  </si>
  <si>
    <t>Support for the development of the 3rd Danube river basin management and 2nd Danube flood risk management plan update 2021</t>
  </si>
  <si>
    <t>LIFE19 PRE/AT/000006</t>
  </si>
  <si>
    <t>LIFE DRBMP DFRMP 2021</t>
  </si>
  <si>
    <t>02/12/2019</t>
  </si>
  <si>
    <t>Knowledge development</t>
  </si>
  <si>
    <t>river management,flood forecast</t>
  </si>
  <si>
    <t>Eco friendly tanning cycle</t>
  </si>
  <si>
    <t>LIFE14 ENV/IT/000443</t>
  </si>
  <si>
    <t>LIFETAN</t>
  </si>
  <si>
    <t>www.enea.it</t>
  </si>
  <si>
    <t>Agenzia nazionale per le nuove tecnologie, lenergia e lo sviluppo economico sostenibile,INESCOP&amp;#x28;Asociaci&amp;oacute;n de Investigaci&amp;oacute;n para la industria del calzado&amp;#x29;, Spain,Tradelda&amp;#x28;TRADELDA, S.L.&amp;#x29;, Spain,NEWPORT&amp;#x28;NEWPORT conceria&amp;#x29;, Italy,ICCOMCNR&amp;#x28;Chemical Institute of organometallic compounds of CNR&amp;#x29;, Italy</t>
  </si>
  <si>
    <t>Pollutants reduction,Leather and Footwear</t>
  </si>
  <si>
    <t>chemical industry,leather industry,chemical pollutant,tanning</t>
  </si>
  <si>
    <t>"Regulation 1907/2006 - Registration, Evaluation, Authorisation and Restriction of Chemicals (REACH) (18.12.2006) ",Directive 2010/75 - Industrial emissions (integrated pollution prevention and control) (24.11.2010),COM(2014)398 - "Towards a circular economy: a zero waste programme for Europe" (02.07.2014)</t>
  </si>
  <si>
    <t>An environmental cost-effective activation treatment for biological failures in WWTP</t>
  </si>
  <si>
    <t>LIFE16 ENV/ES/000390</t>
  </si>
  <si>
    <t>LIFE BACTIWATER</t>
  </si>
  <si>
    <t>SOCIEDAD ESPAOLA DE ABASTECIMIENTOS, S.A.,BIOPOLIS, S.L., Spain,LIFESEQUENCING, S.L., Spain,AGUAS DE VALENCIA, S.A., Spain</t>
  </si>
  <si>
    <t>GOod PRactices implementation netwOrk for FORest biodiversity conservation</t>
  </si>
  <si>
    <t>LIFE17 GIE/IT/000561</t>
  </si>
  <si>
    <t>GOProFOR LIFE</t>
  </si>
  <si>
    <t>D.R.E.AM. Italia Societ&amp;agrave; cooperativa agricolo forestale,Compagnia delle Foreste s.r.l., Italy,Centre National de la Propri&amp;eacute;t&amp;eacute; Foresti&amp;egrave;re, France,Consiglio per la ricerca in agricoltura e l&amp;#x27;analisi dell&amp;#x27;economia agraria, Italy,Regione Toscana, Italy,Dr Wolf S.r.l., Italy,Regione Lazio - Direzione Regionale Capitale Naturale, Parchi e Aree protette, Italy,Regione Molise, Italy,Arma dei Carabinieri &amp;ndash; Comando Unit&amp;agrave; per la Tutela Forestale, Ambientale e Agroalimentare Carabinieri, Italy</t>
  </si>
  <si>
    <t>Forests,Awareness raising - Information</t>
  </si>
  <si>
    <t>ecotourism,environmental awareness,public awareness campaign,environmental training,forest management,information network</t>
  </si>
  <si>
    <t>Life for Silver Coast</t>
  </si>
  <si>
    <t>LIFE16 ENV/IT/000337</t>
  </si>
  <si>
    <t>LIFE_SC</t>
  </si>
  <si>
    <t>https://web.uniroma1.it/dip_diet/en</t>
  </si>
  <si>
    <t xml:space="preserve">Department of Information Engineering, Electronics and Telecommunications of &amp;quot;Sapienza&amp;quot; University of Rome,UNeed.IT O&amp;Uuml;, Estonia,Primordial srls, Italy,Green Action srl, Italy,Comune di Isola del Giglio, Italy,Newave Italia srl, Italy,Comune di Monte Argentario, Italy,Enel Energia SpA, Italy,Dipartimento di Ingegneria Civile e Ambientale - Universit&amp;agrave; degli Studi di Firenze, Italy,Comune di Orbetello, Italy,Enel X Italia SpA ,ENEL X MOBILITY Srl ,ON ELECTRIC CHARGE MOBILITY S.R.L </t>
  </si>
  <si>
    <t>air quality management,electric vehicle,transport planning,mobility</t>
  </si>
  <si>
    <t xml:space="preserve">COM (2013/0918) - A Clean Air Programme for Europe (18.12.2013),COM(2013)913 - "Together towards competitive and resource-efficient urban mobility " (17.12.2013),Directive 2008/50/EC - Ambient air quality and cleaner air for Europe (21.05.2008) </t>
  </si>
  <si>
    <t>Conservation of biodiversity in the Municipality of Bressanvido</t>
  </si>
  <si>
    <t>LIFE14 NAT/IT/000938</t>
  </si>
  <si>
    <t>LIFE Risorgive</t>
  </si>
  <si>
    <t>http://www.comune.bressanvido.vi.it</t>
  </si>
  <si>
    <t>Comune di Bressanvido,AQP&amp;#x28;Aquaprogram S.r.l.&amp;#x29;, Italy,CB-BRENTA&amp;#x28;Consorzio di bonifica Brenta&amp;#x29;, Italy,VA&amp;#x28;Veneto Agricoltura &amp;ndash; Azienda Regionale per i settori Agricolo, Forestale e Agro-Alimentare&amp;#x29;, Italy</t>
  </si>
  <si>
    <t>Agriculture - Forestry,Ecological coherence,Water resources protection</t>
  </si>
  <si>
    <t>freshwater ecosystem,renaturation</t>
  </si>
  <si>
    <t>Directive 92/43 - Conservation of natural habitats and of wild fauna and flora- Habitats Directive (21.05.1992),COM(2013) 249 final “Communication from the Commission on Green Infrastructure (GI) - Enhancing Europe’s Natural Capital” (06.05.2013),COM(2011) 244 final “Our life insurance, our natural capital: an EU biodiversity strategy to 2020” (03.05.2011),Directive 2000/60 - Framework for Community action in the field of water policy (23.10.2000)</t>
  </si>
  <si>
    <t>3260 - Water courses of plain to montane levels with the Ranunculion fluitantis and Callitricho-Batrachion vegetation,0 - Non applicable (i.e.species project)</t>
  </si>
  <si>
    <t xml:space="preserve">Bosco di Dueville e risorgive limitrofe(IT3220040, SCI) </t>
  </si>
  <si>
    <t>Re-utilization of drainage solution from soilless culture in protected agriculture. From open to close system</t>
  </si>
  <si>
    <t>LIFE14 ENV/ES/000538</t>
  </si>
  <si>
    <t>LIFE DRAINUSE</t>
  </si>
  <si>
    <t>http://www.csic.es.</t>
  </si>
  <si>
    <t>Agencia Estatal Consejo Superior de Investigaciones Cientficas,RITEC&amp;#x28;RIEGOS Y TECNOLOGIA S.L.&amp;#x29;, Spain,FECOAM&amp;#x28;Federaci&amp;oacute;n de Cooperativas Agrarias de Murcia.&amp;#x29;, Spain,UMU&amp;#x28;Universidad de Murcia&amp;#x29;, Spain</t>
  </si>
  <si>
    <t>Agriculture - Forestry,Water quality improvement</t>
  </si>
  <si>
    <t>water quality,water reuse</t>
  </si>
  <si>
    <t xml:space="preserve">Directive 2006/118 - Protection of groundwater against pollution and deterioration (12.12.2006),Directive 2000/60 - Framework for Community action in the field of water policy (23.10.2000),COM(2006)231 - “Thematic Strategy for Soil Protection” (22.09.2006) </t>
  </si>
  <si>
    <t>First demonstration of reintroduction of West Indian Manatee in the Grand Cul-de-Sac Marin Bay, Guadeloupe</t>
  </si>
  <si>
    <t>LIFE14 NAT/FR/000885</t>
  </si>
  <si>
    <t>LIFE SIRENIA</t>
  </si>
  <si>
    <t>http://guadeloupe-parcnational.fr/?-Le-retour-du-lamantin-</t>
  </si>
  <si>
    <t>Etablissement public  caractre administratif du Parc National de la Guadeloupe,None</t>
  </si>
  <si>
    <t>introduction of animal species,endangered species</t>
  </si>
  <si>
    <t>COM(2011) 244 final “Our life insurance, our natural capital: an EU biodiversity strategy to 2020” (03.05.2011),Convention on Biological Diversity - CBD (29.12.1993)</t>
  </si>
  <si>
    <t>LIFE-TRIALKYL - An innovative and sustainable continuous process for the development of high quality trimethyl phosphite</t>
  </si>
  <si>
    <t>LIFE14 ENV/IT/000346</t>
  </si>
  <si>
    <t>LIFE TRIALKYL</t>
  </si>
  <si>
    <t>http://www.italmatch.it/</t>
  </si>
  <si>
    <t>ITALMATCH CHEMICALS SPA,SP&amp;#x28;SP Sveriges tekniska forskningsinstitut AB&amp;#x29;, Sweden,SCSC&amp;#x28;SC Sviluppo chimica S.p.A&amp;#x29;, Italy</t>
  </si>
  <si>
    <t>16/07/2019</t>
  </si>
  <si>
    <t>Hazardous waste,Chemicals</t>
  </si>
  <si>
    <t>waste use,chemical industry,hazardous waste,waste water reduction</t>
  </si>
  <si>
    <t>"Regulation 1907/2006 - Registration, Evaluation, Authorisation and Restriction of Chemicals (REACH) (18.12.2006) ",COM(2014)398 - "Towards a circular economy: a zero waste programme for Europe" (02.07.2014)</t>
  </si>
  <si>
    <t>Management of ecosystems in Occitanie as an experimental tool towards agroecological transition</t>
  </si>
  <si>
    <t>LIFE20 NAT/FR/000758</t>
  </si>
  <si>
    <t>LIFE Biodiv' paysanne</t>
  </si>
  <si>
    <t>https://www.cen-occitanie.org/</t>
  </si>
  <si>
    <t>Conservatoire des espaces naturels d Occitanie ,TDL LR&amp;#x28;Terre de Liens Languedoc-Roussillon&amp;#x29;, France,CEN Ari&amp;egrave;ge&amp;#x28;ANA-Conservatoire d&amp;#x27;Espaces Naturels Ari&amp;egrave;ge&amp;#x29;, France,TDL MP&amp;#x28;Terre de Liens Midi-Pyr&amp;eacute;n&amp;eacute;es&amp;#x29;, France,FCEN&amp;#x28;F&amp;eacute;d&amp;eacute;ration des Conservatoires d&amp;#x27;Espaces Naturels&amp;#x29;, France,CBNPMP&amp;#x28;Syndicat mixte Conservatoire botanique pyr&amp;eacute;n&amp;eacute;en&amp;#x2f;Conservatoire botanique national des Pyr&amp;eacute;n&amp;eacute;es et de Midi-Pyr&amp;eacute;n&amp;eacute;e&amp;#x29;, France,SOLAGRO&amp;#x28;SOLAGRO&amp;#x29;, France</t>
  </si>
  <si>
    <t>Invasive species,Grasslands,High Nature Value farmland,Freshwater,Heath and Scrublands,Ecological coherence,Agriculture - Forestry,Sensitive and protected areas management,Green infrastructure,Soil and landscape protection,Spatial planning,Birds,Invertebrates,Mammals</t>
  </si>
  <si>
    <t>bird species,grassland ecosystem,heathland,invertebrate,mammal,Agriculture,Agrienvironment,invasive species,wetland ecosystem,sensitive area,land purchase</t>
  </si>
  <si>
    <t>6210 - Semi-natural dry grasslands and scrubland facies on calcareous substrates (Festuco-Brometalia) (* important orchid sites),6220 - Pseudo-steppe with grasses and annuals of the Thero-Brachypodietea,6230 - "Species-rich Nardus grasslands, on silicious substrates in mountain areas (and submountain areas in Continental Europe)",6410 - "Molinia meadows on calcareous, peaty or clayey-silt-laden soils (Molinion caeruleae)",6510 - "Lowland hay meadows (Alopecurus pratensis, Sanguisorba officinalis)"</t>
  </si>
  <si>
    <t>Olive Alive: Towards the design and certification of biodiversity friendly olive groves.</t>
  </si>
  <si>
    <t>LIFE14 NAT/ES/001094</t>
  </si>
  <si>
    <t>LIFE Olivares Vivos</t>
  </si>
  <si>
    <t>SOCIEDAD ESPAOLA DE ORNITOLOGA,UJA-M&amp;#x28;Universidad de Ja&amp;eacute;n. Departamento de Organizaci&amp;oacute;n de Empresas, Marketing y Sociolog&amp;iacute;a. Grupo de investigaci&amp;oacute;n PAIDI SEJ-315 Marketing UJA&amp;#x29;, Spain,DIPUJAEN&amp;#x28;Diputaci&amp;oacute;n provincial de Ja&amp;eacute;n&amp;#x29;, Spain,UJA-E&amp;#x28;Universidad de Ja&amp;eacute;n. Departamento de biolog&amp;iacute;a animal, biolog&amp;iacute;a vegetal y ecolog&amp;iacute;a. Grupo de investigaci&amp;oacute;n PAIDI RNM-354.&amp;#x29;, Spain,EEZA&amp;#x28;Agencia Estatal Consejo Superior de Investigaciones Cient&amp;iacute;ficas.&amp;#x29;, Spain</t>
  </si>
  <si>
    <t>High Nature Value farmland,Ecological coherence</t>
  </si>
  <si>
    <t>Agriculture,biodiversity,certification</t>
  </si>
  <si>
    <t>Innovative fully biodegradable mulching films &amp; fruit protection bags for sustainable agricultural practices</t>
  </si>
  <si>
    <t>LIFE14 ENV/ES/000486</t>
  </si>
  <si>
    <t>LIFE MULTIBIOSOL</t>
  </si>
  <si>
    <t>FUNDACIN AITIIP,Groencre&amp;#x28;Groencreatie BVBA&amp;#x29;, Belgium,ARCHA&amp;#x28;Laboratori ARCHA s.r.l&amp;#x29;, Italy,Transfer&amp;#x28;Transfer Latin Business Consultancy S.L.&amp;#x29;, Spain,PCTAD&amp;#x28;FUNDACI&amp;Oacute;N PARQUE CIENT&amp;Iacute;FICO TECNOL&amp;Oacute;GICO AULA DEI&amp;#x29;, Spain,FACA&amp;#x28;FEDERACI&amp;Oacute;N ARAGONESA DE COOPERATIVAS AGRARIAS&amp;#x29;, Spain,CSIC&amp;#x28;LA AGENCIA ESTATAL CONSEJO SUPERIOR DE INVESTIGACIONES CIENT&amp;Iacute;FICAS&amp;#x29;, Spain</t>
  </si>
  <si>
    <t>Agriculture - Forestry,Packaging and plastic waste,Eco-products design,Waste reduction - Raw material saving</t>
  </si>
  <si>
    <t>biodegradability</t>
  </si>
  <si>
    <t>Food waste prevention in the food chain to support the implementation of the 7th Environment Action
Programme</t>
  </si>
  <si>
    <t>LIFE15 GIE/HU/001048</t>
  </si>
  <si>
    <t>LIFE-FOODWASTEPREV</t>
  </si>
  <si>
    <t>http://www.nebih.gov.hu/en/</t>
  </si>
  <si>
    <t>National Food Chain Safety Office,None</t>
  </si>
  <si>
    <t>Improved legislative compliance and enforcement,Awareness raising - Information,Bio-waste (including food waste)</t>
  </si>
  <si>
    <t>environmental education,public awareness campaign,waste reduction</t>
  </si>
  <si>
    <t>Directive 2008/98 - Waste and repealing certain Directives (Waste Framework Directive) (19.11.2008),COM(2014)398 - "Towards a circular economy: a zero waste programme for Europe" (02.07.2014)</t>
  </si>
  <si>
    <t>Establishing a European Red List of Bryophytes, Pteridophytes, Saproxylic Beetles, Terrestrial Molluscs and Vascular Plants</t>
  </si>
  <si>
    <t>LIFE14 PRE/BE/000001</t>
  </si>
  <si>
    <t>LIFE European Red Lists</t>
  </si>
  <si>
    <t>Brussels</t>
  </si>
  <si>
    <t>www.iucn.org</t>
  </si>
  <si>
    <t>UICN Bureau de Representation Aupres de l&amp;#x27;Union Europeenne AISBL,Sveriges Lantbruksuniversitet, Sweden,MZP, Czech Republic</t>
  </si>
  <si>
    <t>01/05/2015</t>
  </si>
  <si>
    <t>Plants,Invertebrates</t>
  </si>
  <si>
    <t>Adaptation to Climate Change of Extensive Livestock Production Models in Europe</t>
  </si>
  <si>
    <t>LIFE17 CCA/ES/000035</t>
  </si>
  <si>
    <t>LIFE LiveAdapt</t>
  </si>
  <si>
    <t>http://www.uco.es/ganaderiaecologica/</t>
  </si>
  <si>
    <t>Universidad de C&amp;oacute;rdoba,Fundaci&amp;oacute;n Entre Tantos, Spain,Federaci&amp;oacute;n Espa&amp;ntilde;ola de la Dehesa, Spain,INSTITUT DE L&amp;rsquo;ELEVAGE, France,Associa&amp;ccedil;&amp;atilde;o de Defesa do Patrim&amp;oacute;nio de M&amp;eacute;rtola, Portugal,GABINETE DE GESTI&amp;Oacute;N INTEGRAL DE RECURSOS SL, Spain,SMARTDEHESA SL, Spain,QUERCUS &amp;ndash; Associa&amp;ccedil;&amp;atilde;o Nacional de Conserva&amp;ccedil;&amp;atilde;o da Naturaleza, Portugal,PIGCHAMP proEuropa. SL,INNOGESTIONA AMBIENTAL SL</t>
  </si>
  <si>
    <t>Sectoral adaptation (industry-services),GHG reduction in non EU ETS sectors,Natural resources and ecosystems</t>
  </si>
  <si>
    <t>Agriculture,waste management,decision making support,emission reduction,risk management,water resources management,carbon sequestration,energy efficiency</t>
  </si>
  <si>
    <t>COM(2014)15 - Policy framework for climate and energy in the period from 2020 to 2030 (22.01.2014),COM(2012)673 -"A Blueprint to Safeguard Europe's Water Resources",Directive 2000/60 - Framework for Community action in the field of water policy (23.10.2000),COM(2013)216 - EU Strategy on adaptation to climate change (16.04.2013),Directive 2012/27 - Energy efficiency (25.10.2012),COM(2011)112 - "A Roadmap for moving to a competitive low carbon economy in 2050" (08.03.2011)</t>
  </si>
  <si>
    <t>Nitrogen Extraction from Water By an Innovative Electrochemical System</t>
  </si>
  <si>
    <t>LIFE17 ENV/NL/000408</t>
  </si>
  <si>
    <t>LIFE-NEWBIES</t>
  </si>
  <si>
    <t>http://www.wetsus.eu</t>
  </si>
  <si>
    <t>STICHTING WETSUS, EUROPEAN CENTRE OF EXCELLENCE FOR SUSTAINABLE WATER TECHNOLOGY,Evides Industriewater B.V., The Netherlands,Fundaci&amp;oacute; Institut Catal&amp;agrave; de Recerca de l&amp;#x27;Aigua, Spain,W&amp;amp;F Technologies, The Netherlands</t>
  </si>
  <si>
    <t>waste water treatment,water quality,life-cycle management,fertiliser,sewage treatment system,resource conservation</t>
  </si>
  <si>
    <t>Directive 2000/60 - Framework for Community action in the field of water policy (23.10.2000),Directive 91/271 - Urban waste water treatment (21.05.1991),COM(2015)614 - "Closing the loop - An EU action plan for the Circular Economy" (02.12.2015)</t>
  </si>
  <si>
    <t>New water solutions for the mining industry: towards minimum liquid discharge and by-product recovery</t>
  </si>
  <si>
    <t>LIFE17 ENV/ES/000315</t>
  </si>
  <si>
    <t>LIFE REMINE-WATER</t>
  </si>
  <si>
    <t>CETaqua, Centro Tecnolgico del Agua, Fundacin Privada,Minas de Aguas Te&amp;ntilde;idas &amp;#x28;MATSA&amp;#x29;  SAU  Spain,Siec Badawcza Lukasiewicz - Instytut Metali Niezelaznych  Poland</t>
  </si>
  <si>
    <t>Waste water treatment,Mining - Quarrying</t>
  </si>
  <si>
    <t>water reuse,reverse osmosis,industrial waste water,resource conservation,waste water treatment</t>
  </si>
  <si>
    <t>COM(2015)614 - "Closing the loop - An EU action plan for the Circular Economy" (02.12.2015),Directive 2000/60 - Framework for Community action in the field of water policy (23.10.2000),COM(2012)673 -"A Blueprint to Safeguard Europe's Water Resources",COM(2011)885 - EU 2050 Energy Roadmap (15.12.2011),Directive 2010/75 - Industrial emissions (integrated pollution prevention and control) (24.11.2010)</t>
  </si>
  <si>
    <t>Innovative process for sustainable recycling and reuse of cellulosic textile waste</t>
  </si>
  <si>
    <t>LIFE18 ENV/SE/000489</t>
  </si>
  <si>
    <t>LIFE RE:NEWTEXTILE</t>
  </si>
  <si>
    <t>http://www.renewcell.com</t>
  </si>
  <si>
    <t>04/12/2020</t>
  </si>
  <si>
    <t>Cleaner technologies,Resource efficiency,Textiles - Clothing,Waste recycling,Waste reduction - Raw material saving</t>
  </si>
  <si>
    <t>clean technology,environmentally friendly product,recycling,textile industry,industrial process,consumer goods,alternative material,clothing industry</t>
  </si>
  <si>
    <t>Directive 1999/31 - Landfill of waste (26.04.1999),COM(2015)614 - "Closing the loop - An EU action plan for the Circular Economy" (02.12.2015)</t>
  </si>
  <si>
    <t>Mid-mountain adaptation to climate change</t>
  </si>
  <si>
    <t>LIFE18 CCA/ES/001099</t>
  </si>
  <si>
    <t>LIFE MIDMACC</t>
  </si>
  <si>
    <t>http://creaf.cat</t>
  </si>
  <si>
    <t>IRTA&amp;#x28;Institut de Recerca i Tecnologia Agroaliment&amp;agrave;ries&amp;#x29;, Spain,UR&amp;#x28;Universidad de La Rioja &amp;#x2f; University of La Rioja&amp;#x29;, Spain,OCCC&amp;#x28;Generalitat de Catalunya, Oficina Catalana del Canvi Clim&amp;agrave;tic&amp;#x29;, Spain,CTP&amp;#x28;Consorcio de la Comunidad de Trabajo de los Pirineos&amp;#x29;, Spain,CSIC&amp;#x28;Agencia Estatal Consejo Superior de Investigaciones Cient&amp;iacute;ficas &amp;#x28;CSIC&amp;#x29;&amp;#x29;, Spain,UNIZAR&amp;#x28;Universidad de Zaragoza&amp;#x29;, Spain,UAB&amp;#x28;Universitat Aut&amp;ograve;noma de Barcelona&amp;#x29;, Spain</t>
  </si>
  <si>
    <t>Natural resources and ecosystems,Forest management</t>
  </si>
  <si>
    <t>land use planning,rain water,forest management,water resources management,mountainous area,agroforestry,climate change adaptation</t>
  </si>
  <si>
    <t>Support for the preparation of Emission Control Areas (ECA) in the Mediterranean Sea</t>
  </si>
  <si>
    <t>LIFE20 PRE/IT/000002</t>
  </si>
  <si>
    <t>LIFE4MEDECA</t>
  </si>
  <si>
    <t>3D4EU srl-Italy,Centre Internacional de M&amp;egrave;todes Num&amp;egrave;rics a l&amp;rsquo;Enginyeria-Spain,Institute of Shipping Economics and Logistics-Germany,Green Transition Denmark ,MD International ltd.-Germany,Consiglio Nazionale delle Ricerche-Italy</t>
  </si>
  <si>
    <t>Knowledge development,Public and Stakeholders participation,Integrated management,Improved legislative compliance and enforcement,Marine and Coastal management,Transport planning - Traffic monitoring,Human health protection,Pollution control</t>
  </si>
  <si>
    <t>decision making support,pollution prevention,maritime transport,environmental impact assessment,harbour,environmental assessment,marine environment,environmental impact of transport,public health,transboundary pollution,knowledge development,multidisciplinary cooperation</t>
  </si>
  <si>
    <t>Coordinated Efforts for International Species Recovery</t>
  </si>
  <si>
    <t>LIFE14 PRE/UK/000002</t>
  </si>
  <si>
    <t>EuroSAP</t>
  </si>
  <si>
    <t>Cambridge</t>
  </si>
  <si>
    <t xml:space="preserve">http://www.birdlife.org/ </t>
  </si>
  <si>
    <t>BirdLife,Naturschutzbund Deutschland, Germany,RSPB, United Kingdom,Sveriges Ornitologiska Forening - BirdLife Sweden,Vereniging tot de Bescherming van Vogels, The Netherlands,Vulture Conservation Foundation, Switzerland,Hellenic Ornithological Society, Greece,Sociedade Portuguesa par o Estudo das Aves &amp;#x28;SPEA&amp;#x29;, Portugal,Lithuanian Ornithological Society &amp;#x28;LOD&amp;#x29;,Ligue pour la Protection des Oiseaux &amp;#x28;LPO&amp;#x29;, France,Sociedad Espanola de Ornitologia &amp;#x28;SEO&amp;#x2f;BirdLife&amp;#x29;, Spain</t>
  </si>
  <si>
    <t>01/04/2015</t>
  </si>
  <si>
    <t>River Functionality Index as planning instrument for a good governance of Sile's ecosystem</t>
  </si>
  <si>
    <t>LIFE14 NAT/IT/000809</t>
  </si>
  <si>
    <t>LIFE SILIFFE</t>
  </si>
  <si>
    <t>http://www.parcosile.it</t>
  </si>
  <si>
    <t>Ente Parco Naturale Regionale del fiume Sile,RV&amp;#x28;Regione del Veneto - Sezione Parchi biodiversit&amp;agrave; programmazione silvopastorale e tutela del consumatore&amp;#x29;, Italy,BIOPRO&amp;#x28;Bioprogramm Societ&amp;agrave; Cooperativa di Biotecnologie avanzate e Tecniche ambientali&amp;#x29;, Italy,Prov TV&amp;#x28;Amministrazione Provinciale di Treviso&amp;#x29;, Italy</t>
  </si>
  <si>
    <t>forest ecosystem,freshwater ecosystem,renaturation,river,wetlands ecosystem,wetland,rural development,restoration measure,environmental impact of agriculture</t>
  </si>
  <si>
    <t>COM(95) 189 - "Communication on the judicious use and conservation of wetlands" (12.12.1995),Directive 92/43 - Conservation of natural habitats and of wild fauna and flora- Habitats Directive (21.05.1992),COM(2013) 620 final “Proposal for a regulation of the European Parliament and of the Council on the prevention and management of the introduction and spread of invasive alien species  (09.09.2013),COM(2013) 249 final “Communication from the Commission on Green Infrastructure (GI) - Enhancing Europe’s Natural Capital” (06.05.2013),COM(2011) 244 final “Our life insurance, our natural capital: an EU biodiversity strategy to 2020” (03.05.2011),Directive 2000/60 - Framework for Community action in the field of water policy (23.10.2000)</t>
  </si>
  <si>
    <t>6410 - "Molinia meadows on calcareous, peaty or clayey-silt-laden soils (Molinion caeruleae)",7210 - Calcareous fens with Cladium mariscus and species of the Caricion davallianae,91E0 - "Alluvial forests with Alnus glutinosa and Fraxinus excelsior (Alno-Padion, Alnion incanae, Salicion albae)"</t>
  </si>
  <si>
    <t>Cottus gobio,Salmo marmoratus,Barbus plebejus,Lampetra fluviatilis,Rana esculenta,Bufo viridis,Rana latastei,Triturus carnifex,Bombina variegata,Austropotamobius pallipes,Emys orbicularis</t>
  </si>
  <si>
    <t xml:space="preserve">Fiume Sile: Sile Morto e ansa a S. Michele Vecchio(IT3240019, SPA) ,Sile: sorgenti, paludi di Morgano e S. Cristina(IT3240011, SPA/SCI) ,Fiume Sile dalle sorgenti a Treviso Ovest(IT3240028, SCI) ,Fiume Sile da Treviso Est a San Michele Vecchio(IT3240031, SCI) </t>
  </si>
  <si>
    <t>BIODOLOMER - Demonstration of a unique, fully renewable green material for the reduction of plastics and packaging waste</t>
  </si>
  <si>
    <t>LIFE15 ENV/SE/000315</t>
  </si>
  <si>
    <t>BIODOLOMER for LIFE</t>
  </si>
  <si>
    <t>www.oresundskraft.se</t>
  </si>
  <si>
    <t>resundskraft Kraft och Vrme AB,Nordv&amp;auml;stra Sk&amp;aring;nes Renh&amp;aring;llnings AB, Sweden,GAIA BioMaterials AB, Sweden</t>
  </si>
  <si>
    <t>waste reduction,packaging,biodegradability</t>
  </si>
  <si>
    <t>Conservation of Parnassius apollo in Poland, Czechia and Austria</t>
  </si>
  <si>
    <t>LIFE20 NAT/PL/000151</t>
  </si>
  <si>
    <t>LIFE Apollo2020</t>
  </si>
  <si>
    <t>http://www.kpnmab.pl</t>
  </si>
  <si>
    <t>Narodowy z siedzib&amp;#x105; w Jeleniej ,EWS&amp;#x28;European Wilderness Society, Verein zum Schutz der Europ&amp;auml;ischen Wildnis&amp;#x29;, Austria,&amp;#x10c;SOP&amp;#x28;&amp;#x10c;esk&amp;yacute; svaz ochr&amp;aacute;nc&amp;#x16f; p&amp;#x159;&amp;iacute;rody&amp;#x29;, Czech Republic,VIS&amp;#x28;VZD&amp;#x11a;L&amp;Aacute;VAC&amp;Iacute; A INFORMA&amp;#x10c;N&amp;Iacute; ST&amp;#x158;EDISKO B&amp;iacute;l&amp;eacute; Karpaty, o.p.s. &amp;#x2f; Education and information centre B&amp;iacute;l&amp;eacute; Karpaty&amp;#x29;, Czech Republic,KP&amp;#x28;Klub Przyrodnik&amp;oacute;w&amp;#x29;, Poland,IB PAN&amp;#x28;W. Szafer Institute of Botany of the Polish Academy of Sciences &amp;#x28;IB PAN&amp;#x29;&amp;#x29;, Poland</t>
  </si>
  <si>
    <t>Heath and Scrublands,Sensitive and protected areas management,Green infrastructure,Ecological coherence,High Nature Value farmland,Grasslands</t>
  </si>
  <si>
    <t>heathland,sensitive area,endangered species,grassland ecosystem</t>
  </si>
  <si>
    <t>6110 - Rupicolous calcareous or basophilic grasslands of the Alysso-Sedion albi,6210 - Semi-natural dry grasslands and scrubland facies on calcareous substrates (Festuco-Brometalia) (* important orchid sites),6230 - "Species-rich Nardus grasslands, on silicious substrates in mountain areas (and submountain areas in Continental Europe)",6430 - Hydrophilous tall herb fringe communities of plains and of the montane to alpine levels,6510 - "Lowland hay meadows (Alopecurus pratensis, Sanguisorba officinalis)",6520 - Mountain hay meadows,8150 - Medio-European upland siliceous screes,8160 - Medio-European calcareous scree of hill and montane levels,8220 - Siliceous rocky slopes with chasmophytic vegetation,8230 - Siliceous rock with pioneer vegetation of the Sedo-Scleranthion or of the Sedo albi-Veronicion dillenii</t>
  </si>
  <si>
    <t>Lopinga achine,Euplagia quadripunctaria,Phengaris arion,Parnassius apollo</t>
  </si>
  <si>
    <t xml:space="preserve">Hrušová dolina(CZ0722199, SCI) ,Bílé potoky(CZ0720441, SCI) ,Podkrálovec(CZ0720435, SCI) ,Wachau - Jauerling(AT1205000, SPA) ,Ötscher - Dürrenstein(AT1203000, SPA) ,Hohe Tauern, Tirol(AT3301000, SPA/SCI) ,Bluntautal(AT3206007, SCI) ,Kalkhochalpen, Salzburg(AT3211012, SCI) ,Wachau(AT1205A00, SCI) ,Ötscher - Dürrenstein(AT1203A00, SCI) ,Krkonoše(CZ0521009, SPA) ,Sudety Wałbrzysko-Kamiennogórskie(PLB020010, SPA) ,Krkonoše(CZ0524044, SCI) ,Stawy Sobieszowskie(PLH020044, SCI) ,Góry Kamienne(PLH020038, SCI) ,Karkonosze(PLB020007, SPA) ,Valentová(CZ0720437, SCI) ,Na Koncoch(CZ0720428, SCI) ,Bílé Karpaty(CZ0724090, SCI) ,Vlárský průsmyk(CZ0724430, SCI) ,Hodňovská dolina(CZ0722198, SCI) ,Vlára(CZ0723434, SCI) ,Rheindelta(AT3402000, SPA/SCI) ,Schütt - Graschelitzen(AT2120000, SPA/SCI) ,Villacher Alpe (Dobratsch)(AT2112000, SPA/SCI) </t>
  </si>
  <si>
    <t>BrennerLEC - Brenner Lower Emissions Corridor</t>
  </si>
  <si>
    <t>LIFE15 ENV/IT/000281</t>
  </si>
  <si>
    <t>LIFE BrennerLEC</t>
  </si>
  <si>
    <t>http://www.autobrennero.it</t>
  </si>
  <si>
    <t>Autostrada del Brennero S.p.A.&amp;#x2f;Brennerautobahn AG,Cisma Srl, Italy,IDM Suedtirol - Alto Adige, Italy,Provincia Autonoma di Trento - Agenzia Provinciale per la protezione dell&amp;#x27;ambiente, Italy,Provincia Autonoma di Bolzano - Agenzia Provinciale per l&amp;#x27;ambiente &amp;#x28;Rip. 29&amp;#x29;, Italy,Universit&amp;agrave; degli Studi di Trento, Italy,NOI AG &amp;#x2f; SpA</t>
  </si>
  <si>
    <t>monitoring,noise reduction,air pollution,transport planning,traffic monitoring</t>
  </si>
  <si>
    <t>ECO innovative methodologies for the valorisation of construction and urban waste into high grade TILES</t>
  </si>
  <si>
    <t>LIFE14 ENV/IT/000801</t>
  </si>
  <si>
    <t>LIFE ECO TILES</t>
  </si>
  <si>
    <t>http://www.unicam.it</t>
  </si>
  <si>
    <t>Universit degli Studi di Camerino,GRA&amp;#x28;Grandinetti Srl&amp;#x29;, Italy</t>
  </si>
  <si>
    <t>28/02/2018</t>
  </si>
  <si>
    <t>Building,Construction and demolition waste,Circular economy and Value chains</t>
  </si>
  <si>
    <t>demolition waste,building waste,waste recycling</t>
  </si>
  <si>
    <t xml:space="preserve">Directive 2008/98 - Waste and repealing certain Directives (Waste Framework Directive) (19.11.2008),COM(2014)398 - "Towards a circular economy: a zero waste programme for Europe" (02.07.2014),Directive (EU) 2018/850 amending Directive 1999/31/EC on the landfill of waste (30.05.2018) </t>
  </si>
  <si>
    <t>SUSTAINABLE AND LOW ENERGY WASTEWATER TREATMENT FOR WARM CLIMATES</t>
  </si>
  <si>
    <t>LIFE14 ENV/ES/000203</t>
  </si>
  <si>
    <t>LIFE CELSIUS</t>
  </si>
  <si>
    <t>ACCIONA AGUA, S.A.U.,EFE&amp;#x28;AGENCIA EFE S.A.&amp;#x29;, Spain</t>
  </si>
  <si>
    <t>Water quality improvement,Waste water treatment</t>
  </si>
  <si>
    <t>eutrophication,water quality</t>
  </si>
  <si>
    <t>GOVERNANCE OF WASTE EEE (WEEE) AND WASTE PBA (WPBA) FLOW AND CUNSUMER FRINDLY COLLECTION AND AWARENESS RAISING</t>
  </si>
  <si>
    <t>LIFE14 GIE/SI/000176</t>
  </si>
  <si>
    <t>LIFE E-WASTE GOVERNANCE</t>
  </si>
  <si>
    <t>ZEOS, ravnanje z elektrino in elektronsko opremo, d.o.o.,None</t>
  </si>
  <si>
    <t>30/12/2020</t>
  </si>
  <si>
    <t>Waste from Electrical and Electronic Equipment (WEEE),Awareness raising - Information</t>
  </si>
  <si>
    <t>environmental education,waste management,public awareness campaign,separated collection,electrical industry</t>
  </si>
  <si>
    <t>Directive 2008/12 - Batteries and accumulators and waste batteries and accumulators (Amending  Directive 2006/66)  (11.09.2008),Directive 2006/66 - Batteries and accumulators and waste batteries and accumulators and repealing Directive 91/157/EEC (06.09.2006),Directive 2012/19 - Waste electrical and electronic equipment (WEEE) (04.07.2012)</t>
  </si>
  <si>
    <t>Water And Disturbance Environmental Restoration on the Northumbrian coast</t>
  </si>
  <si>
    <t>LIFE20 NAT/UK/000277</t>
  </si>
  <si>
    <t>LIFE WADER</t>
  </si>
  <si>
    <t>https://tweedforum.org/our-work/life-wader/</t>
  </si>
  <si>
    <t>Natural England ,TF&amp;#x28;Tweed Forum Limited&amp;#x29;, United Kingdom,UNEW&amp;#x28;University of Newcastle upon Tyne&amp;#x29;, United Kingdom,EA&amp;#x28;Environment Agency&amp;#x29;, United Kingdom</t>
  </si>
  <si>
    <t>Coastal,Freshwater,Marine,Resilient communities,Invasive species,Marine and Coastal management,Sensitive and protected areas management,Birds,Fish,Plants,River basin management,Water quality improvement</t>
  </si>
  <si>
    <t>marine ecosystem,invasive species,sensitive area,Coastal areas management,freshwater ecosystem</t>
  </si>
  <si>
    <t>Directive 92/43 - Conservation of natural habitats and of wild fauna and flora- Habitats Directive (21.05.1992),Directive 79/409 - Conservation of wild birds (02.04.1979),Bern Convention on the Conservation of European Wildlife and Natural Habitats (01.06.1982),COM(2011) 244 final “Our life insurance, our natural capital: an EU biodiversity strategy to 2020” (03.05.2011),Directive 2008/56 - Framework for community action in the field of marine environmental policy (Marine Strategy Framework Directive) (17.06.2008)</t>
  </si>
  <si>
    <t>Cygnus cygnus,Sterna dougallii,Calidris maritima,Sterna albifrons,Sterna paradisaea,Arenaria interpres,Halichoerus grypus,Salmo salar,Petalophyllum ralfsii</t>
  </si>
  <si>
    <t xml:space="preserve">Lindisfarne(UK9006011, SPA) ,North Northumberland Dunes(UK0017097, SCI) ,Tweed Estuary(UK0030292, SCI) ,River Tweed(UK0012691, SCI) ,Berwickshire and North Northumberland Coast(UK0017072, SCI) ,Northumbria Coast(UK9006131, SPA) </t>
  </si>
  <si>
    <t>Belgian Nature Integrated Project</t>
  </si>
  <si>
    <t>LIFE14 IPE/BE/000002</t>
  </si>
  <si>
    <t>BNIP</t>
  </si>
  <si>
    <t>Agentschap voor Natuur en Bos,Service Public de Wallonie,The Federal Public Service Health, Food Chain Safety and Environment,Natuurpunt beheer vzw,Natuurinvest,Natagora asbl,Synergies Nature-Agriculture-Ruralit&amp;eacute; durables asbl</t>
  </si>
  <si>
    <t>marine conservation area,protected area,biodiversity,management plan,information system</t>
  </si>
  <si>
    <t>Application of Nature-Based Solutions for local adaptation of educational and social buildings to Climate Change</t>
  </si>
  <si>
    <t>LIFE17 CCA/ES/000088</t>
  </si>
  <si>
    <t>LIFE-myBUILDINGisGREEN</t>
  </si>
  <si>
    <t>AGENCIA ESTATAL CONSEJO SUPERIOR DE INVESTIGACIONES CIENT&amp;Iacute;FICAS,Municipio do Porto, Portugal,Diputaci&amp;oacute;n de Badajoz, Spain,FUNDACI&amp;Oacute;N CARTIF, Spain,CIMAC - Comunidade Intermunicipal do Alentejo Central, Portugal</t>
  </si>
  <si>
    <t>building industry,nature-based solutions</t>
  </si>
  <si>
    <t>Integration of human activities in the conservation objectives of the Natura 2000 Network in the littoral of Cantabria</t>
  </si>
  <si>
    <t>LIFE14 NAT/ES/001213</t>
  </si>
  <si>
    <t>CONVIVE-LIFE</t>
  </si>
  <si>
    <t>FUNDACIN INSTITUTO DE HIDRULICA AMBIENTAL DE CANTABRIA,Arnuero&amp;#x28;AYUNTAMIENTO DE ARNUERO&amp;#x29;, Spain,TNSL&amp;#x28;TINAMENOR.S.L.&amp;#x29;, Spain,SEO&amp;#x28;Sociedad Espa&amp;ntilde;ola de Ornitolog&amp;iacute;a&amp;#x29;, Spain,COPSESA&amp;#x28;Constructora Obras P&amp;uacute;blicas San Emeterio S.A&amp;#x29;, Spain,CGPYDR&amp;#x28;CONSEJER&amp;Iacute;A DE GANADER&amp;Iacute;A, PESCA Y DESARROLLO RURAL del GOBIERNO DE CANTABRIA&amp;#x29;, Spain</t>
  </si>
  <si>
    <t>20/10/2015</t>
  </si>
  <si>
    <t>30/10/2020</t>
  </si>
  <si>
    <t>Invasive species,Coastal</t>
  </si>
  <si>
    <t>coastal area,biodiversity</t>
  </si>
  <si>
    <t>1110 - Sandbanks which are slightly covered by sea water all the time,1130 - Estuaries,1140 - Mudflats and sandflats not covered by seawater at low tide,1310 - Salicornia and other annuals colonizing mud and sand,1320 - Spartina swards (Spartinion maritimae),1330 - Atlantic salt meadows (Glauco-Puccinellietalia maritimae),1420 - Mediterranean and thermo-Atlantic halophilous scrubs (Sarcocornetea fruticosi),2110 - Embryonic shifting dunes,4090 - Endemic oro-Mediterranean heaths with gorse,91E0 - "Alluvial forests with Alnus glutinosa and Fraxinus excelsior (Alno-Padion, Alnion incanae, Salicion albae)",9340 - Quercus ilex and Quercus rotundifolia forests</t>
  </si>
  <si>
    <t>Ixobrychus minutus,Recurvirostra avosetta,Ardea purpurea,Platalea leucorodia</t>
  </si>
  <si>
    <t xml:space="preserve">Rias occidentales y Duna de Oyambre(ES1300003, SCI) ,Marismas de Santoña, Victoria y Joyel(ES1300007, SCI) ,Marismas de Santoña, Victoria y Joyel y Ría de Ajo(ES0000143, SPA) </t>
  </si>
  <si>
    <t xml:space="preserve">LIFE  Closer to You  </t>
  </si>
  <si>
    <t>LIFE14 CAP/RO/000007</t>
  </si>
  <si>
    <t>LIFE Lab</t>
  </si>
  <si>
    <t>Ministerul Mediului, Apelor si Padurilor,None</t>
  </si>
  <si>
    <t>Conservation of threatened habitats and species which form the Garrigues Gardoises' mediterranean ecological mosaic</t>
  </si>
  <si>
    <t>LIFE20 NAT/FR/001515</t>
  </si>
  <si>
    <t>LIFE TERRA MUSIVA</t>
  </si>
  <si>
    <t>https://www.gorgesdugardon.fr/</t>
  </si>
  <si>
    <t>LCM&amp;#x28;Commune De La Capelle Et Masmol&amp;egrave;ne&amp;#x29;, France,Syndicat mixte des gorges du Gardon ,CA30&amp;#x28;Chambre d&amp;#x27;Agriculture du Gard&amp;#x29;, France,COGard&amp;#x28;Centre Ornithologique du Gard&amp;#x29;, France,CENO&amp;#x28;Conservatoire d&amp;#x27;Espaces Naturels d&amp;#x27;Occitanie&amp;#x29;, France,CD30&amp;#x28;Conseil d&amp;eacute;partemental du Gard&amp;#x29;, France,EE&amp;#x28;Ecologistes de l&amp;#x27;Euzi&amp;egrave;re&amp;#x29;, France,CPIE30&amp;#x28;Maison de la Nature et de l&amp;rsquo;Environnement - R&amp;eacute;seau d&amp;rsquo;Education &amp;agrave; la Nature et &amp;agrave; l&amp;rsquo;Environnement du Gard, labellis&amp;eacute;e Centre Permanent d&amp;#x27;Initiatives pour l&amp;#x27;Environnement&amp;#x29;, France,FDCIVAM30&amp;#x28;F&amp;eacute;d&amp;eacute;ration D&amp;eacute;partementale des Centre d&amp;rsquo;Initiatives pour Valoriser l&amp;rsquo;Agriculture et le Milieu rural du Gard&amp;#x29;, France</t>
  </si>
  <si>
    <t>Participant,Coordinator,Participant,Participant,Participant,Participant,Participant,Participant,Participant</t>
  </si>
  <si>
    <t>Ecological coherence,Birds,Invertebrates,Mammals,Amphibians,Grasslands,Freshwater,Sensitive and protected areas management,Agriculture - Forestry,Natural risks (Flood - Forest fire - Landslide),High Nature Value farmland,Invasive species</t>
  </si>
  <si>
    <t>bird species,freshwater ecosystem,grassland ecosystem,grazing,invertebrate,mammal,odonate,protected area,Agrienvironment,invasive species,ponds,sensitive area,amphibian</t>
  </si>
  <si>
    <t>Directive 92/43 - Conservation of natural habitats and of wild fauna and flora- Habitats Directive (21.05.1992),COM(2011) 244 final “Our life insurance, our natural capital: an EU biodiversity strategy to 2020” (03.05.2011),Regulation 1143/2014 - Prevention and management of the introduction and spread of invasive alien species (22.10.2014),Directive 2000/60 - Framework for Community action in the field of water policy (23.10.2000),Directive 79/409 - Conservation of wild birds (02.04.1979)</t>
  </si>
  <si>
    <t>3170 - Mediterranean temporary ponds,6220 - Pseudo-steppe with grasses and annuals of the Thero-Brachypodietea,91E0 - "Alluvial forests with Alnus glutinosa and Fraxinus excelsior (Alno-Padion, Alnion incanae, Salicion albae)",92A0 - Salix alba and Populus alba galleries</t>
  </si>
  <si>
    <t>Anthus campestris,Lullula arborea,Tetrax tetrax,Hieraaetus fasciatus,Rhinolophus ferrumequinum,Myotis emarginatus,Myotis blythii,Pelobates cultripes,Triturus cristatus</t>
  </si>
  <si>
    <t xml:space="preserve">La Cèze et ses gorges(FR9101399, SCI) ,Étang et mares de la Capelle(FR9101402, SCI) ,Camp des Garrigues(FR9112031, SPA) ,Garrigues de Lussan(FR9112033, SPA) ,Le Gardon et ses gorges(FR9101395, SCI) ,Gorges du Gardon(FR9110081, SPA) </t>
  </si>
  <si>
    <t>Osprey conservation in selected SPA Natura 2000 sites in Poland</t>
  </si>
  <si>
    <t>LIFE15 NAT/PL/000819</t>
  </si>
  <si>
    <t>LIFEPandionPL</t>
  </si>
  <si>
    <t>http://www.lasy.gov.pl</t>
  </si>
  <si>
    <t>Dyrekcja Generalna Lasw Pastwowych,Komitet Ochrony Or&amp;#x142;&amp;oacute;w, Poland</t>
  </si>
  <si>
    <t>monitoring,environmental awareness,migratory species,monitoring system,endangered species</t>
  </si>
  <si>
    <t>Directive 2009/147 - Conservation of wild birds - Birds Directive (codified version of Directive 79/409/EEC as amended) (30.11.2009),Bonn Convention on the Conservation of Migratory Species of Wild Animals - CMS (01/11/1983),Convention on International Trade in Endangered Species of Wild Fauna and Flora (CITES) (03.03.1973)</t>
  </si>
  <si>
    <t>Pandion haliaetus</t>
  </si>
  <si>
    <t xml:space="preserve">Puszcza Barlinecka(PLB080001, SPA) ,Pobrzeże Słowińskie(PLB220003, SPA) ,Puszcza Borecka(PLB280006, SPA) ,Puszcza Napiwodzko-Ramucka(PLB280007, SPA) ,Puszcza Piska(PLB280008, SPA) ,Dolina Dolnej Odry(PLB320003, SPA) ,Jeziora Pszczewskie i Dolina Obry(PLB080005, SPA) ,Puszcza nad Gwdą(PLB300012, SPA) ,Puszcza Notecka(PLB300015, SPA) ,Ostoja Wkrzańska(PLB320014, SPA) ,Ostoja Witnicko-Dębniańska(PLB320015, SPA) ,Lasy Puszczy nad Drawą(PLB320016, SPA) ,Ostoja Cedyńska(PLB320017, SPA) </t>
  </si>
  <si>
    <t>Demonstration of the recovery of critical metals such as indium and yttrium by recycling discarded flat panels</t>
  </si>
  <si>
    <t>LIFE14 ENV/ES/000450</t>
  </si>
  <si>
    <t>LIFE RECUMETAL</t>
  </si>
  <si>
    <t>http://lurederra.es</t>
  </si>
  <si>
    <t>L&amp;#x27;UREDERRA, CENTRO PARA EL DESARROLLO TECNOLGICO Y SOCIAL,ECOINTEGRA&amp;#x28;FUNDACI&amp;Oacute;N ASPACE NAVARRA PARA EL EMPLEO&amp;#x29;, Spain,INM&amp;#x28;INGENIERIA NAVARRA MEC&amp;Aacute;NICA S.L.&amp;#x29;, Spain</t>
  </si>
  <si>
    <t>Waste recycling,Waste from Electrical and Electronic Equipment (WEEE)</t>
  </si>
  <si>
    <t>metal,electronic material</t>
  </si>
  <si>
    <t>Directive 2012/19 - Waste electrical and electronic equipment (WEEE) (04.07.2012),Directive 2008/98 - Waste and repealing certain Directives (Waste Framework Directive) (19.11.2008)</t>
  </si>
  <si>
    <t>New generation of eco-friendly asphalts with recycled materials and high durability and acoustic performance</t>
  </si>
  <si>
    <t>LIFE14 ENV/ES/000708</t>
  </si>
  <si>
    <t>LIFE- SOUNDLESS</t>
  </si>
  <si>
    <t>http://www.cfv.junta-andalucia.es</t>
  </si>
  <si>
    <t>Direccin General de Infraestructuras de la Consejera de Fomento, Infraestructuras y Ordenacin del Territorio,CIDAUT&amp;#x28;FUNDACION CIDAUT, CENTRO DE INVESTIGACI&amp;Oacute;N Y DESARROLLO EN TRANSPORTE Y ENERG&amp;Iacute;A&amp;#x29;, Spain,EIFFAGE&amp;#x28;Eiffage Infraestructuras&amp;#x29;, Spain</t>
  </si>
  <si>
    <t>Noise pollution,Waste recycling</t>
  </si>
  <si>
    <t>plastic waste,noise reduction,road construction material,industrial waste</t>
  </si>
  <si>
    <t>Directive 2008/98 - Waste and repealing certain Directives (Waste Framework Directive) (19.11.2008),Directive 2002/49 - Assessment and management of environmental noise (Noise Directive) (25.06.2002)</t>
  </si>
  <si>
    <t>Enhanced Reclaimed wAter quality through MainStream anaErobic treatment using Supported biomass growth.</t>
  </si>
  <si>
    <t>LIFE14 ENV/ES/000621</t>
  </si>
  <si>
    <t>LIFE RAMSES</t>
  </si>
  <si>
    <t>http://www.acciona-agua.es/</t>
  </si>
  <si>
    <t>ACCIONA AGUA, S.A.U.,ESAMUR&amp;#x28;Entidad de Saneamiento y Depuraci&amp;oacute;n de la Regi&amp;oacute;n de Murcia&amp;#x29;, Spain</t>
  </si>
  <si>
    <t>15/07/2018</t>
  </si>
  <si>
    <t>waste water treatment,water reuse,biomass energy,agricultural waste</t>
  </si>
  <si>
    <t>Directive 1999/31 - Landfill of waste (26.04.1999),Directive 2008/98 - Waste and repealing certain Directives (Waste Framework Directive) (19.11.2008),Directive 2000/60 - Framework for Community action in the field of water policy (23.10.2000),Directive 91/271 - Urban waste water treatment (21.05.1991),Directive 2009/28 - Promotion of the use of energy from renewable sources (23.04.2009)</t>
  </si>
  <si>
    <t>Reducing and mitigating Light Pollution impact in Natura 2000 areas in Macaronesia</t>
  </si>
  <si>
    <t>LIFE20 NAT/PT/001098</t>
  </si>
  <si>
    <t>LIFE Natura@night</t>
  </si>
  <si>
    <t>Sociedade Portuguesa para o Estudo das Aves ,IFCN&amp;#x28;Instituto das Florestas e Conserva&amp;ccedil;&amp;atilde;o da Natureza&amp;#x29;, Portugal,CMMachico&amp;#x28;C&amp;acirc;mara Municipal de Machico&amp;#x29;, Portugal,CMGraciosa&amp;#x28;C&amp;acirc;mara Municipal Santa Cruz Graciosa&amp;#x29;, Portugal,Fluxo Luz&amp;#x28;Fluxo de Luz&amp;#x29;, Portugal,CMCLobos&amp;#x28;C&amp;acirc;mara Municipal de C&amp;acirc;mara de Lobos&amp;#x29;, Portugal,CMFunchal&amp;#x28;C&amp;acirc;mara Municipal do Funchal&amp;#x29;, Portugal,CMSantana&amp;#x28;C&amp;acirc;mara Municipal de Santana&amp;#x29;, Portugal,CMSCruz&amp;#x28;C&amp;acirc;mara Municipal de Santa Cruz&amp;#x29;, Portugal,DRAM&amp;#x28;Dire&amp;ccedil;&amp;atilde;o Regional Assuntos Mar&amp;#x29;, Portugal,ITC&amp;#x28;Instituto Tecnologico de Canarias&amp;#x29;, Spain,IAC&amp;#x28;Instituto de Astrof&amp;iacute;sica de Canarias&amp;#x29;, Spain,SEO&amp;#x28;Sociedad Espa&amp;ntilde;ola de Ornitolog&amp;iacute;a&amp;#x29;, Spain</t>
  </si>
  <si>
    <t>Sensitive and protected areas management,Birds,Pollutants reduction,Public and Stakeholders participation,Marine and Coastal management</t>
  </si>
  <si>
    <t>social participation,sensitive area,coastal management,bird species,protected area management</t>
  </si>
  <si>
    <t>Directive 2008/56 - Framework for community action in the field of marine environmental policy (Marine Strategy Framework Directive) (17.06.2008),COM(2013)216 - EU Strategy on adaptation to climate change (16.04.2013),Directive 2009/147 - Conservation of wild birds - Birds Directive (codified version of Directive 79/409/EEC as amended) (30.11.2009),COM(2020) 380 EU Biodiversity Strategy for 2030 Bringing nature back into our lives (20.05.2020.)  ,Directive 92/43 - Conservation of natural habitats and of wild fauna and flora- Habitats Directive (21.05.1992)</t>
  </si>
  <si>
    <t>Bulweria bulwerii,Puffinus puffinus,Pterodroma madeira,Hydrobates pelagicus,Pelagodroma marina,Plecotus austriacus,Plecotus teneriffae,Pipistrellus maderensis,Pipistrellus kuhlii,Nyctalus leisleri verrucosus,Nyctalus azoreum</t>
  </si>
  <si>
    <t>PROCELLARIIDAE Puffinus lherminieri,PROCELLARIIDAE Pterodroma deserta,PROCELLARIIDAE Calonectris borealis,HYDROBATIDAE Hydrobates monteiroi,HYDROBATIDAE Hydrobates castro,HYDROBATIDAE Hydrobates pelagicus,PROCELLARIIDAE Pterodroma madeira</t>
  </si>
  <si>
    <t xml:space="preserve">Ponta Branca - Ilha Graciosa(PTGRA0016, SCI) </t>
  </si>
  <si>
    <t>Valorization of iron foundry sands and dust in the ceramic tile production process</t>
  </si>
  <si>
    <t>LIFE14 ENV/ES/000252</t>
  </si>
  <si>
    <t>LIFE FOUNDRYTILE</t>
  </si>
  <si>
    <t>http://www.ctm.com.es/</t>
  </si>
  <si>
    <t>FUNDACIO CTM CENTRE TECNOLGIC,ASCER&amp;#x28;Asociaci&amp;oacute;n Espa&amp;ntilde;ola de Fabricantes de Azulejos y Pavimentos Cer&amp;aacute;micos&amp;#x29;, Spain,AFV&amp;#x28;ASOCIACI&amp;Oacute;N DE FUNDIDORES DEL PA&amp;Iacute;S VASCO Y NAVARRA&amp;#x29;, Spain,AICE-ITC&amp;#x28;Asociaci&amp;oacute;n de Investigaci&amp;oacute;n de las Industrias Cer&amp;aacute;micas&amp;#x29;, Spain,EUTOMI&amp;#x28;EUROATOMIZADO, S.A.&amp;#x29;, Spain</t>
  </si>
  <si>
    <t>03/09/2015</t>
  </si>
  <si>
    <t>industrial waste,waste recycling,ceramics industry</t>
  </si>
  <si>
    <t>Conservation of White Stork in the River Valleys of Eastern Poland</t>
  </si>
  <si>
    <t>LIFE15 NAT/PL/000728</t>
  </si>
  <si>
    <t>LIFEciconiaPL</t>
  </si>
  <si>
    <t>http://ptop.org.pl</t>
  </si>
  <si>
    <t>Polskie Towarzystwo Ochrony Ptakow,&amp;#x141;omzynski Park Krajobrazowy Doliny Narwi, Poland,Biebrzanski Park Narodowy, Poland</t>
  </si>
  <si>
    <t>migratory species,population dynamics,endangered species</t>
  </si>
  <si>
    <t>Ciconia ciconia</t>
  </si>
  <si>
    <t xml:space="preserve">Doliny Omulwi i Płodownicy(PLB140005, SPA) ,Bagienna Dolina Narwi(PLB200001, SPA) ,Ostoja Nadbużańska(PLH140011, SCI) ,Narwiańskie Bagna(PLH200002, SCI) ,Dolina Biebrzy(PLH200008, SCI) ,Ostoja w Dolinie Górnej Narwi(PLH200010, SCI) ,Dolina Dolnej Narwi(PLB140014, SPA) ,Dolina Górnego Nurca(PLB200004, SPA) ,Bagno Wizna(PLB200005, SPA) ,Ostoja Biebrzańska(PLB200006, SPA) ,Przełomowa Dolina Narwi(PLB200008, SPA) ,Ostoja Nadliwiecka(PLH140032, SCI) ,Ostoja Narwiańska(PLH200024, SPA/SCI) ,Dolina Liwca(PLB140002, SPA) ,Dolina Dolnego Bugu(PLB140001, SPA) </t>
  </si>
  <si>
    <t>Recycling of textile fibres from end-of-life tyres for production of new asphalts and plastic compounds</t>
  </si>
  <si>
    <t>LIFE14 ENV/IT/000160</t>
  </si>
  <si>
    <t>REFIBRE-LIFE</t>
  </si>
  <si>
    <t>www.steca.it</t>
  </si>
  <si>
    <t>Steca S.p.A,TIRES&amp;#x28;Tires S.p.A.&amp;#x29;, Italy,TOTO&amp;#x28;TOTO SPA COSTRUZIONI GENERALI&amp;#x29;, Italy,Tecnofilm&amp;#x28;Tecnofilm S.p.A.&amp;#x29;, Italy</t>
  </si>
  <si>
    <t>Waste recycling,End-of-Life Vehicles (ELV's) and tyres,Waste reduction - Raw material saving</t>
  </si>
  <si>
    <t>Automobile,waste use,waste recycling,waste treatment,waste reduction,reuse of materials,textile industry,life-cycle management,resource conservation</t>
  </si>
  <si>
    <t>Directive 2000/53 - End-of life vehicles (18.09.2000),COM(2014)398 - "Towards a circular economy: a zero waste programme for Europe" (02.07.2014),Directive 2008/98 - Waste and repealing certain Directives (Waste Framework Directive) (19.11.2008)</t>
  </si>
  <si>
    <t>CONservation of CEtaceans and Pelagic sea TUrtles in Med: Managing Actions for their Recovery In Sustainability</t>
  </si>
  <si>
    <t>LIFE20 NAT/IT/001371</t>
  </si>
  <si>
    <t>LIFE CONCEPTU MARIS</t>
  </si>
  <si>
    <t>http://https://www.isprambiente.gov.it/it/istituto/index?set_language=it</t>
  </si>
  <si>
    <t xml:space="preserve">EOI&amp;#x28;EcoOc&amp;eacute;an Institut&amp;#x29;, France,SZN&amp;#x28;Stazione Zoologica Anton Dohrn&amp;#x29;, Italy,TRITON&amp;#x28;Triton Research S.r.l.&amp;#x29;, Italy,UNIMIB&amp;#x28;Universit&amp;agrave; degli Studi di Milano-Bicocca&amp;#x29;, Italy,CIMA&amp;#x28;Centro Internazionale in Monitoraggio Ambientale &amp;ndash; Fondazione CIMA&amp;#x29;, Italy,UNIPA&amp;#x28;Universit&amp;agrave; di Palermo&amp;#x29;, Italy,CMCC&amp;#x28;Fondazione Centro Euro-Mediterraneo sui Cambiamenti Climatici&amp;#x29;, Italy,UNITO&amp;#x28;Universit&amp;agrave; degli Studi di Torino&amp;#x29;, Italy,MPACC&amp;#x28;Marine Protected Area &amp;ldquo;Capo Carbonara&amp;rdquo;&amp;#x29;, Italy,UV&amp;#x28;Universitat de Val&amp;egrave;ncia&amp;#x29;, Spain,Italian Institute for Environmental Protection and Research </t>
  </si>
  <si>
    <t>09/01/2026</t>
  </si>
  <si>
    <t>Mammals,Reptiles,Marine</t>
  </si>
  <si>
    <t>marine environment</t>
  </si>
  <si>
    <t>Delphinus delphis,Grampus griseus,Tursiops truncatus,Balaenoptera physalus,Physeter macrocephalus,Ziphius cavirostris,Globicephala melas,Stenella coeruleoalba,Dermochelys coriacea,Chelonia mydas,Caretta caretta</t>
  </si>
  <si>
    <t>BALAENOPTERIDAE Balaenoptera physalus,DELPHINIDAE Grampus griseus,DELPHINIDAE Delphinus delphis,DELPHINIDAE Globicephala melas,DELPHINIDAE Tursiops truncatus,DELPHINIDAE Stenella coeruleoalba,PHYSETERIDAE Physeter macrocephalus,ZIPHIIDAE Ziphius cavirostris</t>
  </si>
  <si>
    <t>Solar Aided Vehicle Electrification</t>
  </si>
  <si>
    <t>LIFE16 ENV/IT/000442</t>
  </si>
  <si>
    <t>LIFE SAVE</t>
  </si>
  <si>
    <t>http://www.life-save.eu/en/</t>
  </si>
  <si>
    <t>Advanced Techno Solutions SrL,SOLBIAN ENERGIE ALTERNATIVE SRL, Italy,EPROINN Srl, Italy</t>
  </si>
  <si>
    <t>Renewable energies,Air pollutants</t>
  </si>
  <si>
    <t>energy supply,electric vehicle,transportation mean,greenhouse gas</t>
  </si>
  <si>
    <t>COM (2013/0918) - A Clean Air Programme for Europe (18.12.2013),Directive 2009/33 - Promotion of clean and energy-efficient road transport vehicles (23.04.2009),Directive 2008/50/EC - Ambient air quality and cleaner air for Europe (21.05.2008) ,Directive 2009/28 - Promotion of the use of energy from renewable sources (23.04.2009)</t>
  </si>
  <si>
    <t>Knowing and loving the Natura 2000 marine sites to protect them</t>
  </si>
  <si>
    <t>LIFE20 GIE/IT/001352</t>
  </si>
  <si>
    <t>LIFE A-MAR NATURA2000</t>
  </si>
  <si>
    <t>http://www.federparchi.it/index.php</t>
  </si>
  <si>
    <t>Federazione Italiana Parchi e Riserve Naturali - Europarc Italia,Lipu&amp;#x28;Lipu ODV&amp;#x29;, Italy,TRITON&amp;#x28;Triton Research S.r.l.&amp;#x29;, Italy,FB&amp;#x28;Fundaci&amp;oacute;n Biodiversidad&amp;#x29;, Spain</t>
  </si>
  <si>
    <t>public awareness campaign,marine environment</t>
  </si>
  <si>
    <t>Directive 92/43 - Conservation of natural habitats and of wild fauna and flora- Habitats Directive (21.05.1992),Directive 79/409 - Conservation of wild birds (02.04.1979),Directive 2008/56 - Framework for community action in the field of marine environmental policy (Marine Strategy Framework Directive) (17.06.2008),COM(2011) 244 final “Our life insurance, our natural capital: an EU biodiversity strategy to 2020” (03.05.2011),Directive 2000/60 - Framework for Community action in the field of water policy (23.10.2000)</t>
  </si>
  <si>
    <t>Protection and restoration of Pinna nobilis populations as a response to the catastrophic pandemic started in 2016</t>
  </si>
  <si>
    <t>LIFE20 NAT/ES/001265</t>
  </si>
  <si>
    <t>LIFE PINNARCA</t>
  </si>
  <si>
    <t>http://www.ucv.es</t>
  </si>
  <si>
    <t>Fundaci&amp;oacute;n Universidad Cat&amp;oacute;lica de Valencia San Vicente M&amp;aacute;rtir ,IOPR&amp;#x28;Institut Oc&amp;eacute;anographique Paul Ricard&amp;#x29;, France,UAEGEAN&amp;#x28;PANEPISTIMIO AIGAIOU, UNIVERSITY OF THE AEGEAN &amp;ndash; RESEARCH UNIT&amp;#x29;, Greece,UNINA - DB&amp;#x28;Universit&amp;agrave; degli Studi di Napoli Federico II &amp;ndash; Dipartimento di Biologia&amp;#x29;, Italy,IRTA&amp;#x28;Institut de Recerca i Tecnologia Agroaliment&amp;agrave;ries&amp;#x29;, Spain,CSIC&amp;#x28;AGENCIA ESTATAL CONSEJO SUPERIOR DEINVESTIGACIONES CIENTIFICAS - CSIC &amp;#x28;IMEDEA&amp;#x29;&amp;#x29;, Spain,UA&amp;#x28;UNIVERSIDAD DE ALICANTE&amp;#x29;, Spain,EEARM&amp;#x28;Ecologistas en Acci&amp;oacute;n Regi&amp;oacute;n de Murcia&amp;#x29;, Spain</t>
  </si>
  <si>
    <t>Invertebrates,Coastal,Ecological coherence</t>
  </si>
  <si>
    <t>invertebrate,coastal area</t>
  </si>
  <si>
    <t xml:space="preserve">LESVOS: KOLPOS KALLONIS KAI CHERSAIA PARAKTIA ZONI(GR4110004, SCI) ,Lagune du Brusc(FR9302001, SCI) ,Delta de l'Ebre(ES0000020, SPA/SCI) </t>
  </si>
  <si>
    <t>Rescue of the Bearded vulture in Corsica</t>
  </si>
  <si>
    <t>LIFE20 NAT/FR/001553</t>
  </si>
  <si>
    <t>LIFE GYPRESCUE</t>
  </si>
  <si>
    <t>http://www.pnr.corsica/</t>
  </si>
  <si>
    <t>Syndicat mixte du Parc naturel r&amp;eacute;gional de Corse,LPO&amp;#x28;Ligue pour la Protection des Oiseaux&amp;#x29;, France,EDF SEI&amp;#x28;EDF-SA Direction des syst&amp;egrave;mes &amp;eacute;nerg&amp;eacute;tiques insulaires, centre de Corse&amp;#x29;, France,FDC2A&amp;#x28;F&amp;eacute;d&amp;eacute;ration D&amp;eacute;partementale des Chasseurs de la Corse du Sud&amp;#x29;, France,VCF&amp;#x28;Stichting The Vulture Conservation Foundation&amp;#x29;, Netherlands</t>
  </si>
  <si>
    <t xml:space="preserve">Cap Corse nord et île Finocchiarola, Giraglia et Capense (côte de Macinaggio à Centuri)(FR9400568, SCI) ,Massif montagneux du Cinto(FR9400576, SCI) ,Haute vallée d'Asco, forêt de Tartagine et aiguilles de Popolasca(FR9410107, SPA) ,Haute vallée du Fium Grossu(FR9412005, SPA) ,Vallée du Regino(FR9412007, SPA) ,Massif du Rotondo(FR9400578, SCI) ,Haute vallée du Fango(FR9412004, SPA) ,Porto/Scandola/Revellata/Calvi/Calanches de Piana (zone terrestre et marine)(FR9400574, SCI) ,Haute vallée du Verghello(FR9412006, SPA) ,Cirque de Bonifatu(FR9412003, SPA) ,Rivière et vallée du Fango(FR9400577, SCI) ,Rivière de la Solenzara(FR9400603, SCI) ,Golfe de Porto et presqu'île de Scandola(FR9410023, SPA) ,Chênaies et pinèdes de Corse(FR9412008, SPA) ,Iles Finocchiarola et Côte Nord(FR9410097, SPA) ,Vallée de la Restonica(FR9410084, SPA) ,Aiguilles de Bavella(FR9410109, SPA) ,Forêts Territoriales de Corse(FR9410113, SPA) ,Haute vallée de la Scala di Santa Regina(FR9412002, SPA) </t>
  </si>
  <si>
    <t>Involving people to protect wild bees and other pollinators in the Mediterranean</t>
  </si>
  <si>
    <t>LIFE18 GIE/IT/000755</t>
  </si>
  <si>
    <t>LIFE 4 POLLINATORS</t>
  </si>
  <si>
    <t>CREA-AA&amp;#x28;Consiglio per la ricerca in agricoltura e l&amp;rsquo;analisi dell&amp;rsquo;economia agraria - Centro di Ricerca Agricoltura Ambiente&amp;#x29;, Italy,EZVD&amp;#x28;E-zavod, zavod za projektno svetovanje, raziskovanje in razvoj celovitih re&amp;scaron;itev&amp;#x29;, Slovenia,COLDIRETTI&amp;#x28;Federazione Regionale Coldiretti Emilia Romagna&amp;#x29;, Italy, till 08&amp;#x2f;09&amp;#x2f;2021,UVIGO&amp;#x28;Universidade de Vigo&amp;#x29;, Spain,UAEGEAN&amp;#x28;University of the Aegean &amp;ndash; Research Unit&amp;#x29;, Greece,CSIC&amp;#x28;Agencia Estatal Consejo Superior De Investigaciones Cientifica&amp;#x29;, Spain,Federazione Regionale degli Agricoltori dell&amp;#x27;Emilia-Romagna from 15&amp;#x2f;03&amp;#x2f;2022</t>
  </si>
  <si>
    <t>environmental impact of agriculture,monitoring,biodiversity,natural environment,environmental protection advice,environmentally responsible behaviour</t>
  </si>
  <si>
    <t>Agrochemical remediation of farm soils by combining solarization and ozonation techniques</t>
  </si>
  <si>
    <t>LIFE17 ENV/ES/000203</t>
  </si>
  <si>
    <t>LIFE AgRemSO3il</t>
  </si>
  <si>
    <t>http://www.imida.es</t>
  </si>
  <si>
    <t>Instituto Murciano de Investigacion y Desarrollo Agrario y Medioambiental,Novedades Agricolas S.A., Spain,IDCONSORTIUM S.L., Spain,Agencia Estatal Consejo Superior de Investigaciones Cient&amp;iacute;ficas &amp;#x28;CSIC&amp;#x29;, Spain</t>
  </si>
  <si>
    <t>contamined soil,agricultural pollution,pollutant elimination,soil decontamination,pest control</t>
  </si>
  <si>
    <t xml:space="preserve">Directive 2009/128/EC - A framework for Community action to achieve the sustainable use of pesticides (21.10.2009),COM(2006)508 - “Communication on the development of agri-environmental indicators for monitoring the integration of environmental concerns into the common agricultural policy” (15.09.2006),COM(2006)231 - “Thematic Strategy for Soil Protection” (22.09.2006) </t>
  </si>
  <si>
    <t>In situ nano-enhanced bioremediation for nitrate impaired aquifers due to agricultural activity</t>
  </si>
  <si>
    <t>LIFE18 ENV/ES/000335</t>
  </si>
  <si>
    <t>LIFE NIRVANA</t>
  </si>
  <si>
    <t>EMUASA&amp;#x28;EMPRESA MUNICIPAL DE AGUAS Y SANEAMIENTO DE MURCIA, S.A&amp;#x29;, Spain,AQUATEC&amp;#x28;AQUATEC, PROYECTOS PARA EL SECTOR DEL AGUA, S.A.U.&amp;#x29;, Spain</t>
  </si>
  <si>
    <t>Water management and supply,River basin management,Agriculture - Forestry,Water resources protection</t>
  </si>
  <si>
    <t>water quality improvement,drinking water,water supply,pollutant elimination,groundwater,water treatment</t>
  </si>
  <si>
    <t>A New Life for Mar Piccolo</t>
  </si>
  <si>
    <t>LIFE14 ENV/IT/000461</t>
  </si>
  <si>
    <t>Life4MarPiccolo</t>
  </si>
  <si>
    <t>http://www.trisaia.enea.it</t>
  </si>
  <si>
    <t>Agenzia Nazionale per le nuove tecnologie, l&amp;#x27;energia e lo sviluppo economico sostenibile &amp;#x28;ENEA&amp;#x29;,Centro Nazionale per la Ricerca - Istituto di Ricerca sulle Acque,Genelab srl,Comune di Taranto,Nova Consulting SrL</t>
  </si>
  <si>
    <t>Site rehabilitation - Decontamination,Marine,Water quality improvement</t>
  </si>
  <si>
    <t>protected area,water quality improvement,decontamination</t>
  </si>
  <si>
    <t>Integrated Energy, Climate and Spatial planning</t>
  </si>
  <si>
    <t>LIFE21-CET-LOCAL-IN-PLAN/101076428</t>
  </si>
  <si>
    <t>LIFE21-CET-LOCAL-IN-PLAN</t>
  </si>
  <si>
    <t>Clean Energy Transition</t>
  </si>
  <si>
    <t>www.regea.org</t>
  </si>
  <si>
    <t>UIV URBAN INNOVATION VIENNA GMBH,FEDERATION EUROPEENNE DES AGENCES ET DES REGIONS POUR L&amp;#x27;ENERGIE ET L&amp;#x27;ENVIRONNEMENT,REGIONALNA ENERGETSKA AGENCIJA SJEVEROZAPADNE HRVATSKE,Technological University of the Shannon&amp;#x3a; Midlands Midwest,TIPPERARY ENERGY AGENCY LIMITED,AREA DI RICERCA SCIENTIFICA E TECNOLOGICA DI TRIESTE,INSTITUTE FOR EUROPEAN ENERGY AND CLIMATE POLICY STICHTING,Agentia Locala a Energiei Alba,INNOVATUM PROGRESS AB</t>
  </si>
  <si>
    <t>01/10/2022</t>
  </si>
  <si>
    <t>Promoting the implementation of Product Environmental Footprint Methodology in the European Dairy Sector.</t>
  </si>
  <si>
    <t>LIFE16 ENV/ES/000173</t>
  </si>
  <si>
    <t>Life-RENDER</t>
  </si>
  <si>
    <t>http://http://www.inkoa.com</t>
  </si>
  <si>
    <t>Inkoa Sistemas, S.L.,DELOITTE&amp;#x28;BIO INTELLIGENCE SERVICE&amp;#x29;, France,ACTALIA ASSOCIATION, France,FEDERACI&amp;Oacute;N ESPA&amp;Ntilde;OLA DE INDUSTRIAS DE ALIMENTACI&amp;Oacute;N Y BEBIDAS, Spain,COOPERATIVE LAITIERE DE LA SEVRE, France,Federa&amp;ccedil;&amp;atilde;o das Industrias Portuguesas Agro-Alimentares, Portugal,Association Nationale des Industries Alimentaires, France,In Extenso Innovation Croissance, France</t>
  </si>
  <si>
    <t>04/09/2017</t>
  </si>
  <si>
    <t>Food and Beverages,Environmental accounting</t>
  </si>
  <si>
    <t>decision making support,food production,environmental assessment</t>
  </si>
  <si>
    <t>COM(2015)614 - "Closing the loop - An EU action plan for the Circular Economy" (02.12.2015),Directive 2000/60 - Framework for Community action in the field of water policy (23.10.2000),Directive 2012/27 - Energy efficiency (25.10.2012),Directive 2010/75 - Industrial emissions (integrated pollution prevention and control) (24.11.2010)</t>
  </si>
  <si>
    <t>LIFE Evergreen with volunteers</t>
  </si>
  <si>
    <t>LIFE16 ESC/ES/000001</t>
  </si>
  <si>
    <t>LEWO</t>
  </si>
  <si>
    <t>Direccin Xeral de Xuventude, Participacin e Voluntariado,Direcci&amp;oacute;n Xeral de Patrimonio Natural da Xunta de Galicia, Spain</t>
  </si>
  <si>
    <t>Bringing local and regional municipalities towards owning their SECAPs</t>
  </si>
  <si>
    <t>LIFE21-CET-LOCAL-OwnYourSECAP/101077109</t>
  </si>
  <si>
    <t>LIFE21-CET-LOCAL-OwnYourSECAP</t>
  </si>
  <si>
    <t>http://www.ekodoma.lv</t>
  </si>
  <si>
    <t>E7 ENERGIE MARKT ANALYSE GMBH,SEVEN, THE ENERGY EFFICIENCY CENTER Z.U.,EUROVERTICE CONSULTORES SL,MT PARTENAIRES INGENIERIE,TIPPERARY ENERGY AGENCY LIMITED,SOGESCA s.r.l.,EKODOMA,INSTITUTO DE SISTEMAS E ROBOTICA-ASSOCIACAO,STOWARZYSZENIE GMIN POLSKA SIEC ENERGIE CITES,ENERGIKONTOR SYDOST AB,ENERGETICKE CENTRUM BRATISLAVA</t>
  </si>
  <si>
    <t>REcovery of POLYurethane for reUSE in eco-efficient materials</t>
  </si>
  <si>
    <t>LIFE16 ENV/ES/000254</t>
  </si>
  <si>
    <t>LIFE REPOLYUSE</t>
  </si>
  <si>
    <t>http://ubu.es</t>
  </si>
  <si>
    <t>Universidad de Burgos,TECSA Empresa Constructora S.A.,Exergy Ltd, United Kingdom &amp;#x28;until 30&amp;#x2f;04&amp;#x2f;2019&amp;#x29;,Yesyforma Europa, S.L., Spain</t>
  </si>
  <si>
    <t>Plastic - Rubber -Tyre,Waste recycling</t>
  </si>
  <si>
    <t>waste recycling,building material,plastic,landfill,resource conservation</t>
  </si>
  <si>
    <t>Developing Energy Efficiency Projects in SMEs for European 2050 targets</t>
  </si>
  <si>
    <t>LIFE21-CET-AUDITS-DEESME 2050/101076386</t>
  </si>
  <si>
    <t>LIFE21-CET-AUDITS-DEESME 2050</t>
  </si>
  <si>
    <t>http://www.ieecp.org</t>
  </si>
  <si>
    <t>ENERGY EFFICIENCY IN INDUSTRIAL PROCESSES ASBL,EUROPEAN CENTER FOR QUALITY OOD,MT PARTENAIRES INGENIERIE,SOGESCA s.r.l.,FEDERAZIONE ITALIANA PER L&amp;#x27;USO RAZIONALE DELL&amp;#x27;ENERGIA,INSTITUTE FOR EUROPEAN ENERGY AND CLIMATE POLICY STICHTING,KRAJOWA AGENCJA POSZANOWANIA ENERGII SPOLKA AKCYJNA</t>
  </si>
  <si>
    <t>01/11/2022</t>
  </si>
  <si>
    <t>30/04/2025</t>
  </si>
  <si>
    <t>Erhalt und Wiederansiedlung der Bachmuschel (Unio crassus) in Fließgewässern Brandenburgs</t>
  </si>
  <si>
    <t>LIFE21-NAT-DE-LIFE Bachmuschel/101074141</t>
  </si>
  <si>
    <t>LIFE21-NAT-DE-LIFE Bachmuschel</t>
  </si>
  <si>
    <t>www.naturschutzfonds.de</t>
  </si>
  <si>
    <t>NATURSCHUTZFONDS BRANDENBURG,STAATLICHES MUSEUM FUER NATURKUNDE STUTTGART,INSTITUTE OF INLAND FISHERIES IN POTSDAM-SACROW</t>
  </si>
  <si>
    <t>30/06/2032</t>
  </si>
  <si>
    <t>Controlling Temperature and Oxygen in rivers with diversion plants</t>
  </si>
  <si>
    <t>LIFE21-CCA-DE-CONTEMPO/101073824</t>
  </si>
  <si>
    <t>LIFE21-CCA-DE-CONTEMPO</t>
  </si>
  <si>
    <t>LANDSCHAFTSPFLEGEVERBAND STADTAUGSBURG E.V.,TECHNISCHE UNIVERSITAET MUENCHEN,UNIVERSITAET AUGSBURG,FISCHEREIVERBAND SCHWABEN EV,LEW WASSERKRAFT GMBH,STADT GERSTHOFEN,KATHOLISCHE UNIVERSITAT EICHSTATT-INGOLSTADT</t>
  </si>
  <si>
    <t xml:space="preserve">Höh-, Hörgelau- und Schwarzgraben, Lechbrenne nördlich Augsburg(DE7531371, SCI) ,Lechauen nördlich Augsburg(DE7431301, SCI) </t>
  </si>
  <si>
    <t>Modular wireless sentinel of water percolation, water potential, soil texture, salts, pH, and nutrients in depth, to reduce water use and energy and optimise fertilization in crops</t>
  </si>
  <si>
    <t>LIFE21-CCA-ES-HYDROSTICK/101074452</t>
  </si>
  <si>
    <t>LIFE21-CCA-ES-HYDROSTICK</t>
  </si>
  <si>
    <t>http://www.thehydroball.com/</t>
  </si>
  <si>
    <t>A N S.COOP.,FERNANDO SARRIA AGROTECHNOLOGIES SL,FERNANDO SARRIA ESTRUCTURAS SLP,AGENCIA ESTATAL CONSEJO SUPERIOR DE INVESTIGACIONES CIENTIFICAS</t>
  </si>
  <si>
    <t>Rebooting the National Platforms for the development of construction skills for all life cycle phases of buildings in Hungary</t>
  </si>
  <si>
    <t>LIFE21-CET-BUILDSKILLS-ConstructSkills4LIFE/101076899</t>
  </si>
  <si>
    <t>LIFE21-CET-BUILDSKILLS-ConstructSkills4LIFE</t>
  </si>
  <si>
    <t>www.emi.hu</t>
  </si>
  <si>
    <t>MAGYAR EPULETGEPESZETI KOORDINACIOS SZOVETSEG,EMI EPITESUGYI MINOSEGELLENORZO INNOVACIOS NONPROFIT KFT,BUDAPESTI MUSZAKI ES GAZDASAGTUDOMANYI EGYETEM,B&amp;eacute;k&amp;eacute;scsabai SZC Trefort &amp;Aacute;goston Szakgimn&amp;aacute;ziuma, Szakk&amp;ouml;z&amp;eacute;piskol&amp;aacute;ja &amp;eacute;s Koll&amp;eacute;giuma,GEONARDO ENVIRONMENTAL TECHNOLOGIESLTD,BEKESCSABAI SZAKKEPZESI CENTRUM</t>
  </si>
  <si>
    <t>Participant,Coordinator,Participant,Participant,Participant,Participant</t>
  </si>
  <si>
    <t>Reboot BUILD UP Skills Austria</t>
  </si>
  <si>
    <t>LIFE21-CET-BUILDSKILLS-ReBUSk/101077284</t>
  </si>
  <si>
    <t>LIFE21-CET-BUILDSKILLS-ReBUSk</t>
  </si>
  <si>
    <t>www.energyagency.at</t>
  </si>
  <si>
    <t>OSTERREICHISCHES INSTITUT FUR BERUFSBILDUNGSFORSCHUNG,TECHNISCHE UNIVERSITAET GRAZ,UNIVERSITAT FUR WEITERBILDUNG KREMS,OSTERREICHISCHE ENERGIEAGENTUR AUSTRIAN ENERGY AGENCY,ENERGIE AGENTUR STEIERMARK GEMEINNUTZIGE GMBH</t>
  </si>
  <si>
    <t>Participant,Participant,Participant,Coordinator,Participant</t>
  </si>
  <si>
    <t>COHEAT2 - Paving way for energy renovations and the transition from fossil fuels to green, local heat supply in the Region of Southern Denmark</t>
  </si>
  <si>
    <t>LIFE21-CET-PDA-COHEAT2/101076568</t>
  </si>
  <si>
    <t>LIFE21-CET-PDA-COHEAT2</t>
  </si>
  <si>
    <t>www.regionsyddanmark.dk</t>
  </si>
  <si>
    <t>DANSK FJERNVARME FORENING,ENERGY CONSULTING NETWORK AS,MIDDELFART KOMMUNE,PROJECT ZERO A&amp;#x2f;S,REGION SYDDANMARK,PLANENERGI FOND,NYBORG KOMMUNE</t>
  </si>
  <si>
    <t>31/10/2025</t>
  </si>
  <si>
    <t>LIFE CiruclEnergies (LCE) transforms existing business parks into net zero energy and carbon areas with thriving sustainable businesses.</t>
  </si>
  <si>
    <t>LIFE21-CET-PDA-LIFE CirculEnergies/101077067</t>
  </si>
  <si>
    <t>LIFE21-CET-PDA-LIFE CirculEnergies</t>
  </si>
  <si>
    <t>www.greenflex.com</t>
  </si>
  <si>
    <t>TECSOL,GREENFLEX,LLC ET ASSOCIES BUREAU DE PARIS,VALOEN</t>
  </si>
  <si>
    <t>CONCERTO RENOV, a holistic platform streamlining integrated home renovation services</t>
  </si>
  <si>
    <t>LIFE21-CET-HOMERENO-CONCERTO RENOV/101077038</t>
  </si>
  <si>
    <t>LIFE21-CET-HOMERENO-CONCERTO RENOV</t>
  </si>
  <si>
    <t>www.sonergia.fr</t>
  </si>
  <si>
    <t>SOLIHA LANDES,SONERGIA,FEDERATION SOLIHA, SOLIDAIRES POURL HABITAT,CAPENERGIES ASSOCIATION,SOLIHA JURA-SAONE ET LOIRE</t>
  </si>
  <si>
    <t>Governance and Social Impact of Coal Regions under Transition</t>
  </si>
  <si>
    <t>LIFE21-CET-COALREGIONS-SITRANS/101076410</t>
  </si>
  <si>
    <t>LIFE21-CET-COALREGIONS-SITRANS</t>
  </si>
  <si>
    <t>rc.uowm.gr</t>
  </si>
  <si>
    <t>AGENTSIYA ZA REGIONALNO IKONOMICHESKO RAZVITIE,PANEPISTIMIO DYTIKIS MAKEDONIAS,ETAIREIA MELETON YPIRESION KAI LOGISMIKOU GEOCHORIKIS PLIROFORIAS I.K.E.,FLEXIWATT IDIOTIKI KEFALAIOUCHIKI ETAIREIA,FONDAZIONE ICONS,AGENZIA REGIONALE PER L&amp;#x27;ATTUAZIONEDEI PROGRAMMI REGIONALI IN CAMPO AGRICOLO E PER LO SVILUPPO RURALE &amp;#x28;LAORE SARDEGNA&amp;#x29;,INSTYTUT GOSPODARKI SUROWCAMI MINERALNYMI I ENERGIA PAN</t>
  </si>
  <si>
    <t>Paving the way for the adoption of the SRI into national regulation and market</t>
  </si>
  <si>
    <t>LIFE21-CET-SMARTREADY-SRI2MARKET/101077280</t>
  </si>
  <si>
    <t>LIFE21-CET-SMARTREADY-SRI2MARKET</t>
  </si>
  <si>
    <t>UNIVERSITAET FUER BODENKULTUR WIEN,AEE - INSTITUT FUR NACHHALTIGE TECHNOLOGIEN,FEDERATIE VAN VERENIGINGEN VOOR VERWARMING EN LUCHTBEHANDELING IN EUROPA REHVA,ENERGETSKI INSTITUT HRVOJE POZAR,ENERGEIAKO GRAFEIO KYPRION POLITON,CERTIFICACION ENERGETICA SL,FUNDACION CENER,R2M SOLUTION,HEBES INTELLIGENCE SINGLE MEMBER I.K.E.,UNIVERSITY OF PIRAEUS RESEARCH CENTER,INSTITUTE FOR EUROPEAN ENERGY AND CLIMATE POLICY STICHTING,ADENE - AGENCIA PARA A ENERGIA</t>
  </si>
  <si>
    <t>Participant,Participant,Participant,Participant,Participant,Participant,Participant,Participant,Participant,Participant,Coordinator,Participant</t>
  </si>
  <si>
    <t>Build up Skills (BUS) initiative in CZ and SK - Rebooting the National qualification platforms and Roadmaps towards implementation of nearly Zero Energy Buildings and support for Renovation Wave</t>
  </si>
  <si>
    <t>LIFE21-CET-BUILDSKILLS-DoubleDecker/101077450</t>
  </si>
  <si>
    <t>LIFE21-CET-BUILDSKILLS-DoubleDecker</t>
  </si>
  <si>
    <t>http://www.svn.cz</t>
  </si>
  <si>
    <t>CESKA RADA PRO SETRNE BUDOVY,SEVEN, THE ENERGY EFFICIENCY CENTER Z.U.,CESKA KOMORA AUTORIZOVANYCH  INZEYRU A TECHNIKU,NADACE PRO ROZVOJ ARCHITEKTURY A STAVITELSTVI,CESKE VYSOKE UCENI TECHNICKE V PRAZE,SLOVENSKA INOVACNA A ENERGETICKA AGENTURA,USTAV VZDELAVANIA A SLUZIEB SRO,ZVAZ STAVEBNYCH PODNIKATEL&amp;#x27;OV SLOVENSKA,VIAEUROPA COMPETENCE CENTRE SRO</t>
  </si>
  <si>
    <t>URgent Conservation Actions pro Emys orbicularis in Italy and Slovenia</t>
  </si>
  <si>
    <t>LIFE21-NAT-IT-LIFE URCA PROEMYS/101074714</t>
  </si>
  <si>
    <t>LIFE21-NAT-IT-LIFE URCA PROEMYS</t>
  </si>
  <si>
    <t>WWW.WWF.IT</t>
  </si>
  <si>
    <t>COSTA EDUTAINMENT S.P.A,ENTE DI GESTIONE PER I PARCHI E LA BIODIVERSITA&amp;#x27; EMILIA CENTRALE,CENTRO STUDI BIONATURALISTICI - SOCIETA A RESPONSABILITA LIMITATA,UNIVERSITA DEGLI STUDI DI FIRENZE,UNIVERSITA DI PISA,PARCO LOMBARDO VALLE DEL TICINO,UNIVERSITA DEGLI STUDI DI MODENA E REGGIO EMILIA,WWF ITALIA,JAVNI ZAVOD KRAJINSKI PARK LJUBLJANSKO BARJE,SOLINE PRIDELAVA SOLI D.O.O.</t>
  </si>
  <si>
    <t>Participant,Participant,Participant,Participant,Participant,Participant,Participant,Coordinator,Participant,Participant</t>
  </si>
  <si>
    <t>Freshwater,Awareness raising - Information,Knowledge development,Public and Stakeholders participation,Reptiles,Invasive species</t>
  </si>
  <si>
    <t>biodiversity,environmental awareness,eradication,green infrastructure,habitat restoration,invasive alien species (IAS),species conservation plan,Reintroduction,reptiles,transboundary conservation,wetland,aquatic ecosystem</t>
  </si>
  <si>
    <t>Regulation 1143/2014 - Prevention and management of the introduction and spread of invasive alien species (22.10.2014),Directive 92/43 - Conservation of natural habitats and of wild fauna and flora- Habitats Directive (21.05.1992),COM(2020) 380 EU Biodiversity Strategy for 2030 Bringing nature back into our lives (20.05.2020.)  ,COM(2013) 249 final “Communication from the Commission on Green Infrastructure (GI) - Enhancing Europe’s Natural Capital” (06.05.2013)</t>
  </si>
  <si>
    <t>Emys orbicularis,Trachemys scripta,Emys trinacris</t>
  </si>
  <si>
    <t xml:space="preserve">Basso corso e sponde del Ticino(IT2080002, SCI) ,Boschi di Carrega(IT4020001, SCI) ,Lago di Serranella e Colline di Guarenna(IT7140215, SPA) ,Torre Guaceto e Macchia S. Giovanni(IT9140005, SCI) ,Ex Cave di Casale - Vicenza(IT3220005, SPA/SCI) ,Biotopi di Alfonsine e Fiume Reno(IT4070021, SPA/SCI) ,Delta del Po: tratto terminale e delta veneto(IT3270017, SCI) ,Torrente Stirone(IT4020003, SCI) ,Fontanili di Corte Valle Re(IT4030007, SCI) ,Torrente Arroscia e Centa(IT1324909, SCI) ,Salse di Nirano(IT4040007, SCI) ,Torriana, Montebello, Fiume Marecchia(IT4090002, SCI) ,Lago di Serranella e Colline di Guarenna(IT7140215, SCI) ,Fiume Po - tratto vercellese alessandrino(IT1180028, SPA) ,Casse di espansione del Secchia(IT4030011, SPA/SCI) ,Manzolino(IT4040009, SPA/SCI) ,Litorale di Porto d'Ascoli(IT5340001, SPA/SCI) ,Monte Prinzera(IT4020006, SCI) ,Laghetti di Preola e Gorghi Tondi e Sciare di Mazara(ITA010005, SCI) ,Foce del Magazzolo, Foce del Platani, Capo Bianco, Torre Salsa(ITA040003, SCI) ,Kanal Sv. Jerneja(SI3000239, SCI) ,Ljubljansko barje(SI3000271, SCI) ,Gessi Bolognesi, Calanchi dell'Abbadessa(IT4050001, SPA/SCI) ,Fiume Metauro da Piano di Zucca alla foce(IT5310022, SPA/SCI) ,Bosco Pantano di Policoro e Costa Ionica Foce Sinni(IT9220055, SPA/SCI) ,Lerrone - Valloni(IT1324896, SCI) ,Ghiaia Grande (Fiume Po)(IT1180005, SCI) ,Laguna medio-inferiore di Venezia(IT3250030, SCI) ,Valle di Gruppo(IT4040015, SPA) ,Bosco di Vanzago(IT2050006, SPA/SCI) ,Cave di Noale(IT3250017, SPA/SCI) ,Bosco Nordio(IT3250032, SPA/SCI) ,Biotopi e Ripristini ambientali di Budrio e Minerbio(IT4050023, SPA/SCI) ,Piana del Magra(IT1345101, SCI) ,Macchia Grande di Focene e Macchia dello Stagneto(IT6030023, SCI) ,Foce del Fiume Crati(IT9310044, SCI) ,Biotopi e Ripristini ambientali di Crevalcore(IT4050025, SPA) ,Parma Morta(IT4020025, SPA/SCI) ,Medio Taro(IT4020021, SPA/SCI) ,Laguna di Orbetello(IT51A0026, SPA/SCI) ,Lago Pantano di Pignola(IT9210142, SPA/SCI) ,Gorghi di Trecenta(IT3270007, SCI) ,Palude di S. Genuario(IT1120007, SCI) ,Parco della Magra - Vara(IT1343502, SCI) ,Boschi della Fagiana(IT2050005, SCI) ,Costa Ionica Foce Agri(IT9220080, SCI) ,Medio corso del Fiume Sele - Persano(IT8050021, SPA/SCI) ,Lido di Venezia: biotopi litoranei(IT3250023, SPA/SCI) ,Pialassa dei Piomboni, Pineta di Punta Marina(IT4070006, SPA/SCI) ,Vena del Gesso Romagnola(IT4070011, SPA/SCI) ,Fiume Esino in località Ripa Bianca(IT5320009, SPA/SCI) ,Lago di Burano(IT51A0031, SCI) ,Lago di Tarsia(IT9310055, SCI) ,Sečoveljske soline in estuarij Dragonje(SI3000240, SCI) ,Aree delle risorgive di Viarolo, Bacini di Torrile, Fascia golenale del Po(IT4020017, SPA/SCI) ,La Bora(IT4050019, SPA/SCI) ,Bosco della Mesola, Bosco Panfilia, Bosco di Santa Giustina, Valle Falce, La Goara(IT4060015, SPA/SCI) ,Selva Pisana(IT5170002, SPA/SCI) </t>
  </si>
  <si>
    <t>Restoration of coastal habitat zones</t>
  </si>
  <si>
    <t>LIFE21-NAT-DK-COASTal LIFE/101074422</t>
  </si>
  <si>
    <t>LIFE21-NAT-DK-COASTal LIFE</t>
  </si>
  <si>
    <t>Geological Survey of Denmark and Greenland,DANMARKS TEKNISKE UNIVERSITET,LIMFJORDSMUSEET,SYDDANSK UNIVERSITET,MARIAGERFJORD KOMMUNE,NORDFYNS KOMMUNE,NATURSTYRELSEN,ORSTED NATURE BASED SOLUTIONS A&amp;#x2f;S,AARHUS UNIVERSITET,The Danish Environmental Protection Agency,AALBORG UNIVERSITET,AALBORG KOMMUNE,KJELDSEN JORGEN PETER</t>
  </si>
  <si>
    <t>Participant,Participant,Participant,Participant,Participant,Participant,Participant,Participant,Participant,Participant,Participant,Coordinator,Participant</t>
  </si>
  <si>
    <t>30/06/2028</t>
  </si>
  <si>
    <t>Carbon sequestration,River basin management,Coastal,Birds,Natural resources and ecosystems</t>
  </si>
  <si>
    <t>carbon sequestration,climate change adaptation,coast protection,coastal area,ecosystem services,coastal habitats,flood protection,habitat restoration,invasive species,marine birds,nesting area</t>
  </si>
  <si>
    <t>Directive 2000/60 - Framework for Community action in the field of water policy (23.10.2000),Directive 2009/147 - Conservation of wild birds - Birds Directive (codified version of Directive 79/409/EEC as amended) (30.11.2009),Directive 92/43 - Conservation of natural habitats and of wild fauna and flora- Habitats Directive (21.05.1992),COM(2020) 380 EU Biodiversity Strategy for 2030 Bringing nature back into our lives (20.05.2020.)  ,Directive 2008/56 - Framework for community action in the field of marine environmental policy (Marine Strategy Framework Directive) (17.06.2008),Directive 2007/60 - Assessment and management of flood risks (23.10.2007),COM/2021/82 final - COMMUNICATION FROM THE COMMISSION TO THE EUROPEAN PARLIAMENT, THE COUNCIL, THE EUROPEAN ECONOMIC AND SOCIAL COMMITTEE AND THE COMMITTEE OF THE REGIONS - Forging a climate-resilient Europe - the new EU Strategy on Adaptation to Climate Change</t>
  </si>
  <si>
    <t>1110 - Sandbanks which are slightly covered by sea water all the time,1140 - Mudflats and sandflats not covered by seawater at low tide,1150 - Coastal lagoons,1160 - Large shallow inlets and bays,1170 - Reefs,1210 - Annual vegetation of drift lines,1220 - Perennial vegetation of stony banks,1310 - Salicornia and other annuals colonizing mud and sand,1330 - Atlantic salt meadows (Glauco-Puccinellietalia maritimae),3140 - Hard oligo-mesotrophic waters with benthic vegetation of Chara spp.,3150 - Natural eutrophic lakes with Magnopotamion or Hydrocharition - type vegetation,3260 - Water courses of plain to montane levels with the Ranunculion fluitantis and Callitricho-Batrachion vegetation,6410 - "Molinia meadows on calcareous, peaty or clayey-silt-laden soils (Molinion caeruleae)"</t>
  </si>
  <si>
    <t>Branta bernicla hrota,Mergus serrator,Bucephala clangula,Recurvirostra avosetta,Sterna albifrons,Sterna hirundo,Sterna paradisaea,Calidris alpina schinzii</t>
  </si>
  <si>
    <t xml:space="preserve">Randers og Mariager Fjorde og Ålborg Bugt, sydlige del(DK00FY015, SPA) ,Løgstør Bredning, Vejlerne og Bulbjerg(DK00EY124, SCI) ,Ålborg Bugt, Randers Fjord og Mariager Fjord(DK00FX122, SCI) ,Æbelø og kysten ved Nærå(DK008X076, SPA) ,Løgstør Bredning, Livø, Feggesund og Skarrehage(DK00EY012, SPA) ,Ulvedybet og Nibe Bredning(DK00FX001, SPA) ,Æbelø, havet syd for og Nærå(DK008X184, SCI) ,Nibe Bredning, Halkær Ådal og Sønderup Ådal(DK00FX123, SCI) </t>
  </si>
  <si>
    <t>Valorisation of lignin bIomass into competitive components grAdually replacing BPA in the formuLation of Epoxy resins</t>
  </si>
  <si>
    <t>LIFE20 ENV/BE/000671</t>
  </si>
  <si>
    <t>LIFE VIABLE</t>
  </si>
  <si>
    <t>http://www.vito.be</t>
  </si>
  <si>
    <t xml:space="preserve">PLA&amp;#x28;PLASTIPOLIS&amp;#x29;, France,APESA&amp;#x28;ASSOCIATION POUR L&amp;rsquo;ENVIRONNEMENT ET LA SECURITE EN AQUITAINE&amp;#x29;, France,CIMV&amp;#x28;COMPAGNIE INDUSTRIELLE DE LA MATIERE VEGETALE&amp;#x29;, France,CRF&amp;#x28;Centro Ricerche Fiat SCpA&amp;#x29;, Italy,HPC&amp;#x28;HP COMPOSITES&amp;#x29;, Italy,SOLVAY&amp;#x28;Cytec Engineered Materials Limited&amp;#x29;, United Kingdom,Vlaamse Instelling voor Technologisch Onderzoek </t>
  </si>
  <si>
    <t>Industrial risks - Hazardous substances,Chemicals</t>
  </si>
  <si>
    <t>chemical industry</t>
  </si>
  <si>
    <t>Integration of non-energy benefits into energy audit practices to accelerate the uptake of recommended measures</t>
  </si>
  <si>
    <t>LIFE21-CET-AUDITS-KNOWnNEBs/101076494</t>
  </si>
  <si>
    <t>LIFE21-CET-AUDITS-KNOWnNEBs</t>
  </si>
  <si>
    <t>E7 ENERGIE MARKT ANALYSE GMBH,SDRUZHENIE KAMARA NA INSTALATORITE V BALGARIYA,ESCAN SL,CENTRE FOR RENEWABLE ENERGY SOURCES AND SAVING FONDATION,BUDAPESTI MUSZAKI ES GAZDASAGTUDOMANYI EGYETEM,SOGESCA s.r.l.,EKODOMA,INSTITUTO DE SISTEMAS E ROBOTICA-ASSOCIACAO,KRAJOWA AGENCJA POSZANOWANIA ENERGII SPOLKA AKCYJNA</t>
  </si>
  <si>
    <t>Participant,Participant,Participant,Participant,Participant,Participant,Coordinator,Participant,Participant</t>
  </si>
  <si>
    <t>Spend foundry sand valorisation in construction sector through the validation of high-performance applications</t>
  </si>
  <si>
    <t>LIFE15 ENV/ES/000612</t>
  </si>
  <si>
    <t>LIFE ECO-SANDFILL</t>
  </si>
  <si>
    <t>http://www.azterlan.es</t>
  </si>
  <si>
    <t>FUNDACION AZTERLAN,ACCIONA CONSTRUCCION S.A.  Spain,ONDARLAN S.L., Spain,FUNDACI&amp;Oacute;N GAIKER, Spain,FUNDICIONES DEL ESTANDA S.A, Spain</t>
  </si>
  <si>
    <t>Metal industry,Waste recycling,Industrial waste</t>
  </si>
  <si>
    <t>industrial waste,waste recycling</t>
  </si>
  <si>
    <t>REduction of Break weaR Emissions in the Transport sector</t>
  </si>
  <si>
    <t>LIFE21-ENV-IT-RE-BREATH/101074269</t>
  </si>
  <si>
    <t>LIFE21-ENV-IT-RE-BREATH</t>
  </si>
  <si>
    <t xml:space="preserve"> WWW.BREMBO.COM</t>
  </si>
  <si>
    <t>ARRIVA ITALIA S.R.L.,BREMBO SPA,CONSIGLIO NAZIONALE DELLE RICERCHE,COMUNE DI BERGAMO,ARRIVA SLOVAKIA A.S.</t>
  </si>
  <si>
    <t>COMputational tool for the assessment and substitution of Biocidal Active substanceS of Ecotoxicological concern</t>
  </si>
  <si>
    <t>LIFE15 ENV/ES/000416</t>
  </si>
  <si>
    <t>LIFE-COMBASE</t>
  </si>
  <si>
    <t>http://www,inkoa.com</t>
  </si>
  <si>
    <t>INKOA SISTEMAS, SL,Istituto di Ricerche Farmacologiche Mario Negri, Italy,INSTITUTO TECNOL&amp;Oacute;GICO DEL EMBALAJE, TRANSPORTE Y LOG&amp;Iacute;STICA, Spain,Xenobiotics S.L., Spain,INSTITUTO NACIONAL DE INVESTIGACI&amp;Oacute;N Y TECNOLOG&amp;Iacute;A AGRARIA Y ALIMENTARIA, Spain,ProtoQSAR, Spain</t>
  </si>
  <si>
    <t>Risk assessment and monitoring,Chemicals</t>
  </si>
  <si>
    <t>toxicological assessment</t>
  </si>
  <si>
    <t>Underwater noise impact reduction of the maritime traffic and real-time adaptation to ecosystems</t>
  </si>
  <si>
    <t>LIFE18 ENV/FR/000308</t>
  </si>
  <si>
    <t>LIFE-PIAQUO</t>
  </si>
  <si>
    <t>https://www.naval-group.com</t>
  </si>
  <si>
    <t>Chorus&amp;#x28;Institut de recherche CHORUS&amp;#x29;, France,ESI&amp;#x28;ESI GROUP&amp;#x29;, France,QO&amp;#x28;QUIET-OCEANS SAS&amp;#x29;, France,Alseamar&amp;#x28;ALSEAMAR&amp;#x29;, France,KMAB&amp;#x28;Kongsberg Maritime Sweden AB&amp;#x29;, Sweden,CET&amp;#x28;Centro per gli Studi di Tecnica Navale CETENA S.p.A.&amp;#x29;, Italy,UNIGE&amp;#x28;Universit&amp;agrave; degli Studi di Genova&amp;#x29;, Italy,FNC&amp;#x28;Fincantieri S.p.A.&amp;#x29;, Italy,BV&amp;#x28;BUREAU VERITAS MARINE &amp;amp; OFFSHORE REGISTRE INTERNATIONAL DE CLASSIFICATION DE NAVIRES ET DE PLATEFORMES OFFSHORE.  SOCIETE PAR ACTIONS SIMPLIFIEES &amp;#x28;SAS&amp;#x29;&amp;#x29;, France</t>
  </si>
  <si>
    <t>emission reduction,noise reduction,maritime transport,marine environment</t>
  </si>
  <si>
    <t>Futureproof farming water management</t>
  </si>
  <si>
    <t>LIFE21-CCA-NL-LIFE Future farming/101074655</t>
  </si>
  <si>
    <t>LIFE21-CCA-NL-LIFE Future farming</t>
  </si>
  <si>
    <t>www.agurotech.com</t>
  </si>
  <si>
    <t>AGENCIA ESTATAL CONSEJO SUPERIOR DE INVESTIGACIONES CIENTIFICAS,INSTITUTO ANDALUZ DE INVESTIGACIONY FORMACION AGRARIA PESQUERA ALIMENTARIA Y DE LA PRODUCCION ECOLOGICA,AGRILAND NORD,CENTRE FOR RENEWABLE ENERGY SOURCES AND SAVING FONDATION,INSTITOUTO AGROTIKIS KAI SYNETAIRISTIKIS OIKONOMIAS INASO PASEGES,CONFEDERAZIONE GENERALE DELL AGRICOLTURA ITALIANA,WAGENINGEN UNIVERSITY,AGUROTECH B.V.,INSTITUTO SUPERIOR DE AGRONOMIA,ANPROMIS-ASSOCIACAO NACIONAL DOS PRODUTORES DE MILHO E SORGO,ASOCIATIA PRODUCATORILOR DE PORUMB DIN ROMANIA</t>
  </si>
  <si>
    <t>Participant,Participant,Participant,Participant,Participant,Participant,Participant,Coordinator,Participant,Participant,Participant</t>
  </si>
  <si>
    <t>29/02/2028</t>
  </si>
  <si>
    <t>Demonstration of commercial scale Lemna production in vertical farming and coupling with fish farming to foster circular economy and improve sustainability in relevant protein supply chains</t>
  </si>
  <si>
    <t>LIFE21-ENV-DE-LIFE LEMNERGY/101074517</t>
  </si>
  <si>
    <t>LIFE21-ENV-DE-LIFE LEMNERGY</t>
  </si>
  <si>
    <t>www.uniper.energy</t>
  </si>
  <si>
    <t>UNIPER TECHNOLOGIES GMBH,UNIPER KRAFTWERKE GMBH,OXY-GENESIS GMBH,BARRAMUNDI AQUAKULTUR GMBH</t>
  </si>
  <si>
    <t>Validation of an advanced CO2 life cycle model and non-speculative Emissions Trading System in a digital platform for an efficient sustainable forest management</t>
  </si>
  <si>
    <t>LIFE21-CCM-ES-LIFE TOKEN CO2/101074388</t>
  </si>
  <si>
    <t>LIFE21-CCM-ES-LIFE TOKEN CO2</t>
  </si>
  <si>
    <t>https://digiltea.com/</t>
  </si>
  <si>
    <t>UNIVERSIDAD DE CASTILLA - LA MANCHA,SGS TECNOS SA,DIGILTEA SOLUCIONES S.L.,ORTHEM SERVICIOS Y ACTUACIONES AMBIENTALES SA,REGION DE MURCIA,FUNDACION UNIVERSITARIA SAN ANTONIO</t>
  </si>
  <si>
    <t>Participant,Participant,Coordinator,Participant,Participant,Participant</t>
  </si>
  <si>
    <t>Energy Efficiency Aggregation platform for Sustainable Investments</t>
  </si>
  <si>
    <t>LIFE21-CET-MAINSTREAM-ENERGATE/101076349</t>
  </si>
  <si>
    <t>LIFE21-CET-MAINSTREAM-ENERGATE</t>
  </si>
  <si>
    <t>www.ntua.gr</t>
  </si>
  <si>
    <t>FEDERATIE VAN VERENIGINGEN VOOR VERWARMING EN LUCHTBEHANDELING IN EUROPA REHVA,CONNECT, PROJECT &amp;amp; ASSET MANAGEMENT SL,LDK SYMVOULOI TECHNIKON KAI ANAPTYXIAKON ERGON ANONYMI ETAIREIA,DIKTYO POLEON GIA TI VIOSIMI ANAPTYXI KAI KYKLIKI OIKONOMIA,GREENESCO ENERGEIAKI ANONYMI ETAIREIA,ETHNICON METSOVION POLYTECHNION,FLEXIWATT IDIOTIKI KEFALAIOUCHIKI ETAIREIA,Global Green Growth Institute,ENERBRAIN SRL,ENGINEERING - INGEGNERIA INFORMATICA SPA,ENERSAVE CAPITAL SARL,VIDES INVESTICIJU FONDS SIA,RIGAS PLANOSANAS REGIONS,INSTITUTE FOR EUROPEAN ENERGY AND CLIMATE POLICY STICHTING</t>
  </si>
  <si>
    <t>Participant,Participant,Participant,Participant,Participant,Coordinator,Participant,Participant,Participant,Participant,Participant,Participant,Participant,Participant</t>
  </si>
  <si>
    <t>Greening kitchen sinks and worktops: exploiting industrial symbiosis to produce acrylic mineral composites from recycled and tracked production waste in a replicable circular value chain</t>
  </si>
  <si>
    <t>LIFE21-ENV-IT-LIFE GREEN COMPOSITE/101074703</t>
  </si>
  <si>
    <t>LIFE21-ENV-IT-LIFE GREEN COMPOSITE</t>
  </si>
  <si>
    <t>www.pladostelma.com</t>
  </si>
  <si>
    <t>DELTA SRL,GEES RECYCLING SRL</t>
  </si>
  <si>
    <t>Flemish One-Stop-Shop Towards Energy-efficient Renovation</t>
  </si>
  <si>
    <t>LIFE21-CET-HOMERENO-LIFE FOSSTER/101076800</t>
  </si>
  <si>
    <t>LIFE21-CET-HOMERENO-LIFE FOSSTER</t>
  </si>
  <si>
    <t>http://www.energiesparen.be/</t>
  </si>
  <si>
    <t>W13,VLAAMS ENERGIE- EN KLIMAATAGENTSCHAP,WEST-VLAAMSE INTERCOMMUNALE,AUTONOOM PROVINCIEBEDRIJF KAMP C,INTERCOMMUNALE LEIEDAL,AUTONOOM GEMEENTEBEDRIJF FRGE MECHELEN,AUTONOOM GEMEENTEBEDRIJF ENERGIEBESPARINGFONDS ANTWERPEN,ANTWERP MANAGEMENT SCHOOL,INTERCOMMUNALE VOOR ONTWIKKELING VAN HET GEWEST MECHELEN EN OMGEVING</t>
  </si>
  <si>
    <t>01/12/2022</t>
  </si>
  <si>
    <t>Rebooting the Bulgarian BUILD UP Skills Platform for Dialogue and Qualification Roadmap</t>
  </si>
  <si>
    <t>LIFE21-CET-BUILDSKILLS-BUILDUPSkillsBG/101076217</t>
  </si>
  <si>
    <t>LIFE21-CET-BUILDSKILLS-BUILDUPSkillsBG</t>
  </si>
  <si>
    <t>http://www.eneffect.bg/</t>
  </si>
  <si>
    <t>STROITELNA KVALIFIKACIA,NATSIONALNA AGENTSIA ZA PROFESIONALNO OBRAZOVANIE I OBUTCHENIE,SUSTAINABLE ENERGY DEVELOPMENT AGENCY,BULGARIAN ASSOCIATION FOR CONSTRUCTION INSULATION AND WATERPROOFING &amp;#x28;BACIW&amp;#x29;,BULGARIAN CONSTRUCTION CHAMBER,FONDATSIYA TSENTAR ZA ENERGIYNA EFEKTIVNOST - ENEFEKT</t>
  </si>
  <si>
    <t>Bringing back the extinct sturgeon into the North-Eastern Baltic Sea</t>
  </si>
  <si>
    <t>LIFE21-NAT-EE-LIFE Baltic Sturgeon/101074368</t>
  </si>
  <si>
    <t>LIFE21-NAT-EE-LIFE Baltic Sturgeon</t>
  </si>
  <si>
    <t>www.rmk.ee</t>
  </si>
  <si>
    <t>RIIGIMETSA MAJANDAMISE KESKUS,Eesti Loodushoiu Keskus,LUONNONVARAKESKUS</t>
  </si>
  <si>
    <t xml:space="preserve">Pärnu jõe(EE0040345, SCI) ,Struuga(EE0070128, SCI) </t>
  </si>
  <si>
    <t>Wild bees in Regionals Naturals Parks of Nouvelle-Aquitaine, implementation on sectorial policies</t>
  </si>
  <si>
    <t>LIFE19 NAT/FR/000975</t>
  </si>
  <si>
    <t>LIFE - Wild Bees</t>
  </si>
  <si>
    <t>http://www.pnr-perigord-limousin.fr/</t>
  </si>
  <si>
    <t>PNR ML&amp;#x28;Syndicat mixte d&amp;rsquo;am&amp;eacute;nagement et de gestion du Parc naturel r&amp;eacute;gional de Millevaches en Limousin&amp;#x29;, France,PNR LG&amp;#x28;Syndicat Mixte d&amp;rsquo;Am&amp;eacute;nagement et de Gestion du Parc naturel r&amp;eacute;gional des landes de gascogne&amp;#x29;, France,ARB NA&amp;#x28;Agence R&amp;eacute;gionale de la Biodiversit&amp;eacute; Nouvelle-Aquitaine&amp;#x29;, France,OPIE&amp;#x28;Office pour les Insectes et leur Environnement&amp;#x29;, France,PNR MP&amp;#x28;Syndicat mixte du Parc naturel r&amp;eacute;gional du Marais poitevin&amp;#x29;, France,PNR M&amp;#x28;Syndicat mixte de gestion du Parc naturel r&amp;eacute;gional M&amp;eacute;doc&amp;#x29;, France,INRAE&amp;#x28;INSTITUT NATIONAL DE RECHERCHE POUR L&amp;rsquo;AGRICULTURE, L&amp;rsquo;ALIMENTATION ET L&amp;rsquo;ENVIRONNEMENT&amp;#x29;, France</t>
  </si>
  <si>
    <t>01/05/2026</t>
  </si>
  <si>
    <t>LIFE Moor Space: Connecting the Humberhead Levels</t>
  </si>
  <si>
    <t>LIFE20 NAT/UK/000697</t>
  </si>
  <si>
    <t>LIFE Moor Space</t>
  </si>
  <si>
    <t>http:///www.gov.uk/government/organisation/natural-england</t>
  </si>
  <si>
    <t>LWT&amp;#x28;Lincolnshire Wildlife Trust&amp;#x29;, United Kingdom,Natural England</t>
  </si>
  <si>
    <t>Carbon sequestration,Bogs and Mires,Natural resources and ecosystems,Sensitive and protected areas management,Environmental training - Capacity building</t>
  </si>
  <si>
    <t>draining,environmental education,nature reserve,environmental awareness,nature conservation,land restoration,Action plan,carbon sequestration,climate change adaptation</t>
  </si>
  <si>
    <t>Bern Convention on the Conservation of European Wildlife and Natural Habitats (01.06.1982),Directive 92/43 - Conservation of natural habitats and of wild fauna and flora- Habitats Directive (21.05.1992),COM(2011) 244 final “Our life insurance, our natural capital: an EU biodiversity strategy to 2020” (03.05.2011),COM(2014)15 - Policy framework for climate and energy in the period from 2020 to 2030 (22.01.2014),Directive 2000/60 - Framework for Community action in the field of water policy (23.10.2000)</t>
  </si>
  <si>
    <t>Gallinago gallinago,Anthus trivialis,Pyrrhula pyrrhula,Perdix perdix,Cuculus canorus,Caprimulgus europaeus,Vanellus vanellus,Triturus cristatus,Vipera berus,Sphagnum angustifolium</t>
  </si>
  <si>
    <t xml:space="preserve">Thorne and Hatfield Moors(UK9005171, SPA) ,Thorne Moor(UK0012915, SCI) </t>
  </si>
  <si>
    <t>Towards zero emissions in European ferrous foundries using inorganic binder systems</t>
  </si>
  <si>
    <t>LIFE21-ENV-FI-GREEN CASTING LIFE/101074439</t>
  </si>
  <si>
    <t>LIFE21-ENV-FI-GREEN CASTING LIFE</t>
  </si>
  <si>
    <t>SAND TEAM SPOL SRO,PEAK DEUTSCHLAND GMBH,FUNDACION AZTERLAN,VOESTALPINE RAILWAY SYSTEMS JEZ SL,ASOCIACION DE FUNDIDORES DEL PAIS VASCO Y NAVARRA,METALURGICA MADRILENA SA,AKTSIASELTS VALUMEHAANIKA,CENTRE TECHNIQUE DES INDUSTRIES MECANIQUES,FOUNDRYTEAM OY,MEEHANITE TECHNOLOGY OY,PEIRON OY,INSINOORITOIMISTO AX-LVI OY,F.A. ENGINEERING SRL,UNIVERSITA DEGLI STUDI DI PERUGIA,SPOLKA AKCYJNA ODLEWNIE POLSKIE,AKADEMIA GORNICZO-HUTNICZA IM. STANISLAWA STASZICA W KRAKOWIE</t>
  </si>
  <si>
    <t>Participant,Participant,Participant,Participant,Participant,Participant,Participant,Participant,Participant,Coordinator,Participant,Participant,Participant,Participant,Participant,Participant</t>
  </si>
  <si>
    <t>Integrated business model for turning Bio-waste and sewage sludge into renewable energy and agri-urban Fertilizers</t>
  </si>
  <si>
    <t>LIFE14 ENV/ES/000427</t>
  </si>
  <si>
    <t>LIFE In-BRIEF</t>
  </si>
  <si>
    <t>http://www.aimme.es</t>
  </si>
  <si>
    <t>Asociacin de investigacin de la Industria Metalmecnica, Afines yConexas,LUDAN&amp;#x28;Ludan Renewable Energy BV&amp;#x29;, Netherlands,FORNERS&amp;#x28;FORNERS REDES DE AGUAS Y SERVICIOS S.L.&amp;#x29;, Spain,COMPO&amp;#x28;COMPO EXPERT Spain SL&amp;#x29;, Spain,AEMA&amp;#x28;AEMA SERVICIOS ENERGETICOS S.L.&amp;#x29;, Spain</t>
  </si>
  <si>
    <t>Agricultural waste,Waste recycling,Renewable energies</t>
  </si>
  <si>
    <t>biomass energy,sewage sludge,agricultural waste,biogas</t>
  </si>
  <si>
    <t>Directive 2009/28 - Promotion of the use of energy from renewable sources (23.04.2009),Directive 2008/98 - Waste and repealing certain Directives (Waste Framework Directive) (19.11.2008)</t>
  </si>
  <si>
    <t>Small fish, small streams, big challenges: conservation of endangered species in tributaries of the upper Po river</t>
  </si>
  <si>
    <t>LIFE21-NAT-IT-LIFE Minnow/101074559</t>
  </si>
  <si>
    <t>LIFE21-NAT-IT-LIFE Minnow</t>
  </si>
  <si>
    <t>www.unito.it</t>
  </si>
  <si>
    <t>ISTITUTO DELTA ECOLOGIA APPLICATA SRL,UNIVERSITA DEGLI STUDI DI TORINO,POLITECNICO DI TORINO,PROVINCIA DI CUNEO,PROVINCIA DI ALESSANDRIA,PROVINCIA DI VERCELLI,CITTA&amp;#x27; METROPOLITANA DI TORINO,ENTE DI GESTIONE DELLE AREE PROTETTE DEL PO PIEMONTESE</t>
  </si>
  <si>
    <t>Participant,Coordinator,Participant,Participant,Participant,Participant,Participant,Participant</t>
  </si>
  <si>
    <t>31/07/2027</t>
  </si>
  <si>
    <t xml:space="preserve">Stagni di Poirino - Favari(IT1110035, SCI) ,Bosco del Merlino(IT1160010, SCI) ,Confluenza Po - Varaita(IT1160013, SCI) ,Po morto di Carignano(IT1110025, SPA/SCI) ,Confluenza Po - Maira(IT1110016, SCI) ,Palude di S. Genuario(IT1120007, SCI) ,Confluenza Po - Sesia - Tanaro(IT1180027, SCI) ,Confluenza Po - Pellice(IT1110015, SCI) ,Meisino (confluenza Po - Stura)(IT1110070, SPA) ,Palude di San Genuario e San Silvestro(IT1120029, SPA) ,Baraccone (confluenza Po - Dora Baltea)(IT1110019, SPA/SCI) ,Lanca di San Michele(IT1110024, SPA/SCI) ,Confluenza Po - Orco - Malone(IT1110018, SPA/SCI) ,Isola di Santa Maria(IT1120023, SCI) ,Fiume Po - tratto vercellese alessandrino(IT1180028, SPA) ,Sponde fluviali di Palazzolo vercellese(IT1120030, SCI) ,Confluenza Po - Bronda(IT1160009, SCI) ,Ghiaia Grande (Fiume Po)(IT1180005, SCI) ,Lanca di Santa Marta (Confluenza Po - Banna)(IT1110017, SPA/SCI) </t>
  </si>
  <si>
    <t>LIFE-2-ACID</t>
  </si>
  <si>
    <t>LIFE16 ENV/ES/000242</t>
  </si>
  <si>
    <t>http://www.apriasystems.es/</t>
  </si>
  <si>
    <t>APRIA Systems S.L.,Medio Ambiente Agua Residuos Y Energ&amp;iacute;a De Cantabria SA, Spain,Asociaci&amp;oacute;n de Industrias de Acabado de Superficies, Spain,Universitat Polit&amp;eacute;cnica de Valencia, Spain,Instituto Tecnol&amp;oacute;gico Metalmec&amp;aacute;nico, Mueble, Madera, Embalaje y Afines, Spain,Galvanizadora Valenciana, S.L.U., Spain,Universidad de Cantabria, Spain</t>
  </si>
  <si>
    <t>Waste recycling,Industrial waste,Metal industry</t>
  </si>
  <si>
    <t>industrial waste,waste recycling,metal products industry</t>
  </si>
  <si>
    <t>Directive 2010/75 - Industrial emissions (integrated pollution prevention and control) (24.11.2010),Directive 2008/98 - Waste and repealing certain Directives (Waste Framework Directive) (19.11.2008),COM/2020/98 - A new Circular Economy Action Plan For a cleaner and more competitive Europe (11.03.2020),COM(2015)614 - "Closing the loop - An EU action plan for the Circular Economy" (02.12.2015),Directive 91/271 - Urban waste water treatment (21.05.1991)</t>
  </si>
  <si>
    <t>Improvement of the conservation status of forest habitats in the Mediterranean Biogeographical Region applying restoration and conservation techniques and close to nature management</t>
  </si>
  <si>
    <t>LIFE21-NAT-IT-LIFE GOPROFOR MED/101074738</t>
  </si>
  <si>
    <t>LIFE21-NAT-IT-LIFE GOPROFOR MED</t>
  </si>
  <si>
    <t>www.dream-italia.it</t>
  </si>
  <si>
    <t>Departament d&amp;#x27;Acci&amp;oacute; Clim&amp;agrave;tica, Alimentaci&amp;oacute; i Agenda Rural,CENTRE DE LA PROPIETAT FORESTAL,CONSORCI CENTRE DE CIENCIA I TECNOLOGIA FORESTAL DE CATALUNYA,CENTRE NATIONAL DE LA PROPRIETE FORESTIERE,MOUSEIO GOULANDRI FYSIKIS ISTORIAS,MINISTRY OF ENVIRONMENT AND ENERGY,REGIONE TOSCANA,COMPAGNIA DELLE FORESTE SRL,UNIVERSITA DEGLI STUDI DI TORINO,ASSOCIAZIONE FORESTA MODELLO  DELLE MONTAGNE FIORENTINE,UNIONE DEI COMUNI DEL PRATOMAGNO,SOCIETA COOPERATIVA AGRICOLO FORESTALE - D.R.E.AM. ITALIA,UNIVERSITA DEGLI STUDI DI ROMA LA SAPIENZA,CONSIGLIO NAZIONALE DELLE RICERCHE,AGENZIA FORESTALE REGIONALE PER LOSVILUPPO DEL TERRITORIO E DELL AMBIENTE DELLA SARDEGNA</t>
  </si>
  <si>
    <t>Participant,Participant,Participant,Participant,Participant,Participant,Participant,Participant,Participant,Participant,Participant,Coordinator,Participant,Participant,Participant</t>
  </si>
  <si>
    <t xml:space="preserve">Supramonte di Oliena, Orgosolo e Urzulei - Su Sercone(ITB022212, SPA/SCI) ,Litoral del Baix Empordà(ES5120015, SPA/SCI) ,Préalpes de Grasse(FR9301570, SCI) ,Valensole(FR9302007, SCI) ,Alta Garrotxa - Massís de les Salines(ES5120001, SPA/SCI) ,Pascoli montani e cespuglieti del Pratomagno(IT5180011, SPA/SCI) ,LIMNES KORONEIAS - VOLVIS, STENA RENTINAS KAI EVRYTERI PERIOCHI(GR1220009, SPA) ,Massif du Luberon(FR9301585, SCI) ,Vallombrosa e Bosco di S. Antonio(IT5140012, SCI) ,Catena del Marghine e del Goceano(ITB011102, SCI) ,Muntanyes de Prades(ES5140008, SPA/SCI) </t>
  </si>
  <si>
    <t>LIFE BEEadapt: a pact for pollinator adaptation to climate change</t>
  </si>
  <si>
    <t>LIFE21-CCA-IT-LIFE BEEadapt/101074591</t>
  </si>
  <si>
    <t>LIFE21-CCA-IT-LIFE BEEadapt</t>
  </si>
  <si>
    <t>www.parcoappennino.it</t>
  </si>
  <si>
    <t>ENTE PARCO NAZIONALE DELL&amp;#x27;APPENNINO TOSCO-EMILIANO,UNIVERSITA DEGLI STUDI ROMA TRE,UNIVERSITA DEGLI STUDI DI CAMERINO,LEGAMBIENTE ASSOCIAZIONE ONLUS,ROMANATURA ENTE REGIONALE PER LA GESTIONE DELLE AREE NATURALI PROTTETE NEL COMUNE DI ROMA,U-SPACE SRL,CONFAGRICOLTURA LATINA,FONDAZIONE PER LO SVILUPPO SOSTENIBILE,COMUNE DI APRILIA,CONSIGLIO NAZIONALE DELLE RICERCHE</t>
  </si>
  <si>
    <t>Use of remote sensing for management of blue-green infrastructure in the process of city adaptation to climate change</t>
  </si>
  <si>
    <t>LIFE21-CCA-PL-LIFECOOLCITY/101074553</t>
  </si>
  <si>
    <t>LIFE21-CCA-PL-LIFECOOLCITY</t>
  </si>
  <si>
    <t>www.mggpaero.com</t>
  </si>
  <si>
    <t>INGENIEURGESELLSCHAFT PROF. DR. SIEKER MBH,MGGP AERO SPOLKA Z OGRANICZONA ODPOWIEDZIALNOSCIA,UNIWERSYTET LODZKI,WROCLAW MIASTO,CENTRUM BADAN KOSMICZNYCH POLSKIEJ AKADEMII NAUK,UNIWERSYTET WARSZAWSKI,NARODOWA FUNDACJA OCHRONY SRODOWISKA</t>
  </si>
  <si>
    <t>30/06/2029</t>
  </si>
  <si>
    <t>Open Source Tools to Face the Increase in Buildings’ Space Cooling Demand</t>
  </si>
  <si>
    <t>LIFE21-CET-COOLING-CoolLIFE/101075405</t>
  </si>
  <si>
    <t>LIFE21-CET-COOLING-CoolLIFE</t>
  </si>
  <si>
    <t>www.eurac.edu</t>
  </si>
  <si>
    <t>ZENTRUM FUR ENERGIEWIRTSCHAFT UND UMWELT &amp;#x28;E-THINK&amp;#x29;,TECHNISCHE UNIVERSITAET WIEN,REVOLVE WATER,ASSOCIATION POUR LA RECHERCHE ET LE DEVELOPPEMENT DES METHODES ET PROCESSUS INDUSTRIELS,ECOLE NATIONALE SUPERIEURE DES MINES DE PARIS,ABUD MERNOKIRODA KFT,ACCADEMIA EUROPEA DI BOLZANO,INSTITUTE FOR EUROPEAN ENERGY AND CLIMATE POLICY STICHTING</t>
  </si>
  <si>
    <t>Participant,Participant,Participant,Participant,Participant,Participant,Coordinator,Participant</t>
  </si>
  <si>
    <t>LIFE Northern Bald Ibis</t>
  </si>
  <si>
    <t>LIFE20 NAT/AT/000049</t>
  </si>
  <si>
    <t>LIFE NBI</t>
  </si>
  <si>
    <t>http://www.zoovienna.at</t>
  </si>
  <si>
    <t>NetzO&amp;Ouml;&amp;#x28;Netz Ober&amp;ouml;sterreich GmbH&amp;#x29;, Austria,TPR&amp;#x28;Tierpark Rosegg GmbH&amp;#x29;, Austria,FV-WT&amp;#x28;F&amp;ouml;rderverein Waldrappteam&amp;#x29;, Austria,LSB&amp;#x28;Land Salzburg&amp;#x3b; Abteilung 5 - Natur- und Umweltschutz, Gewerbe&amp;#x29;, Austria,KNG&amp;#x28;K&amp;auml;rnten Netz GmbH&amp;#x29;, Austria,WWF DE&amp;#x28;World Wide Fund for Nature Germany&amp;#x29;, Germany,PNV&amp;#x28;Parco Natura Viva - Garda Zoological Park s.r.l.&amp;#x29;, Italy,ARCA&amp;#x28;Fondazione A.R.C.A. Animal Research Conservation in Action&amp;#x29;, Italy,TPG&amp;#x28;Natur- und Tierpark Goldau&amp;#x29;, Switzerland,Sch&amp;ouml;nbrunner Tiergarten GmbH</t>
  </si>
  <si>
    <t>bird species,nature conservation</t>
  </si>
  <si>
    <t>Geronticus eremita</t>
  </si>
  <si>
    <t xml:space="preserve">Überlinger See des Bodensees(DE8220404, SPA) ,Monte Argentario, Isolotto di Porto Ercole e Argentarola(IT51A0025, SPA/SCI) ,Fiume Adige tra Belluno Veronese e Verona Ovest(IT3210043, SCI) ,Laguna di Orbetello(IT51A0026, SPA/SCI) ,Duna di Feniglia(IT51A0028, SPA) ,Salzach und Inn(DE7744471, SPA) ,Salzach und Unterer Inn(DE7744371, SCI) ,Tauglgries(AT3212111, SCI) ,Überlinger See und Bodenseeuferlandschaft(DE8220342, SCI) </t>
  </si>
  <si>
    <t>Central and Eastern Europe Sustainable Energy Union’s Design and Implementation of regional Government Initiatives for a just energy Transition</t>
  </si>
  <si>
    <t>LIFE21-CET-LOCAL-CEESEU-DIGIT/101077297</t>
  </si>
  <si>
    <t>LIFE21-CET-LOCAL-CEESEU-DIGIT</t>
  </si>
  <si>
    <t>www.ut.ee</t>
  </si>
  <si>
    <t>MEDIMURSKA ENERGETSKA AGENCIJA DOO,DRUSTVO ZA OBLIKOVANJE ODRZIVOG RAZVOJA,ENVIROS SRO,CLIMATE ALLIANCE - KLIMA-BUENDNIS - ALIANZA DEL CLIMA e.V.,IDA-VIRUMAA OMAVALITSUSTE LIIT,MITTETULUNDUSUHING TARTU REGIOONI ENERGIAAGENTUUR,TARTU ULIKOOL,WWF VILAG TERMESZETI ALAP MAGYARORSZAG ALAPITVANY,VIDZEMES PLANOSANAS REGIONS,Gulbenes novada pasvaldiba,MAZOWIECKA AGENCJA ENERGETYCZNA SPZOO,LOKALNA ENERGETSKA AGENTURA SPODNJE PODRAVJE ZAVOD ZA PROMOCIJO IN POSPESEVANJE TRAJNOSTNEGA ENERGETSKEGA RAZVOJA PTUJ</t>
  </si>
  <si>
    <t>Participant,Participant,Participant,Participant,Participant,Participant,Coordinator,Participant,Participant,Participant,Participant,Participant</t>
  </si>
  <si>
    <t>Real-time pollution-based control of urban drainage and sanitation systems for protection of receiving waters</t>
  </si>
  <si>
    <t>LIFE20 ENV/FR/000179</t>
  </si>
  <si>
    <t>LIFE RUBIES</t>
  </si>
  <si>
    <t>https://www.suezsmartsolutions.com/</t>
  </si>
  <si>
    <t>SUEZ SMART SOLUTIONS,LYRE&amp;#x28;SUEZ Eau France&amp;#x29;, France,ULille&amp;#x28;Universit&amp;eacute; de Lille&amp;#x29;, France,MEL&amp;#x28;M&amp;eacute;tropole europ&amp;eacute;enne de Lille&amp;#x29;, France,CETAQUA&amp;#x28;CETAQUA, CENTRO TECNOL&amp;Oacute;GICO DEL AGUA, FUNDACI&amp;Oacute;N PRIVADA&amp;#x29;, Spain,AQUATEC&amp;#x28;Aquatec Proyectos para el Sector del Agua, S.A&amp;#x29;, Spain,CSIC&amp;#x28;Agencia Estatal Consejo Superior de Investigaciones Cient&amp;iacute;ficas&amp;#x29;, Spain,CYII&amp;#x28;Canal de Isabel II, S.A.&amp;#x29;, Spain</t>
  </si>
  <si>
    <t>Water quality improvement,Water resources protection,Waste water treatment</t>
  </si>
  <si>
    <t>decision making support,waste water treatment,water monitoring,environmental management,rain water,water quality,pollution control,sewerage system,drainage system,urban wastewater,extreme weather events,storm water basin</t>
  </si>
  <si>
    <t>Restoring and revitalising to ensure a more resilient River Kent and its species</t>
  </si>
  <si>
    <t>LIFE20 NAT/UK/001013</t>
  </si>
  <si>
    <t>LIFE R4ever Kent</t>
  </si>
  <si>
    <t>http://www.gov.uk/government/organisation/natural-england</t>
  </si>
  <si>
    <t xml:space="preserve">EA&amp;#x28;Environment Agency&amp;#x29;, United Kingdom,SCRT&amp;#x28;South Cumbria Rivers Trust&amp;#x29;, United Kingdom,FBA&amp;#x28;The Freshwater Biological Association&amp;#x29;, United Kingdom,Natural England </t>
  </si>
  <si>
    <t>03/01/2027</t>
  </si>
  <si>
    <t>Water quality improvement,Fish,Invertebrates,Invasive species,Freshwater,Sensitive and protected areas management</t>
  </si>
  <si>
    <t>fish,freshwater ecosystem,invertebrate,biodiversity,water quality,management plan,invasive species,river management</t>
  </si>
  <si>
    <t>Cottus gobio,Austropotamobius pallipes,Margaritifera margaritifera</t>
  </si>
  <si>
    <t xml:space="preserve">River Kent(UK0030256, SCI) </t>
  </si>
  <si>
    <t>CONcrete Insulation PHotovoltaic Envelop for deep Renovation</t>
  </si>
  <si>
    <t>LIFE14 CCM/FR/000954</t>
  </si>
  <si>
    <t>LIFE Conipher</t>
  </si>
  <si>
    <t>http://www.vicat.fr/</t>
  </si>
  <si>
    <t>VICAT,CEA-INES&amp;#x28;COMMISSARIAT A L ENERGIE ATOMIQUE ET AUX ENERGIES ALTERNATIVES, CEA-INES&amp;#x29;, France,ARaymond&amp;#x28;A. RAYMOND SARL&amp;#x29;, France</t>
  </si>
  <si>
    <t>Renewable energies,Energy efficiency</t>
  </si>
  <si>
    <t>green building,building material,environmental performance,energy efficiency,renewable energy,building renovation,climate change mitigation</t>
  </si>
  <si>
    <t>Directive 2012/27 - Energy efficiency (25.10.2012),Directive 2010/31 - Energy performance of buildings (19.05.2010),Directive 2009/28 - Promotion of the use of energy from renewable sources (23.04.2009)</t>
  </si>
  <si>
    <t>Paris Agreement Capital Transition Assessment of european financial markets and institutions</t>
  </si>
  <si>
    <t>LIFE16 GIC/FR/000061</t>
  </si>
  <si>
    <t>LIFE PACTA</t>
  </si>
  <si>
    <t>ASSO 2 INVESTING INITIATIVE,None</t>
  </si>
  <si>
    <t>13/12/2019</t>
  </si>
  <si>
    <t>Awareness raising - Information,Environmental accounting</t>
  </si>
  <si>
    <t>financial instrument</t>
  </si>
  <si>
    <t>Deep REef restoration And litter removal in the Mediterranean sea</t>
  </si>
  <si>
    <t>LIFE21-NAT-IT-LIFE DREAM/101074547</t>
  </si>
  <si>
    <t>LIFE21-NAT-IT-LIFE DREAM</t>
  </si>
  <si>
    <t>AGENCIA ESTATAL CONSEJO SUPERIOR DE INVESTIGACIONES CIENTIFICAS,Organizacion de Productores Pesqueros de Almeria,PERIFEREIAKO TAMEIO ANAPTYKSIS PERIFEREIAS THESSALIAS,HELLENIC CENTRE FOR MARINE RESEARCH,ENALEIA ASTIKI MI KERDOSKOPIKI ETAIREIA,UNIVERSITA POLITECNICA DELLE MARCHE,CONSIGLIO NAZIONALE DELLE RICERCHE,UNIVERSITA DEGLI STUDI DI ROMA TOR VERGATA,FEDERAZIONE NAZIONALE DELLA IMPRESE DI PESCA,STAZIONE ZOOLOGICA ANTON DOHRN,UNIVERSITA DEGLI STUDI DI BARI ALDO MORO,REGIONE PUGLIA,UNIVERSITA DEGLI STUDI DI NAPOLI FEDERICO II,NET EUROPEAN CONSULTING SRLS</t>
  </si>
  <si>
    <t>Participant,Participant,Participant,Participant,Participant,Participant,Coordinator,Participant,Participant,Participant,Participant,Participant,Participant,Participant</t>
  </si>
  <si>
    <t>Per and PolyFluorinated Alkyl Substances in grOUNdwaTer: water treatment for industrial use in the surfAce fInishing iNdustry</t>
  </si>
  <si>
    <t>LIFE21-ENV-IT-LIFE FOUNTAIN/101074321</t>
  </si>
  <si>
    <t>LIFE21-ENV-IT-LIFE FOUNTAIN</t>
  </si>
  <si>
    <t>https://www.gruppogaser.com/polo-produttivo/gaser-technical-coating</t>
  </si>
  <si>
    <t>ASFIMET SRL,P D SERVICE SRL,GASER T.C.-TECHNICAL COATING-S.R.L.,POLITECNICO DI MILANO,CAPTIVE SYSTEMS SRL</t>
  </si>
  <si>
    <t>Participant,Participant,Coordinator,Participant,Participant</t>
  </si>
  <si>
    <t>Grass Refinery for Sustainability &amp; Shared value</t>
  </si>
  <si>
    <t>LIFE21-CCM-NL-GR4SS/101074660</t>
  </si>
  <si>
    <t>LIFE21-CCM-NL-GR4SS</t>
  </si>
  <si>
    <t>https://www.host.nl/en/</t>
  </si>
  <si>
    <t>KEKKILA-BVB RESEARCH CENTER BV,HOST BIOGAS BV,D4 BV</t>
  </si>
  <si>
    <t>Participant,Coordinator,Participant</t>
  </si>
  <si>
    <t>Adding sustainability to the fruit and vegetable processing industry through solar-powered algal wastewater treatment</t>
  </si>
  <si>
    <t>LIFE16 ENV/ES/000180</t>
  </si>
  <si>
    <t>LIFE ALGAECAN</t>
  </si>
  <si>
    <t>Fundacin CARTIF,Karlsruhe Institute of Technology, Germany,National Technical University of Athens, Greece,HUERCASA 5&amp;ordf;GAMA S.A., Spain,AlgEn, algen technology center, limited liability company, Slovenia,VIPI, podjetje za proizvodnjo pija&amp;#x10d;, Slovenia</t>
  </si>
  <si>
    <t>waste water treatment,water reuse,fertiliser</t>
  </si>
  <si>
    <t>Integrated anaerobic system for wastewater reclamation at ambient temperature in European climates</t>
  </si>
  <si>
    <t>LIFE14 ENV/ES/000849</t>
  </si>
  <si>
    <t>LIFE SIAMEC</t>
  </si>
  <si>
    <t>Fundacin Centro Gallego de Investigaciones del Agua,CAPSA&amp;#x28;CORPORACION ALIMENTARIA PE&amp;Ntilde;ASANTA, S.A&amp;#x29;, Spain,USC&amp;#x28;Universidade de Santiago de Compostela&amp;#x29;, Spain,HIDROGEA&amp;#x28;HIDROGEA, Gesti&amp;oacute;n Integral de Aguas de Murcia, S.A.&amp;#x29;, Spain,EMUASA&amp;#x28;Empresa Municipal de Aguas y Saneamiento de Murcia, S.A&amp;#x29;, Spain,ESAMUR&amp;#x28;Entidad Regional de Saneamiento y Depuraci&amp;oacute;n de Aguas Residuales de la Regi&amp;oacute;n de Murcia&amp;#x29;, Spain</t>
  </si>
  <si>
    <t>waste water treatment,energy efficiency</t>
  </si>
  <si>
    <t>Circular-based alternative protein extraction from grape seeds for the wine-making process</t>
  </si>
  <si>
    <t>LIFE21-ENV-IT-SEEDSPRO2WINE/101074362</t>
  </si>
  <si>
    <t>LIFE21-ENV-IT-SEEDSPRO2WINE</t>
  </si>
  <si>
    <t>www.caviro.com</t>
  </si>
  <si>
    <t>UNIVERSITAT ROVIRA I VIRGILI,INSTITUT FRANCAIS DE LA VIGNE ET DU VIN,VINIDEA SRL,COOPERATIVE AGRICOLE VITI-FRUTTICOLTORI ITALIANI RIUNITI ORGANIZZATI,CAVIRO EXTRA S.P .A. 0 CAVIRO EXTRA DISTILLERIE S.P.A. EXTRA DIS TILLERIE S.P.A. EXTRA ALCOLI S.P.A. CAVIRO EXTRA MOSTI ED ESTRA TTI S. P.A. EXTR MOSTI ED ESTRATTI S.P.A.  CAVIRO EXTRA TARTARICA S.P.A. EXTRA TARTARICA S.P.A. CA,UNIVERSITA DEGLI STUDI DI PADOVA,EVER SRL</t>
  </si>
  <si>
    <t>Participant,Participant,Participant,Coordinator,Participant,Participant,Participant</t>
  </si>
  <si>
    <t>Circular reinforced concrete with upgraded waste</t>
  </si>
  <si>
    <t>LIFE21-ENV-NL-CIRRCON/101074195</t>
  </si>
  <si>
    <t>LIFE21-ENV-NL-CIRRCON</t>
  </si>
  <si>
    <t>www.bte.nl</t>
  </si>
  <si>
    <t>TECHRETE IRELAND LIMITED,ASCEM BV,DE METEOOR BETON B.V.,ROMEIN BETON B.V.,BTE NEDERLAND B.V.</t>
  </si>
  <si>
    <t>31/03/2027</t>
  </si>
  <si>
    <t>Decentralization, Diversity and Dynamic load regulation – novel approaches to tangible energy transition with diversification of production sources</t>
  </si>
  <si>
    <t>LIFE21-CET-PDA-3DIVERSE/101077343</t>
  </si>
  <si>
    <t>LIFE21-CET-PDA-3DIVERSE</t>
  </si>
  <si>
    <t>www.kssena.si</t>
  </si>
  <si>
    <t>MESTNA OBCINA VELENJE,KOMUNALNO PODJETJE VELENJE DOO,ELEKTRO CELJE D.D.,OBCINA SOSTANJ,Mestna obcina Slovenj Gradec,KOLEKTOR SETUP, STORITVE ENERGETSKEGA UPRAVLJANJA, D.O.O.,UNIVERZA V LJUBLJANI,MESTNA OBCINA CELJE,ZAVOD ENERGETSKA AGENCIJA ZA SAVINJSKO SALESKO IN KOROSKO</t>
  </si>
  <si>
    <t>ProLIFE Capacity Building, Czech Republic</t>
  </si>
  <si>
    <t>LIFE14 CAP/CZ/000001</t>
  </si>
  <si>
    <t>Czech LIFE</t>
  </si>
  <si>
    <t>www.mzp.cz/cz/komunitarni_program_life</t>
  </si>
  <si>
    <t>Ministerstvo ivotnho prosted  &amp;#x28;Ministry of the Environment&amp;#x29; ,&amp;#x10c;SOP Salamandr, Czech Republic</t>
  </si>
  <si>
    <t>Developing and demonstrating portfolio of nature based and smart solutions for improving urban climate resilience in Latvia and Estonia</t>
  </si>
  <si>
    <t>LIFE21-CCA-EE-LIFE LATESTadapt/101074438</t>
  </si>
  <si>
    <t>LIFE21-CCA-EE-LIFE LATESTadapt</t>
  </si>
  <si>
    <t>www.viimsivald.ee</t>
  </si>
  <si>
    <t>VORU LINNAVALITSUS,HAAPSALU LINN,RAKVERE LINN,TALLINNA TEHNIKA&amp;Uuml;LIKOOL,BALTI KESKKONNAFOORUM,NARVA LINNAVALITSUSE ARHITEKTUURI- JA LINNAPLANEERIMISE AMET,VIIMSI VALD,OU NORDIC BOTANICAL,VIDES AIZSARDZIBAS UN REGIONALAS ATTISTIBAS MINISTRIJA,BALTIJAS VIDES FORUMS,RIGA CITY COUNCIL,VALMIERAS NOVADA PASVALDIBAS,BIEDRIBA BALTIJAS KRASTI,RIGAS TEHNISKA UNIVERSITATE,VIDES RISINAJUMU INSTITUTS NODIBINAJUMS,CESU NOVADA PASVALDIBA</t>
  </si>
  <si>
    <t>Participant,Participant,Participant,Participant,Participant,Participant,Coordinator,Participant,Participant,Participant,Participant,Participant,Participant,Participant,Participant,Participant</t>
  </si>
  <si>
    <t>Restoration of Boreal Nordic Rivers</t>
  </si>
  <si>
    <t>LIFE15 NAT/SE/000892</t>
  </si>
  <si>
    <t>ReBorN LIFE</t>
  </si>
  <si>
    <t>https://www.rebornlife.org</t>
  </si>
  <si>
    <t>County Administrative Board of Vsterbotten,Swedish Forest Agency, Sweden,Municipality of Nordmaling, Sweden,County Administrative Board of Norrbotten, Sweden,Swedish Agency for Marine and Water Management, Sweden,Municipality of G&amp;auml;llivare, Sweden</t>
  </si>
  <si>
    <t>freshwater ecosystem,river,forestry,restoration measure,flood control</t>
  </si>
  <si>
    <t>Lutra lutra,Salmo salar,Margaritifera margaritifera</t>
  </si>
  <si>
    <t xml:space="preserve">Lögdeälven(SE0810433, SCI) ,Torne och Kalix älvsystem(SE0820430, SCI) ,Råneälven(SE0820431, SCI) ,Byskeälven(SE0820432, SCI) ,Åbyälven(SE0820433, SCI) ,Piteälven(SE0820434, SCI) </t>
  </si>
  <si>
    <t>INTEGRAL MANAGEMENT OF THE BIOGAS FROM LANDFILLS FOR USE AS VEHICLE FUEL</t>
  </si>
  <si>
    <t>LIFE18 ENV/ES/000256</t>
  </si>
  <si>
    <t>LIFE LANDFILL BIOFUEL</t>
  </si>
  <si>
    <t>SYSADVANCE&amp;#x28;Sysadvance Sistemas de Engenharia, S.A.,&amp;#x29;, Portugal,UGR&amp;#x28;Universidad de Granada&amp;#x29;, Spain,IVECO&amp;#x28;IVECO Espa&amp;ntilde;a S.L.&amp;#x29;, Spain,GASNAM&amp;#x28;Asociaci&amp;oacute;n ib&amp;eacute;rica de gas natural, hidr&amp;oacute;geno y gas renovable para la movilidad&amp;#x29;, Spain,CARTIF&amp;#x28;Fundaci&amp;oacute;n CARTIF&amp;#x29;, Spain,SEAT, Spain,FCC Medio Ambiente S.A.</t>
  </si>
  <si>
    <t>Circular economy and Value chains,Air pollutants</t>
  </si>
  <si>
    <t>use of waste as energy source,emission reduction,air pollution,landfill,environmental impact of transport,transportation business,biogas</t>
  </si>
  <si>
    <t>Directive 2001/81- National emissions ceilings for certain atmospheric pollutants (23.10.2001),COM(2011)112 - "A Roadmap for moving to a competitive low carbon economy in 2050" (08.03.2011)</t>
  </si>
  <si>
    <t>Re-thinking plastics in a sustainable circular economy</t>
  </si>
  <si>
    <t>LIFE21-IPE-FI-PlastLIFE/101069513</t>
  </si>
  <si>
    <t>LIFE21-IPE-FI-PlastLIFE</t>
  </si>
  <si>
    <t>www.syke.fi</t>
  </si>
  <si>
    <t>SAXO OY,KULJETUSLIIKE VAAHTERINEN OY,PLASTONE OY,HELSINGIN KAUPUNKI,OY ORTHEX FINLAND AB,LAPIN YLIOPISTO,TURUN YLIOPISTO,MINISTRY OF THE ENVIRONMENT,HSY HELSINGIN SEUDUN YMPARISTOPALVELUT-KUNTAYHTYMA,BioKymppi Oy,KARELIA AMMATTIKORKEAKOULU OY,Pirkanmaan J&amp;auml;tehuolto Oy,MUOVIPOLI OY,LAB-AMMATTIKORKEAKOULU OY,PIDA SAARISTO SIISTINA RY,JYVASKYLAN YLIOPISTO,SUOMEN YMPARISTOKESKUS,LAPPEENRANNAN-LAHDEN TEKNILLINEN YLIOPISTO LUT,SUOMEN BIOKIERTO JA BIOKAASU RY,AALTO KORKEAKOULUSAATIO SR,LUONNONVARAKESKUS</t>
  </si>
  <si>
    <t>Participant,Participant,Participant,Participant,Participant,Participant,Participant,Participant,Participant,Participant,Participant,Participant,Participant,Participant,Participant,Participant,Coordinator,Participant,Participant,Participant,Participant</t>
  </si>
  <si>
    <t>30/11/2029</t>
  </si>
  <si>
    <t>Portugal Capacity Building for better use of LIFE</t>
  </si>
  <si>
    <t>LIFE14 CAP/PT/000004</t>
  </si>
  <si>
    <t>PT CAPACITY BUILDING</t>
  </si>
  <si>
    <t xml:space="preserve">	http://www.apambiente.pt</t>
  </si>
  <si>
    <t>Ag&amp;ecirc;ncia Portuguesa do Ambiente &amp;#x28;APA&amp;#x29;,Instituto da Conserva&amp;ccedil;&amp;atilde;o da Natureza e das Florestas &amp;#x28;I.P.&amp;#x29;, Portugal,Direc&amp;ccedil;&amp;atilde;o Regional do Ambiente &amp;#x28;A&amp;ccedil;ores&amp;#x29;, Portugal,Secretaria Regional do Ambiente e dos Recursos Naturais - Direc&amp;ccedil;&amp;atilde;o Regional de Florestas e Conserva&amp;ccedil;&amp;atilde;o da Natureza &amp;#x28;Madeira&amp;#x29;, Portugal</t>
  </si>
  <si>
    <t>Adapting SERRAS DO PORTO to Climate Change</t>
  </si>
  <si>
    <t>LIFE21 CCA-ES-LIFE SERRAS DO PORTO/101074476</t>
  </si>
  <si>
    <t>LIFE21 CCA-ES-LIFE SERRAS DO PORTO</t>
  </si>
  <si>
    <t>www.serrasdoporto.pt</t>
  </si>
  <si>
    <t>MUNICIPIO DE VALONGO,MUNICIPIO DE PAREDES,NAVIGATOR FOREST PORTUGAL SA,MUNICIPIO DE GONDOMAR,SERVICO INTERMUNICIPALIZADO DE GESTAO DE RESIDUOS DO GRANDE PORTO,ASSOCIACAO DE MUNICIPIOS PARQUE DASSERRAS DO PORTO</t>
  </si>
  <si>
    <t xml:space="preserve">Valongo(PTCON0024, SCI) </t>
  </si>
  <si>
    <t>Adaptation of wet grasslands and mires for sustainable farming to ensure long-term protection of Corncrake and threatened waders</t>
  </si>
  <si>
    <t>LIFE21-NAT-LT-LIFEfarms for birds/101074711</t>
  </si>
  <si>
    <t>LIFE21-NAT-LT-LIFEfarms for birds</t>
  </si>
  <si>
    <t>http://www.birdlife.lt/</t>
  </si>
  <si>
    <t>LIETUVOS APLINKOSAUGINIU UKIU ASOCIACIJA,LIETUVOS ORNITOLOGU DRAUGIJA,AUKSTAITIJOS NACIONALINIO PARKO IR LABANORO REGIONINIO PARKO DIREKCIJA</t>
  </si>
  <si>
    <t>Carbon sequestration through sustainable forest and grassland management for climate change mitigation and biodiversity conservation in mining areas</t>
  </si>
  <si>
    <t>LIFE21-CCM-ES-LIFE CARBON2MINE/101074333</t>
  </si>
  <si>
    <t>LIFE21-CCM-ES-LIFE CARBON2MINE</t>
  </si>
  <si>
    <t>www.uniovi.es</t>
  </si>
  <si>
    <t>HULLERAS DEL NORTE SA,VICECONSEJER&amp;Iacute;A DE MEDIO AMBIENTE Y CAMBIO CLIM&amp;Aacute;TICO,BIESCA AGROFORESTAL Y MEDIOAMBIENTE S.L.,UNIVERSIDAD DE SANTIAGO DE COMPOSTELA,ASOCIACION PARA LA CERTIFICACION ESPANOLA FORESTAL - PEFC ESPANA,UNIVERSIDAD DE OVIEDO,AGRESTA S COOP</t>
  </si>
  <si>
    <t>30/09/2028</t>
  </si>
  <si>
    <t xml:space="preserve">Cuencas Mineras(ES1200039, SCI) </t>
  </si>
  <si>
    <t>NB: As of 18th February 2023, the total projects captured is 1,187.</t>
  </si>
  <si>
    <t>EU Funding Statistics</t>
  </si>
  <si>
    <t>All Projects</t>
  </si>
  <si>
    <t>LIFE Programme</t>
  </si>
  <si>
    <t>European Regional Development Fund</t>
  </si>
  <si>
    <t>EU Funding Statistics per Country (2014 - 2030)</t>
  </si>
  <si>
    <t>ERDF Invasive Alien Species</t>
  </si>
  <si>
    <t>LIFE All Projects</t>
  </si>
  <si>
    <t>LIFE Invasive Alien Species</t>
  </si>
  <si>
    <r>
      <rPr>
        <vertAlign val="superscript"/>
        <sz val="8"/>
        <color theme="1"/>
        <rFont val="Calibri"/>
        <family val="2"/>
        <scheme val="minor"/>
      </rPr>
      <t xml:space="preserve">1 </t>
    </r>
    <r>
      <rPr>
        <sz val="8"/>
        <color theme="1"/>
        <rFont val="Calibri"/>
        <family val="2"/>
        <scheme val="minor"/>
      </rPr>
      <t>Double-stacked bar-graph couldn't be repeated in excel as with R, but the same dataset is used.</t>
    </r>
  </si>
  <si>
    <t xml:space="preserve">Proportion of IAS to overall ERDF </t>
  </si>
  <si>
    <t>Proportion of IAS to overall LIFE</t>
  </si>
  <si>
    <t>Excel Dataset Filtering</t>
  </si>
  <si>
    <r>
      <t>Biodiversity, Conservation, Invasive, Resource</t>
    </r>
    <r>
      <rPr>
        <vertAlign val="superscript"/>
        <sz val="11"/>
        <color theme="1"/>
        <rFont val="Calibri"/>
        <family val="2"/>
        <scheme val="minor"/>
      </rPr>
      <t>2</t>
    </r>
  </si>
  <si>
    <r>
      <t>Conditional formatting Keywords used</t>
    </r>
    <r>
      <rPr>
        <b/>
        <vertAlign val="superscript"/>
        <sz val="11"/>
        <color theme="1"/>
        <rFont val="Calibri"/>
        <family val="2"/>
        <scheme val="minor"/>
      </rPr>
      <t>1</t>
    </r>
  </si>
  <si>
    <r>
      <rPr>
        <vertAlign val="superscript"/>
        <sz val="10"/>
        <color theme="1"/>
        <rFont val="Calibri"/>
        <family val="2"/>
        <scheme val="minor"/>
      </rPr>
      <t>1</t>
    </r>
    <r>
      <rPr>
        <sz val="10"/>
        <color theme="1"/>
        <rFont val="Calibri"/>
        <family val="2"/>
        <scheme val="minor"/>
      </rPr>
      <t xml:space="preserve"> After filtering all projects within the sheet where manually reviewed to ensure relevance</t>
    </r>
  </si>
  <si>
    <r>
      <rPr>
        <vertAlign val="superscript"/>
        <sz val="10"/>
        <color theme="1"/>
        <rFont val="Calibri"/>
        <family val="2"/>
        <scheme val="minor"/>
      </rPr>
      <t>2</t>
    </r>
    <r>
      <rPr>
        <sz val="10"/>
        <color theme="1"/>
        <rFont val="Calibri"/>
        <family val="2"/>
        <scheme val="minor"/>
      </rPr>
      <t xml:space="preserve"> The term</t>
    </r>
    <r>
      <rPr>
        <i/>
        <sz val="10"/>
        <color theme="1"/>
        <rFont val="Calibri"/>
        <family val="2"/>
        <scheme val="minor"/>
      </rPr>
      <t xml:space="preserve"> 'resource'</t>
    </r>
    <r>
      <rPr>
        <sz val="10"/>
        <color theme="1"/>
        <rFont val="Calibri"/>
        <family val="2"/>
        <scheme val="minor"/>
      </rPr>
      <t xml:space="preserve"> was added as a filtering protocol as some non-relevant projects where captured by the phrase 'conservation (e.g., </t>
    </r>
    <r>
      <rPr>
        <i/>
        <sz val="10"/>
        <color theme="1"/>
        <rFont val="Calibri"/>
        <family val="2"/>
        <scheme val="minor"/>
      </rPr>
      <t>'Water conservation'</t>
    </r>
    <r>
      <rPr>
        <sz val="10"/>
        <color theme="1"/>
        <rFont val="Calibri"/>
        <family val="2"/>
        <scheme val="minor"/>
      </rPr>
      <t>).  Extra caution was taken when reviewing these projects.</t>
    </r>
  </si>
  <si>
    <t>LIFE Biodiversity Cons &amp; IAS</t>
  </si>
  <si>
    <t>3.3 EU LIFE Dataset (Filtered: Biodiversity Conservation &amp; Invasive Species)</t>
  </si>
  <si>
    <t>3.4 EU LIFE Dataset (Filtered: Invasive Alien Species)</t>
  </si>
  <si>
    <t>ERDF Biodiversity Cons &amp; IAS</t>
  </si>
  <si>
    <t>Standard Deviation</t>
  </si>
  <si>
    <t>EU Total Projects per Country (2014 - 2030)</t>
  </si>
  <si>
    <t>Average Project Budget</t>
  </si>
  <si>
    <t>Last updated: 1st June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</si>
</sst>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dd/mm/yyyy;@" x16r2:formatCode16="[$-en-MT,1]dd/mm/yyyy;@"/>
    <numFmt numFmtId="166" formatCode="&quot;€&quot;#,##0"/>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1"/>
      <color theme="1"/>
      <name val="Kigelia"/>
      <family val="2"/>
    </font>
    <font>
      <b/>
      <sz val="11"/>
      <color theme="1"/>
      <name val="Kigelia"/>
      <family val="2"/>
    </font>
    <font>
      <sz val="10"/>
      <color theme="1"/>
      <name val="Kigelia"/>
      <family val="2"/>
    </font>
    <font>
      <u/>
      <sz val="11"/>
      <color theme="10"/>
      <name val="Calibri"/>
      <family val="2"/>
      <scheme val="minor"/>
    </font>
    <font>
      <vertAlign val="superscript"/>
      <sz val="11"/>
      <color theme="1"/>
      <name val="Calibri"/>
      <family val="2"/>
      <scheme val="minor"/>
    </font>
    <font>
      <sz val="8"/>
      <color theme="1"/>
      <name val="Calibri"/>
      <family val="2"/>
      <scheme val="minor"/>
    </font>
    <font>
      <vertAlign val="superscript"/>
      <sz val="8"/>
      <color theme="1"/>
      <name val="Calibri"/>
      <family val="2"/>
      <scheme val="minor"/>
    </font>
    <font>
      <vertAlign val="superscript"/>
      <sz val="10"/>
      <color theme="1"/>
      <name val="Calibri"/>
      <family val="2"/>
      <scheme val="minor"/>
    </font>
    <font>
      <sz val="8"/>
      <name val="Calibri"/>
      <family val="2"/>
      <scheme val="minor"/>
    </font>
    <font>
      <b/>
      <sz val="8"/>
      <color theme="1"/>
      <name val="Calibri"/>
      <family val="2"/>
      <scheme val="minor"/>
    </font>
    <font>
      <sz val="10"/>
      <color theme="10"/>
      <name val="Kigelia"/>
      <family val="2"/>
    </font>
    <font>
      <sz val="10"/>
      <color rgb="FF0563C1"/>
      <name val="Kigelia"/>
      <family val="2"/>
    </font>
    <font>
      <sz val="10"/>
      <name val="Kigelia"/>
      <family val="2"/>
    </font>
    <font>
      <b/>
      <vertAlign val="superscript"/>
      <sz val="11"/>
      <color theme="1"/>
      <name val="Calibri"/>
      <family val="2"/>
      <scheme val="minor"/>
    </font>
    <font>
      <i/>
      <sz val="10"/>
      <color theme="1"/>
      <name val="Calibri"/>
      <family val="2"/>
      <scheme val="minor"/>
    </font>
    <font>
      <sz val="7"/>
      <name val="Kigelia"/>
      <family val="2"/>
    </font>
  </fonts>
  <fills count="3">
    <fill>
      <patternFill patternType="none"/>
    </fill>
    <fill>
      <patternFill patternType="gray125"/>
    </fill>
    <fill>
      <patternFill patternType="solid">
        <fgColor theme="0"/>
        <bgColor indexed="64"/>
      </patternFill>
    </fill>
  </fills>
  <borders count="4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top/>
      <bottom style="thin">
        <color theme="0" tint="-0.14999847407452621"/>
      </bottom>
      <diagonal/>
    </border>
    <border>
      <left/>
      <right style="thin">
        <color indexed="64"/>
      </right>
      <top/>
      <bottom style="thin">
        <color theme="0" tint="-0.14999847407452621"/>
      </bottom>
      <diagonal/>
    </border>
    <border>
      <left style="thin">
        <color indexed="64"/>
      </left>
      <right style="thin">
        <color theme="0" tint="-0.14999847407452621"/>
      </right>
      <top style="thin">
        <color indexed="64"/>
      </top>
      <bottom style="thin">
        <color theme="0" tint="-0.14999847407452621"/>
      </bottom>
      <diagonal/>
    </border>
    <border>
      <left style="thin">
        <color theme="0" tint="-0.14999847407452621"/>
      </left>
      <right style="thin">
        <color theme="0" tint="-0.14999847407452621"/>
      </right>
      <top style="thin">
        <color indexed="64"/>
      </top>
      <bottom style="thin">
        <color theme="0" tint="-0.14999847407452621"/>
      </bottom>
      <diagonal/>
    </border>
    <border>
      <left style="thin">
        <color theme="0" tint="-0.14999847407452621"/>
      </left>
      <right style="thin">
        <color indexed="64"/>
      </right>
      <top style="thin">
        <color indexed="64"/>
      </top>
      <bottom style="thin">
        <color theme="0" tint="-0.14999847407452621"/>
      </bottom>
      <diagonal/>
    </border>
    <border>
      <left style="thin">
        <color indexed="64"/>
      </left>
      <right style="thin">
        <color theme="0" tint="-0.14999847407452621"/>
      </right>
      <top style="thin">
        <color theme="0" tint="-0.14999847407452621"/>
      </top>
      <bottom style="thin">
        <color theme="0" tint="-0.14999847407452621"/>
      </bottom>
      <diagonal/>
    </border>
    <border>
      <left style="thin">
        <color theme="0" tint="-0.14999847407452621"/>
      </left>
      <right style="thin">
        <color indexed="64"/>
      </right>
      <top style="thin">
        <color theme="0" tint="-0.14999847407452621"/>
      </top>
      <bottom style="thin">
        <color theme="0" tint="-0.14999847407452621"/>
      </bottom>
      <diagonal/>
    </border>
    <border>
      <left style="thin">
        <color indexed="64"/>
      </left>
      <right style="thin">
        <color theme="0" tint="-0.14999847407452621"/>
      </right>
      <top style="thin">
        <color theme="0" tint="-0.14999847407452621"/>
      </top>
      <bottom style="thin">
        <color indexed="64"/>
      </bottom>
      <diagonal/>
    </border>
    <border>
      <left style="thin">
        <color theme="0" tint="-0.14999847407452621"/>
      </left>
      <right style="thin">
        <color theme="0" tint="-0.14999847407452621"/>
      </right>
      <top style="thin">
        <color theme="0" tint="-0.14999847407452621"/>
      </top>
      <bottom style="thin">
        <color indexed="64"/>
      </bottom>
      <diagonal/>
    </border>
    <border>
      <left style="thin">
        <color theme="0" tint="-0.14999847407452621"/>
      </left>
      <right style="thin">
        <color indexed="64"/>
      </right>
      <top style="thin">
        <color theme="0" tint="-0.14999847407452621"/>
      </top>
      <bottom style="thin">
        <color indexed="64"/>
      </bottom>
      <diagonal/>
    </border>
    <border>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indexed="64"/>
      </bottom>
      <diagonal/>
    </border>
    <border>
      <left/>
      <right/>
      <top style="thin">
        <color theme="0" tint="-0.14999847407452621"/>
      </top>
      <bottom style="thin">
        <color theme="0" tint="-0.14999847407452621"/>
      </bottom>
      <diagonal/>
    </border>
    <border>
      <left style="thin">
        <color indexed="64"/>
      </left>
      <right/>
      <top style="thin">
        <color theme="0" tint="-0.14999847407452621"/>
      </top>
      <bottom style="thin">
        <color theme="0" tint="-0.14999847407452621"/>
      </bottom>
      <diagonal/>
    </border>
    <border>
      <left style="thin">
        <color indexed="64"/>
      </left>
      <right/>
      <top style="thin">
        <color theme="0" tint="-0.14999847407452621"/>
      </top>
      <bottom style="thin">
        <color indexed="64"/>
      </bottom>
      <diagonal/>
    </border>
    <border>
      <left style="thin">
        <color indexed="64"/>
      </left>
      <right/>
      <top style="thin">
        <color indexed="64"/>
      </top>
      <bottom style="thin">
        <color theme="0" tint="-0.14999847407452621"/>
      </bottom>
      <diagonal/>
    </border>
    <border>
      <left/>
      <right/>
      <top style="thin">
        <color indexed="64"/>
      </top>
      <bottom style="thin">
        <color theme="0" tint="-0.14999847407452621"/>
      </bottom>
      <diagonal/>
    </border>
    <border>
      <left/>
      <right style="thin">
        <color indexed="64"/>
      </right>
      <top style="thin">
        <color indexed="64"/>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thin">
        <color indexed="64"/>
      </right>
      <top style="thin">
        <color theme="0" tint="-0.14999847407452621"/>
      </top>
      <bottom/>
      <diagonal/>
    </border>
    <border>
      <left style="thin">
        <color theme="0" tint="-0.14999847407452621"/>
      </left>
      <right style="thin">
        <color indexed="64"/>
      </right>
      <top/>
      <bottom style="thin">
        <color theme="0" tint="-0.14999847407452621"/>
      </bottom>
      <diagonal/>
    </border>
    <border>
      <left/>
      <right style="thin">
        <color indexed="64"/>
      </right>
      <top style="thin">
        <color theme="0" tint="-0.14999847407452621"/>
      </top>
      <bottom style="thin">
        <color theme="0" tint="-0.14999847407452621"/>
      </bottom>
      <diagonal/>
    </border>
    <border>
      <left style="thin">
        <color indexed="64"/>
      </left>
      <right/>
      <top style="thin">
        <color theme="0" tint="-0.14999847407452621"/>
      </top>
      <bottom/>
      <diagonal/>
    </border>
    <border>
      <left/>
      <right style="thin">
        <color indexed="64"/>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style="thin">
        <color theme="0" tint="-0.14999847407452621"/>
      </bottom>
      <diagonal/>
    </border>
    <border>
      <left style="thin">
        <color indexed="64"/>
      </left>
      <right style="thin">
        <color theme="0" tint="-0.14999847407452621"/>
      </right>
      <top style="thin">
        <color theme="0" tint="-0.14999847407452621"/>
      </top>
      <bottom/>
      <diagonal/>
    </border>
    <border>
      <left style="thin">
        <color theme="0" tint="-0.14999847407452621"/>
      </left>
      <right style="dotted">
        <color indexed="64"/>
      </right>
      <top style="thin">
        <color theme="0" tint="-0.14999847407452621"/>
      </top>
      <bottom/>
      <diagonal/>
    </border>
    <border>
      <left style="thin">
        <color theme="0" tint="-0.14999847407452621"/>
      </left>
      <right style="dotted">
        <color indexed="64"/>
      </right>
      <top style="thin">
        <color theme="0" tint="-0.14999847407452621"/>
      </top>
      <bottom style="thin">
        <color theme="0" tint="-0.14999847407452621"/>
      </bottom>
      <diagonal/>
    </border>
    <border>
      <left style="thin">
        <color theme="0" tint="-0.14999847407452621"/>
      </left>
      <right style="dotted">
        <color indexed="64"/>
      </right>
      <top style="thin">
        <color theme="0" tint="-0.14999847407452621"/>
      </top>
      <bottom style="thin">
        <color indexed="64"/>
      </bottom>
      <diagonal/>
    </border>
    <border>
      <left/>
      <right style="dotted">
        <color indexed="64"/>
      </right>
      <top style="thin">
        <color theme="0" tint="-0.14999847407452621"/>
      </top>
      <bottom style="thin">
        <color theme="0" tint="-0.14999847407452621"/>
      </bottom>
      <diagonal/>
    </border>
    <border>
      <left style="thin">
        <color theme="0" tint="-0.14999847407452621"/>
      </left>
      <right style="dotted">
        <color indexed="64"/>
      </right>
      <top/>
      <bottom style="thin">
        <color theme="0" tint="-0.14999847407452621"/>
      </bottom>
      <diagonal/>
    </border>
  </borders>
  <cellStyleXfs count="2">
    <xf numFmtId="0" fontId="0" fillId="0" borderId="0"/>
    <xf numFmtId="0" fontId="7" fillId="0" borderId="0" applyNumberFormat="0" applyFill="0" applyBorder="0" applyAlignment="0" applyProtection="0"/>
  </cellStyleXfs>
  <cellXfs count="157">
    <xf numFmtId="0" fontId="0" fillId="0" borderId="0" xfId="0"/>
    <xf numFmtId="0" fontId="0" fillId="0" borderId="0" xfId="0" applyAlignment="1">
      <alignment vertical="top"/>
    </xf>
    <xf numFmtId="0" fontId="0" fillId="2" borderId="0" xfId="0" applyFill="1" applyAlignment="1">
      <alignment vertical="top"/>
    </xf>
    <xf numFmtId="0" fontId="0" fillId="2" borderId="1" xfId="0" applyFill="1" applyBorder="1" applyAlignment="1">
      <alignment vertical="top"/>
    </xf>
    <xf numFmtId="0" fontId="0" fillId="2" borderId="2" xfId="0" applyFill="1" applyBorder="1" applyAlignment="1">
      <alignment vertical="top"/>
    </xf>
    <xf numFmtId="0" fontId="0" fillId="2" borderId="3" xfId="0" applyFill="1" applyBorder="1" applyAlignment="1">
      <alignment vertical="top"/>
    </xf>
    <xf numFmtId="0" fontId="0" fillId="2" borderId="4" xfId="0" applyFill="1" applyBorder="1" applyAlignment="1">
      <alignment vertical="top"/>
    </xf>
    <xf numFmtId="0" fontId="0" fillId="2" borderId="5" xfId="0" applyFill="1" applyBorder="1" applyAlignment="1">
      <alignment vertical="top"/>
    </xf>
    <xf numFmtId="0" fontId="4" fillId="2" borderId="0" xfId="0" applyFont="1" applyFill="1" applyAlignment="1">
      <alignment vertical="top"/>
    </xf>
    <xf numFmtId="0" fontId="6" fillId="2" borderId="0" xfId="0" applyFont="1" applyFill="1" applyAlignment="1">
      <alignment vertical="top"/>
    </xf>
    <xf numFmtId="0" fontId="5" fillId="2" borderId="0" xfId="0" applyFont="1" applyFill="1" applyAlignment="1">
      <alignment vertical="top"/>
    </xf>
    <xf numFmtId="0" fontId="0" fillId="2" borderId="6" xfId="0" applyFill="1" applyBorder="1" applyAlignment="1">
      <alignment vertical="top"/>
    </xf>
    <xf numFmtId="0" fontId="5" fillId="2" borderId="7" xfId="0" applyFont="1" applyFill="1" applyBorder="1" applyAlignment="1">
      <alignment vertical="top"/>
    </xf>
    <xf numFmtId="0" fontId="0" fillId="2" borderId="7" xfId="0" applyFill="1" applyBorder="1" applyAlignment="1">
      <alignment vertical="top"/>
    </xf>
    <xf numFmtId="0" fontId="0" fillId="2" borderId="8" xfId="0" applyFill="1" applyBorder="1" applyAlignment="1">
      <alignment vertical="top"/>
    </xf>
    <xf numFmtId="0" fontId="0" fillId="2" borderId="0" xfId="0" applyFill="1" applyAlignment="1" applyProtection="1">
      <alignment vertical="top"/>
      <protection hidden="1"/>
    </xf>
    <xf numFmtId="0" fontId="2" fillId="0" borderId="0" xfId="0" applyFont="1"/>
    <xf numFmtId="0" fontId="9" fillId="0" borderId="0" xfId="0" applyFont="1"/>
    <xf numFmtId="0" fontId="7" fillId="0" borderId="5" xfId="1" applyBorder="1"/>
    <xf numFmtId="0" fontId="0" fillId="0" borderId="5" xfId="0" applyBorder="1"/>
    <xf numFmtId="0" fontId="0" fillId="2" borderId="0" xfId="0" applyFill="1"/>
    <xf numFmtId="0" fontId="2" fillId="2" borderId="0" xfId="0" applyFont="1" applyFill="1"/>
    <xf numFmtId="0" fontId="7" fillId="2" borderId="0" xfId="1" applyFill="1"/>
    <xf numFmtId="0" fontId="3" fillId="2" borderId="6" xfId="0" applyFont="1" applyFill="1" applyBorder="1"/>
    <xf numFmtId="0" fontId="3" fillId="2" borderId="8" xfId="0" applyFont="1" applyFill="1" applyBorder="1"/>
    <xf numFmtId="0" fontId="0" fillId="0" borderId="8" xfId="0" applyBorder="1"/>
    <xf numFmtId="0" fontId="2" fillId="0" borderId="4" xfId="0" applyFont="1" applyBorder="1" applyAlignment="1">
      <alignment horizontal="center"/>
    </xf>
    <xf numFmtId="0" fontId="2" fillId="0" borderId="6" xfId="0" applyFont="1" applyBorder="1" applyAlignment="1">
      <alignment horizontal="center"/>
    </xf>
    <xf numFmtId="0" fontId="0" fillId="0" borderId="0" xfId="0" applyAlignment="1">
      <alignment wrapText="1"/>
    </xf>
    <xf numFmtId="0" fontId="9" fillId="0" borderId="0" xfId="0" applyFont="1" applyAlignment="1">
      <alignment wrapText="1"/>
    </xf>
    <xf numFmtId="14" fontId="12" fillId="2" borderId="9" xfId="0" applyNumberFormat="1" applyFont="1" applyFill="1" applyBorder="1" applyAlignment="1">
      <alignment horizontal="left" vertical="top"/>
    </xf>
    <xf numFmtId="0" fontId="2" fillId="0" borderId="0" xfId="0" applyFont="1" applyAlignment="1">
      <alignment vertical="top"/>
    </xf>
    <xf numFmtId="0" fontId="2" fillId="0" borderId="0" xfId="0" applyFont="1" applyAlignment="1">
      <alignment horizontal="left" vertical="top"/>
    </xf>
    <xf numFmtId="0" fontId="2" fillId="0" borderId="0" xfId="0" applyFont="1" applyAlignment="1">
      <alignment horizontal="left" vertical="top" wrapText="1"/>
    </xf>
    <xf numFmtId="0" fontId="0" fillId="0" borderId="0" xfId="0" applyAlignment="1">
      <alignment horizontal="left" vertical="top"/>
    </xf>
    <xf numFmtId="0" fontId="9" fillId="0" borderId="0" xfId="0" applyFont="1" applyAlignment="1">
      <alignment horizontal="left" vertical="top"/>
    </xf>
    <xf numFmtId="0" fontId="9" fillId="0" borderId="0" xfId="0" applyFont="1" applyAlignment="1">
      <alignment horizontal="left" vertical="top" wrapText="1"/>
    </xf>
    <xf numFmtId="0" fontId="0" fillId="0" borderId="0" xfId="0" applyAlignment="1">
      <alignment horizontal="left" vertical="top" wrapText="1"/>
    </xf>
    <xf numFmtId="0" fontId="2" fillId="0" borderId="0" xfId="0" applyFont="1" applyAlignment="1">
      <alignment horizontal="right" vertical="top"/>
    </xf>
    <xf numFmtId="164" fontId="9" fillId="0" borderId="0" xfId="0" applyNumberFormat="1" applyFont="1" applyAlignment="1">
      <alignment horizontal="left" vertical="top"/>
    </xf>
    <xf numFmtId="164" fontId="0" fillId="0" borderId="0" xfId="0" applyNumberFormat="1" applyAlignment="1">
      <alignment horizontal="left" vertical="top"/>
    </xf>
    <xf numFmtId="164" fontId="2" fillId="0" borderId="0" xfId="0" applyNumberFormat="1" applyFont="1" applyAlignment="1">
      <alignment horizontal="center" vertical="center"/>
    </xf>
    <xf numFmtId="0" fontId="2" fillId="0" borderId="9" xfId="0" applyFont="1" applyBorder="1" applyAlignment="1">
      <alignment horizontal="left" vertical="top"/>
    </xf>
    <xf numFmtId="0" fontId="2" fillId="0" borderId="9" xfId="0" applyFont="1" applyBorder="1" applyAlignment="1">
      <alignment horizontal="left" vertical="top" wrapText="1"/>
    </xf>
    <xf numFmtId="0" fontId="0" fillId="0" borderId="9" xfId="0" applyBorder="1" applyAlignment="1">
      <alignment horizontal="left" vertical="top"/>
    </xf>
    <xf numFmtId="0" fontId="9" fillId="0" borderId="9" xfId="0" applyFont="1" applyBorder="1" applyAlignment="1">
      <alignment horizontal="left" vertical="top" wrapText="1"/>
    </xf>
    <xf numFmtId="0" fontId="9" fillId="0" borderId="9" xfId="0" applyFont="1" applyBorder="1" applyAlignment="1">
      <alignment horizontal="left" vertical="top"/>
    </xf>
    <xf numFmtId="14" fontId="9" fillId="0" borderId="9" xfId="0" applyNumberFormat="1" applyFont="1" applyBorder="1" applyAlignment="1">
      <alignment horizontal="left" vertical="top"/>
    </xf>
    <xf numFmtId="164" fontId="9" fillId="0" borderId="9" xfId="0" applyNumberFormat="1" applyFont="1" applyBorder="1" applyAlignment="1">
      <alignment horizontal="left" vertical="top"/>
    </xf>
    <xf numFmtId="164" fontId="2" fillId="0" borderId="9" xfId="0" applyNumberFormat="1" applyFont="1" applyBorder="1" applyAlignment="1">
      <alignment horizontal="left" vertical="top"/>
    </xf>
    <xf numFmtId="14" fontId="9" fillId="0" borderId="0" xfId="0" applyNumberFormat="1" applyFont="1" applyAlignment="1">
      <alignment horizontal="left" vertical="top"/>
    </xf>
    <xf numFmtId="14" fontId="9" fillId="0" borderId="0" xfId="0" applyNumberFormat="1" applyFont="1" applyAlignment="1">
      <alignment horizontal="left" vertical="center"/>
    </xf>
    <xf numFmtId="165" fontId="12" fillId="2" borderId="9" xfId="0" applyNumberFormat="1" applyFont="1" applyFill="1" applyBorder="1" applyAlignment="1">
      <alignment horizontal="left" vertical="top"/>
    </xf>
    <xf numFmtId="0" fontId="13" fillId="0" borderId="0" xfId="0" applyFont="1" applyAlignment="1">
      <alignment horizontal="right" vertical="center"/>
    </xf>
    <xf numFmtId="0" fontId="2" fillId="0" borderId="0" xfId="0" applyFont="1" applyAlignment="1">
      <alignment horizontal="center" vertical="top"/>
    </xf>
    <xf numFmtId="164" fontId="9" fillId="0" borderId="0" xfId="0" applyNumberFormat="1" applyFont="1" applyAlignment="1">
      <alignment horizontal="center" vertical="center"/>
    </xf>
    <xf numFmtId="0" fontId="2" fillId="0" borderId="0" xfId="0" applyFont="1" applyAlignment="1">
      <alignment horizontal="right" vertical="top" wrapText="1"/>
    </xf>
    <xf numFmtId="14" fontId="9" fillId="0" borderId="0" xfId="0" applyNumberFormat="1" applyFont="1"/>
    <xf numFmtId="164" fontId="9" fillId="0" borderId="0" xfId="0" applyNumberFormat="1" applyFont="1"/>
    <xf numFmtId="0" fontId="6" fillId="2" borderId="0" xfId="0" applyFont="1" applyFill="1" applyAlignment="1">
      <alignment horizontal="left" vertical="top"/>
    </xf>
    <xf numFmtId="0" fontId="16" fillId="2" borderId="0" xfId="0" applyFont="1" applyFill="1" applyAlignment="1">
      <alignment horizontal="left" vertical="center"/>
    </xf>
    <xf numFmtId="0" fontId="16" fillId="2" borderId="0" xfId="0" applyFont="1" applyFill="1" applyAlignment="1">
      <alignment horizontal="left" vertical="center" indent="1"/>
    </xf>
    <xf numFmtId="0" fontId="2" fillId="0" borderId="10" xfId="0" applyFont="1" applyBorder="1" applyAlignment="1">
      <alignment horizontal="center"/>
    </xf>
    <xf numFmtId="0" fontId="0" fillId="0" borderId="11" xfId="0" applyBorder="1"/>
    <xf numFmtId="166" fontId="9" fillId="0" borderId="0" xfId="0" applyNumberFormat="1" applyFont="1"/>
    <xf numFmtId="0" fontId="15" fillId="2" borderId="0" xfId="0" applyFont="1" applyFill="1" applyAlignment="1">
      <alignment horizontal="left" vertical="top"/>
    </xf>
    <xf numFmtId="0" fontId="1" fillId="2" borderId="0" xfId="0" applyFont="1" applyFill="1" applyAlignment="1">
      <alignment vertical="top"/>
    </xf>
    <xf numFmtId="0" fontId="14" fillId="2" borderId="0" xfId="1" applyFont="1" applyFill="1" applyAlignment="1">
      <alignment horizontal="left" vertical="center" indent="1"/>
    </xf>
    <xf numFmtId="0" fontId="2" fillId="2" borderId="0" xfId="0" applyFont="1" applyFill="1" applyAlignment="1">
      <alignment horizontal="center" vertical="center"/>
    </xf>
    <xf numFmtId="164" fontId="9" fillId="2" borderId="0" xfId="0" applyNumberFormat="1" applyFont="1" applyFill="1" applyAlignment="1">
      <alignment horizontal="center" vertical="center"/>
    </xf>
    <xf numFmtId="0" fontId="2" fillId="2" borderId="0" xfId="0" applyFont="1" applyFill="1" applyAlignment="1">
      <alignment horizontal="center"/>
    </xf>
    <xf numFmtId="0" fontId="2" fillId="2" borderId="9" xfId="0" applyFont="1" applyFill="1" applyBorder="1" applyAlignment="1">
      <alignment horizontal="center" vertical="center"/>
    </xf>
    <xf numFmtId="164" fontId="9" fillId="2" borderId="9" xfId="0" applyNumberFormat="1" applyFont="1" applyFill="1" applyBorder="1" applyAlignment="1">
      <alignment horizontal="center" vertical="center"/>
    </xf>
    <xf numFmtId="0" fontId="2" fillId="2" borderId="16" xfId="0" applyFont="1" applyFill="1" applyBorder="1" applyAlignment="1">
      <alignment horizontal="center" vertical="center"/>
    </xf>
    <xf numFmtId="164" fontId="9" fillId="2" borderId="16" xfId="0" applyNumberFormat="1" applyFont="1" applyFill="1" applyBorder="1" applyAlignment="1">
      <alignment horizontal="center" vertical="center"/>
    </xf>
    <xf numFmtId="164" fontId="13" fillId="2" borderId="18" xfId="0" applyNumberFormat="1" applyFont="1" applyFill="1" applyBorder="1" applyAlignment="1">
      <alignment horizontal="center" vertical="center"/>
    </xf>
    <xf numFmtId="164" fontId="13" fillId="2" borderId="19" xfId="0" applyNumberFormat="1" applyFont="1" applyFill="1" applyBorder="1" applyAlignment="1">
      <alignment horizontal="center" vertical="center"/>
    </xf>
    <xf numFmtId="0" fontId="13" fillId="2" borderId="15" xfId="0" applyFont="1" applyFill="1" applyBorder="1" applyAlignment="1">
      <alignment horizontal="center" vertical="center"/>
    </xf>
    <xf numFmtId="0" fontId="13" fillId="2" borderId="17" xfId="0" applyFont="1" applyFill="1" applyBorder="1" applyAlignment="1">
      <alignment horizontal="center" vertical="center"/>
    </xf>
    <xf numFmtId="0" fontId="2" fillId="2" borderId="20" xfId="0" applyFont="1" applyFill="1" applyBorder="1" applyAlignment="1">
      <alignment horizontal="center" vertical="center"/>
    </xf>
    <xf numFmtId="164" fontId="9" fillId="2" borderId="20" xfId="0" applyNumberFormat="1" applyFont="1" applyFill="1" applyBorder="1" applyAlignment="1">
      <alignment horizontal="center" vertical="center"/>
    </xf>
    <xf numFmtId="164" fontId="13" fillId="2" borderId="21" xfId="0" applyNumberFormat="1" applyFont="1" applyFill="1" applyBorder="1" applyAlignment="1">
      <alignment horizontal="center" vertical="center"/>
    </xf>
    <xf numFmtId="0" fontId="9" fillId="2" borderId="0" xfId="0" applyFont="1" applyFill="1"/>
    <xf numFmtId="164" fontId="13" fillId="2" borderId="0" xfId="0" applyNumberFormat="1" applyFont="1" applyFill="1" applyAlignment="1">
      <alignment horizontal="center" vertical="center"/>
    </xf>
    <xf numFmtId="0" fontId="2" fillId="2" borderId="23" xfId="0" applyFont="1" applyFill="1" applyBorder="1" applyAlignment="1">
      <alignment horizontal="center" vertical="center"/>
    </xf>
    <xf numFmtId="0" fontId="2" fillId="2" borderId="24" xfId="0" applyFont="1" applyFill="1" applyBorder="1" applyAlignment="1">
      <alignment horizontal="center" vertical="center"/>
    </xf>
    <xf numFmtId="10" fontId="9" fillId="2" borderId="16" xfId="0" applyNumberFormat="1" applyFont="1" applyFill="1" applyBorder="1" applyAlignment="1">
      <alignment horizontal="center" vertical="center"/>
    </xf>
    <xf numFmtId="10" fontId="13" fillId="2" borderId="19" xfId="0" applyNumberFormat="1" applyFont="1" applyFill="1" applyBorder="1" applyAlignment="1">
      <alignment horizontal="center" vertical="center"/>
    </xf>
    <xf numFmtId="0" fontId="14" fillId="2" borderId="0" xfId="1" applyFont="1" applyFill="1" applyAlignment="1">
      <alignment horizontal="left" vertical="center" indent="2"/>
    </xf>
    <xf numFmtId="0" fontId="19" fillId="2" borderId="0" xfId="1" applyFont="1" applyFill="1" applyAlignment="1">
      <alignment horizontal="left" vertical="center" indent="2"/>
    </xf>
    <xf numFmtId="0" fontId="9" fillId="2" borderId="0" xfId="0" applyFont="1" applyFill="1" applyAlignment="1">
      <alignment vertical="top"/>
    </xf>
    <xf numFmtId="164" fontId="2" fillId="0" borderId="0" xfId="0" applyNumberFormat="1" applyFont="1" applyAlignment="1">
      <alignment horizontal="center" vertical="top"/>
    </xf>
    <xf numFmtId="164" fontId="13" fillId="0" borderId="0" xfId="0" applyNumberFormat="1" applyFont="1" applyAlignment="1">
      <alignment horizontal="left" vertical="top"/>
    </xf>
    <xf numFmtId="0" fontId="2" fillId="2" borderId="0" xfId="0" applyFont="1" applyFill="1" applyAlignment="1">
      <alignment vertical="center"/>
    </xf>
    <xf numFmtId="0" fontId="2" fillId="2" borderId="4" xfId="0" applyFont="1" applyFill="1" applyBorder="1"/>
    <xf numFmtId="0" fontId="2" fillId="2" borderId="4" xfId="0" applyFont="1" applyFill="1" applyBorder="1" applyAlignment="1">
      <alignment vertical="center"/>
    </xf>
    <xf numFmtId="0" fontId="2" fillId="2" borderId="4" xfId="0" applyFont="1" applyFill="1" applyBorder="1" applyAlignment="1">
      <alignment horizontal="center" vertical="center"/>
    </xf>
    <xf numFmtId="164" fontId="9" fillId="2" borderId="4" xfId="0" applyNumberFormat="1" applyFont="1" applyFill="1" applyBorder="1" applyAlignment="1">
      <alignment horizontal="center" vertical="center"/>
    </xf>
    <xf numFmtId="164" fontId="13" fillId="2" borderId="4" xfId="0" applyNumberFormat="1" applyFont="1" applyFill="1" applyBorder="1" applyAlignment="1">
      <alignment horizontal="center" vertical="center"/>
    </xf>
    <xf numFmtId="3" fontId="9" fillId="2" borderId="9" xfId="0" applyNumberFormat="1" applyFont="1" applyFill="1" applyBorder="1" applyAlignment="1">
      <alignment horizontal="center" vertical="center"/>
    </xf>
    <xf numFmtId="3" fontId="9" fillId="2" borderId="22" xfId="0" applyNumberFormat="1" applyFont="1" applyFill="1" applyBorder="1" applyAlignment="1">
      <alignment horizontal="center" vertical="center"/>
    </xf>
    <xf numFmtId="0" fontId="13" fillId="2" borderId="36" xfId="0" applyFont="1" applyFill="1" applyBorder="1" applyAlignment="1">
      <alignment horizontal="center" vertical="center"/>
    </xf>
    <xf numFmtId="3" fontId="13" fillId="2" borderId="9" xfId="0" applyNumberFormat="1" applyFont="1" applyFill="1" applyBorder="1" applyAlignment="1">
      <alignment horizontal="center" vertical="center"/>
    </xf>
    <xf numFmtId="3" fontId="13" fillId="2" borderId="22" xfId="0" applyNumberFormat="1" applyFont="1" applyFill="1" applyBorder="1" applyAlignment="1">
      <alignment horizontal="center" vertical="center"/>
    </xf>
    <xf numFmtId="166" fontId="13" fillId="2" borderId="34" xfId="0" applyNumberFormat="1" applyFont="1" applyFill="1" applyBorder="1" applyAlignment="1">
      <alignment horizontal="center" vertical="center"/>
    </xf>
    <xf numFmtId="166" fontId="13" fillId="2" borderId="18" xfId="0" applyNumberFormat="1" applyFont="1" applyFill="1" applyBorder="1" applyAlignment="1">
      <alignment horizontal="center" vertical="center"/>
    </xf>
    <xf numFmtId="0" fontId="2" fillId="0" borderId="0" xfId="0" quotePrefix="1" applyFont="1"/>
    <xf numFmtId="0" fontId="14" fillId="2" borderId="0" xfId="1" applyFont="1" applyFill="1" applyAlignment="1">
      <alignment horizontal="left" vertical="center" indent="2"/>
    </xf>
    <xf numFmtId="0" fontId="16" fillId="2" borderId="0" xfId="0" applyFont="1" applyFill="1" applyAlignment="1">
      <alignment horizontal="left" vertical="center" indent="2"/>
    </xf>
    <xf numFmtId="0" fontId="5" fillId="2" borderId="0" xfId="0" applyFont="1" applyFill="1" applyAlignment="1">
      <alignment horizontal="left" vertical="top"/>
    </xf>
    <xf numFmtId="0" fontId="16" fillId="2" borderId="0" xfId="0" applyFont="1" applyFill="1" applyAlignment="1">
      <alignment horizontal="left" vertical="center" indent="1"/>
    </xf>
    <xf numFmtId="0" fontId="14" fillId="2" borderId="0" xfId="1" applyFont="1" applyFill="1" applyAlignment="1">
      <alignment horizontal="left" vertical="center"/>
    </xf>
    <xf numFmtId="0" fontId="2" fillId="2" borderId="25" xfId="0" applyFont="1" applyFill="1" applyBorder="1" applyAlignment="1">
      <alignment horizontal="center"/>
    </xf>
    <xf numFmtId="0" fontId="2" fillId="2" borderId="26" xfId="0"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9" xfId="0" applyFont="1" applyFill="1" applyBorder="1" applyAlignment="1">
      <alignment horizontal="center" vertical="center" wrapText="1"/>
    </xf>
    <xf numFmtId="0" fontId="2" fillId="2" borderId="30" xfId="0" applyFont="1" applyFill="1" applyBorder="1" applyAlignment="1">
      <alignment horizontal="center" vertical="center" wrapText="1"/>
    </xf>
    <xf numFmtId="0" fontId="2" fillId="2" borderId="31" xfId="0" applyFont="1" applyFill="1" applyBorder="1" applyAlignment="1">
      <alignment horizontal="center" vertical="center"/>
    </xf>
    <xf numFmtId="0" fontId="2" fillId="2" borderId="20"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2"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34"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0" borderId="1" xfId="0" applyFont="1" applyBorder="1" applyAlignment="1">
      <alignment horizontal="center"/>
    </xf>
    <xf numFmtId="0" fontId="2" fillId="0" borderId="3" xfId="0" applyFont="1" applyBorder="1" applyAlignment="1">
      <alignment horizontal="center"/>
    </xf>
    <xf numFmtId="0" fontId="3" fillId="2" borderId="4" xfId="0" applyFont="1" applyFill="1" applyBorder="1" applyAlignment="1">
      <alignment horizontal="left" vertical="center" wrapText="1"/>
    </xf>
    <xf numFmtId="0" fontId="3" fillId="2" borderId="5" xfId="0" applyFont="1" applyFill="1" applyBorder="1" applyAlignment="1">
      <alignment horizontal="left" vertical="center" wrapText="1"/>
    </xf>
    <xf numFmtId="0" fontId="0" fillId="2" borderId="4" xfId="0" applyFill="1" applyBorder="1" applyAlignment="1">
      <alignment horizontal="center"/>
    </xf>
    <xf numFmtId="0" fontId="0" fillId="2" borderId="5" xfId="0" applyFill="1" applyBorder="1" applyAlignment="1">
      <alignment horizontal="center"/>
    </xf>
    <xf numFmtId="0" fontId="2" fillId="0" borderId="0" xfId="0" applyFont="1" applyAlignment="1">
      <alignment horizontal="right" vertical="top"/>
    </xf>
    <xf numFmtId="0" fontId="0" fillId="0" borderId="0" xfId="0" applyAlignment="1">
      <alignment horizontal="left"/>
    </xf>
    <xf numFmtId="0" fontId="3" fillId="2" borderId="6" xfId="0" applyFont="1" applyFill="1" applyBorder="1" applyAlignment="1">
      <alignment horizontal="left"/>
    </xf>
    <xf numFmtId="0" fontId="3" fillId="2" borderId="8" xfId="0" applyFont="1" applyFill="1" applyBorder="1" applyAlignment="1">
      <alignment horizontal="left"/>
    </xf>
    <xf numFmtId="0" fontId="0" fillId="2" borderId="32" xfId="0" applyFill="1" applyBorder="1" applyAlignment="1">
      <alignment horizontal="center"/>
    </xf>
    <xf numFmtId="0" fontId="0" fillId="2" borderId="33" xfId="0" applyFill="1" applyBorder="1" applyAlignment="1">
      <alignment horizontal="center"/>
    </xf>
    <xf numFmtId="0" fontId="3" fillId="2" borderId="4" xfId="0" applyFont="1" applyFill="1" applyBorder="1" applyAlignment="1">
      <alignment horizontal="left" vertical="top" wrapText="1"/>
    </xf>
    <xf numFmtId="0" fontId="3" fillId="2" borderId="5" xfId="0" applyFont="1" applyFill="1" applyBorder="1" applyAlignment="1">
      <alignment horizontal="left" vertical="top" wrapText="1"/>
    </xf>
    <xf numFmtId="0" fontId="2" fillId="0" borderId="4"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5" xfId="0" applyBorder="1" applyAlignment="1">
      <alignment horizontal="center" vertical="center"/>
    </xf>
    <xf numFmtId="0" fontId="0" fillId="0" borderId="11" xfId="0" applyBorder="1" applyAlignment="1">
      <alignment horizontal="center" vertical="center"/>
    </xf>
    <xf numFmtId="0" fontId="3" fillId="2" borderId="6" xfId="0" applyFont="1" applyFill="1" applyBorder="1" applyAlignment="1">
      <alignment horizontal="left" vertical="center" wrapText="1"/>
    </xf>
    <xf numFmtId="0" fontId="3" fillId="2" borderId="8" xfId="0" applyFont="1" applyFill="1" applyBorder="1" applyAlignment="1">
      <alignment horizontal="left" vertical="center" wrapText="1"/>
    </xf>
    <xf numFmtId="0" fontId="2" fillId="2" borderId="38" xfId="0" applyFont="1" applyFill="1" applyBorder="1" applyAlignment="1">
      <alignment horizontal="center" vertical="center"/>
    </xf>
    <xf numFmtId="164" fontId="9" fillId="2" borderId="38" xfId="0" applyNumberFormat="1" applyFont="1" applyFill="1" applyBorder="1" applyAlignment="1">
      <alignment horizontal="center" vertical="center"/>
    </xf>
    <xf numFmtId="164" fontId="13" fillId="2" borderId="39" xfId="0" applyNumberFormat="1" applyFont="1" applyFill="1" applyBorder="1" applyAlignment="1">
      <alignment horizontal="center" vertical="center"/>
    </xf>
    <xf numFmtId="0" fontId="2" fillId="2" borderId="40" xfId="0" applyFont="1" applyFill="1" applyBorder="1" applyAlignment="1">
      <alignment horizontal="center" vertical="center"/>
    </xf>
    <xf numFmtId="10" fontId="9" fillId="2" borderId="38" xfId="0" applyNumberFormat="1" applyFont="1" applyFill="1" applyBorder="1" applyAlignment="1">
      <alignment horizontal="center" vertical="center"/>
    </xf>
    <xf numFmtId="10" fontId="13" fillId="2" borderId="39" xfId="0" applyNumberFormat="1" applyFont="1" applyFill="1" applyBorder="1" applyAlignment="1">
      <alignment horizontal="center" vertical="center"/>
    </xf>
    <xf numFmtId="0" fontId="2" fillId="2" borderId="37" xfId="0" applyFont="1" applyFill="1" applyBorder="1" applyAlignment="1">
      <alignment horizontal="center" vertical="center" wrapText="1"/>
    </xf>
    <xf numFmtId="0" fontId="2" fillId="2" borderId="41" xfId="0" applyFont="1" applyFill="1" applyBorder="1" applyAlignment="1">
      <alignment horizontal="center" vertical="center" wrapText="1"/>
    </xf>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C9F5FF"/>
      <color rgb="FF80EAF8"/>
      <color rgb="FFF2CB86"/>
      <color rgb="FFFFABAB"/>
      <color rgb="FFFF7979"/>
      <color rgb="FFFF9393"/>
      <color rgb="FFFF97FF"/>
      <color rgb="FFA365D1"/>
      <color rgb="FF6699FF"/>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r>
              <a:rPr lang="en-GB">
                <a:solidFill>
                  <a:sysClr val="windowText" lastClr="000000"/>
                </a:solidFill>
              </a:rPr>
              <a:t>EU-Contributed</a:t>
            </a:r>
            <a:r>
              <a:rPr lang="en-GB" baseline="0">
                <a:solidFill>
                  <a:sysClr val="windowText" lastClr="000000"/>
                </a:solidFill>
              </a:rPr>
              <a:t> </a:t>
            </a:r>
            <a:r>
              <a:rPr lang="en-GB">
                <a:solidFill>
                  <a:sysClr val="windowText" lastClr="000000"/>
                </a:solidFill>
              </a:rPr>
              <a:t>Funding Comparison between LIFE and ERDF</a:t>
            </a:r>
            <a:r>
              <a:rPr lang="en-GB" baseline="30000">
                <a:solidFill>
                  <a:sysClr val="windowText" lastClr="000000"/>
                </a:solidFill>
              </a:rPr>
              <a:t>1</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1"/>
          <c:order val="0"/>
          <c:tx>
            <c:strRef>
              <c:f>'1. EU Summary Statistics'!$H$4:$I$4</c:f>
              <c:strCache>
                <c:ptCount val="1"/>
                <c:pt idx="0">
                  <c:v>LIFE All Projects</c:v>
                </c:pt>
              </c:strCache>
            </c:strRef>
          </c:tx>
          <c:spPr>
            <a:solidFill>
              <a:srgbClr val="008000">
                <a:alpha val="74902"/>
              </a:srgbClr>
            </a:solidFill>
            <a:ln w="9525" cap="flat" cmpd="sng" algn="ctr">
              <a:solidFill>
                <a:srgbClr val="008000"/>
              </a:solidFill>
              <a:round/>
            </a:ln>
            <a:effectLst/>
          </c:spPr>
          <c:invertIfNegative val="0"/>
          <c:cat>
            <c:numRef>
              <c:f>'1. EU Summary Statistics'!$B$6:$B$14</c:f>
              <c:numCache>
                <c:formatCode>General</c:formatCode>
                <c:ptCount val="9"/>
                <c:pt idx="0">
                  <c:v>2014</c:v>
                </c:pt>
                <c:pt idx="1">
                  <c:v>2015</c:v>
                </c:pt>
                <c:pt idx="2">
                  <c:v>2016</c:v>
                </c:pt>
                <c:pt idx="3">
                  <c:v>2017</c:v>
                </c:pt>
                <c:pt idx="4">
                  <c:v>2018</c:v>
                </c:pt>
                <c:pt idx="5">
                  <c:v>2019</c:v>
                </c:pt>
                <c:pt idx="6">
                  <c:v>2020</c:v>
                </c:pt>
                <c:pt idx="7">
                  <c:v>2021</c:v>
                </c:pt>
                <c:pt idx="8">
                  <c:v>2022</c:v>
                </c:pt>
              </c:numCache>
            </c:numRef>
          </c:cat>
          <c:val>
            <c:numRef>
              <c:f>'1. EU Summary Statistics'!$I$6:$I$14</c:f>
              <c:numCache>
                <c:formatCode>"€"#,##0.00</c:formatCode>
                <c:ptCount val="9"/>
                <c:pt idx="0">
                  <c:v>257234946</c:v>
                </c:pt>
                <c:pt idx="1">
                  <c:v>320637798</c:v>
                </c:pt>
                <c:pt idx="2">
                  <c:v>319282478</c:v>
                </c:pt>
                <c:pt idx="3">
                  <c:v>357018546</c:v>
                </c:pt>
                <c:pt idx="4">
                  <c:v>366298601</c:v>
                </c:pt>
                <c:pt idx="5">
                  <c:v>397954030</c:v>
                </c:pt>
                <c:pt idx="6">
                  <c:v>361308619</c:v>
                </c:pt>
                <c:pt idx="7">
                  <c:v>132448827</c:v>
                </c:pt>
                <c:pt idx="8">
                  <c:v>0</c:v>
                </c:pt>
              </c:numCache>
            </c:numRef>
          </c:val>
          <c:extLst>
            <c:ext xmlns:c16="http://schemas.microsoft.com/office/drawing/2014/chart" uri="{C3380CC4-5D6E-409C-BE32-E72D297353CC}">
              <c16:uniqueId val="{00000001-6342-4C77-BD02-6C8FCD39D244}"/>
            </c:ext>
          </c:extLst>
        </c:ser>
        <c:ser>
          <c:idx val="2"/>
          <c:order val="1"/>
          <c:tx>
            <c:strRef>
              <c:f>'1. EU Summary Statistics'!$L$4:$M$4</c:f>
              <c:strCache>
                <c:ptCount val="1"/>
                <c:pt idx="0">
                  <c:v>LIFE Invasive Alien Species</c:v>
                </c:pt>
              </c:strCache>
            </c:strRef>
          </c:tx>
          <c:spPr>
            <a:solidFill>
              <a:srgbClr val="66FF99">
                <a:alpha val="74902"/>
              </a:srgbClr>
            </a:solidFill>
            <a:ln w="9525" cap="flat" cmpd="sng" algn="ctr">
              <a:solidFill>
                <a:srgbClr val="66FF99"/>
              </a:solidFill>
              <a:round/>
            </a:ln>
            <a:effectLst/>
          </c:spPr>
          <c:invertIfNegative val="0"/>
          <c:cat>
            <c:numRef>
              <c:f>'1. EU Summary Statistics'!$B$6:$B$14</c:f>
              <c:numCache>
                <c:formatCode>General</c:formatCode>
                <c:ptCount val="9"/>
                <c:pt idx="0">
                  <c:v>2014</c:v>
                </c:pt>
                <c:pt idx="1">
                  <c:v>2015</c:v>
                </c:pt>
                <c:pt idx="2">
                  <c:v>2016</c:v>
                </c:pt>
                <c:pt idx="3">
                  <c:v>2017</c:v>
                </c:pt>
                <c:pt idx="4">
                  <c:v>2018</c:v>
                </c:pt>
                <c:pt idx="5">
                  <c:v>2019</c:v>
                </c:pt>
                <c:pt idx="6">
                  <c:v>2020</c:v>
                </c:pt>
                <c:pt idx="7">
                  <c:v>2021</c:v>
                </c:pt>
                <c:pt idx="8">
                  <c:v>2022</c:v>
                </c:pt>
              </c:numCache>
            </c:numRef>
          </c:cat>
          <c:val>
            <c:numRef>
              <c:f>'1. EU Summary Statistics'!$M$6:$M$14</c:f>
              <c:numCache>
                <c:formatCode>"€"#,##0.00</c:formatCode>
                <c:ptCount val="9"/>
                <c:pt idx="0">
                  <c:v>29009276</c:v>
                </c:pt>
                <c:pt idx="1">
                  <c:v>5077702</c:v>
                </c:pt>
                <c:pt idx="2">
                  <c:v>26522831</c:v>
                </c:pt>
                <c:pt idx="3">
                  <c:v>61881472</c:v>
                </c:pt>
                <c:pt idx="4">
                  <c:v>33057940</c:v>
                </c:pt>
                <c:pt idx="5">
                  <c:v>78648150</c:v>
                </c:pt>
                <c:pt idx="6">
                  <c:v>64426824</c:v>
                </c:pt>
                <c:pt idx="7">
                  <c:v>12501122</c:v>
                </c:pt>
                <c:pt idx="8">
                  <c:v>0</c:v>
                </c:pt>
              </c:numCache>
            </c:numRef>
          </c:val>
          <c:extLst>
            <c:ext xmlns:c16="http://schemas.microsoft.com/office/drawing/2014/chart" uri="{C3380CC4-5D6E-409C-BE32-E72D297353CC}">
              <c16:uniqueId val="{00000002-6342-4C77-BD02-6C8FCD39D244}"/>
            </c:ext>
          </c:extLst>
        </c:ser>
        <c:ser>
          <c:idx val="0"/>
          <c:order val="2"/>
          <c:tx>
            <c:strRef>
              <c:f>'1. EU Summary Statistics'!$C$4:$D$4</c:f>
              <c:strCache>
                <c:ptCount val="1"/>
                <c:pt idx="0">
                  <c:v>ERDF Biodiversity Cons &amp; IAS</c:v>
                </c:pt>
              </c:strCache>
            </c:strRef>
          </c:tx>
          <c:spPr>
            <a:solidFill>
              <a:srgbClr val="000066">
                <a:alpha val="74902"/>
              </a:srgbClr>
            </a:solidFill>
            <a:ln w="9525" cap="flat" cmpd="sng" algn="ctr">
              <a:solidFill>
                <a:srgbClr val="000066"/>
              </a:solidFill>
              <a:round/>
            </a:ln>
            <a:effectLst/>
          </c:spPr>
          <c:invertIfNegative val="0"/>
          <c:cat>
            <c:numRef>
              <c:f>'1. EU Summary Statistics'!$B$6:$B$14</c:f>
              <c:numCache>
                <c:formatCode>General</c:formatCode>
                <c:ptCount val="9"/>
                <c:pt idx="0">
                  <c:v>2014</c:v>
                </c:pt>
                <c:pt idx="1">
                  <c:v>2015</c:v>
                </c:pt>
                <c:pt idx="2">
                  <c:v>2016</c:v>
                </c:pt>
                <c:pt idx="3">
                  <c:v>2017</c:v>
                </c:pt>
                <c:pt idx="4">
                  <c:v>2018</c:v>
                </c:pt>
                <c:pt idx="5">
                  <c:v>2019</c:v>
                </c:pt>
                <c:pt idx="6">
                  <c:v>2020</c:v>
                </c:pt>
                <c:pt idx="7">
                  <c:v>2021</c:v>
                </c:pt>
                <c:pt idx="8">
                  <c:v>2022</c:v>
                </c:pt>
              </c:numCache>
            </c:numRef>
          </c:cat>
          <c:val>
            <c:numRef>
              <c:f>'1. EU Summary Statistics'!$D$6:$D$13</c:f>
              <c:numCache>
                <c:formatCode>"€"#,##0.00</c:formatCode>
                <c:ptCount val="8"/>
                <c:pt idx="0">
                  <c:v>21758747.279999997</c:v>
                </c:pt>
                <c:pt idx="1">
                  <c:v>59108696.600000001</c:v>
                </c:pt>
                <c:pt idx="2">
                  <c:v>148961025.23999989</c:v>
                </c:pt>
                <c:pt idx="3">
                  <c:v>119047187.67999995</c:v>
                </c:pt>
                <c:pt idx="4">
                  <c:v>118953114.36999995</c:v>
                </c:pt>
                <c:pt idx="5">
                  <c:v>139922711.14000005</c:v>
                </c:pt>
                <c:pt idx="6">
                  <c:v>105576403.92000002</c:v>
                </c:pt>
                <c:pt idx="7">
                  <c:v>43633617.640000001</c:v>
                </c:pt>
              </c:numCache>
            </c:numRef>
          </c:val>
          <c:extLst>
            <c:ext xmlns:c16="http://schemas.microsoft.com/office/drawing/2014/chart" uri="{C3380CC4-5D6E-409C-BE32-E72D297353CC}">
              <c16:uniqueId val="{00000005-6342-4C77-BD02-6C8FCD39D244}"/>
            </c:ext>
          </c:extLst>
        </c:ser>
        <c:ser>
          <c:idx val="3"/>
          <c:order val="3"/>
          <c:tx>
            <c:strRef>
              <c:f>'1. EU Summary Statistics'!$E$4:$F$4</c:f>
              <c:strCache>
                <c:ptCount val="1"/>
                <c:pt idx="0">
                  <c:v>ERDF Invasive Alien Species</c:v>
                </c:pt>
              </c:strCache>
            </c:strRef>
          </c:tx>
          <c:spPr>
            <a:solidFill>
              <a:srgbClr val="6699FF">
                <a:alpha val="74902"/>
              </a:srgbClr>
            </a:solidFill>
            <a:ln w="9525" cap="flat" cmpd="sng" algn="ctr">
              <a:solidFill>
                <a:srgbClr val="6699FF"/>
              </a:solidFill>
              <a:round/>
            </a:ln>
            <a:effectLst/>
          </c:spPr>
          <c:invertIfNegative val="0"/>
          <c:cat>
            <c:numRef>
              <c:f>'1. EU Summary Statistics'!$B$6:$B$14</c:f>
              <c:numCache>
                <c:formatCode>General</c:formatCode>
                <c:ptCount val="9"/>
                <c:pt idx="0">
                  <c:v>2014</c:v>
                </c:pt>
                <c:pt idx="1">
                  <c:v>2015</c:v>
                </c:pt>
                <c:pt idx="2">
                  <c:v>2016</c:v>
                </c:pt>
                <c:pt idx="3">
                  <c:v>2017</c:v>
                </c:pt>
                <c:pt idx="4">
                  <c:v>2018</c:v>
                </c:pt>
                <c:pt idx="5">
                  <c:v>2019</c:v>
                </c:pt>
                <c:pt idx="6">
                  <c:v>2020</c:v>
                </c:pt>
                <c:pt idx="7">
                  <c:v>2021</c:v>
                </c:pt>
                <c:pt idx="8">
                  <c:v>2022</c:v>
                </c:pt>
              </c:numCache>
            </c:numRef>
          </c:cat>
          <c:val>
            <c:numRef>
              <c:f>'1. EU Summary Statistics'!$F$6:$F$13</c:f>
              <c:numCache>
                <c:formatCode>"€"#,##0.00</c:formatCode>
                <c:ptCount val="8"/>
                <c:pt idx="0">
                  <c:v>17548</c:v>
                </c:pt>
                <c:pt idx="1">
                  <c:v>6750357.3000000007</c:v>
                </c:pt>
                <c:pt idx="2">
                  <c:v>39971813.000000022</c:v>
                </c:pt>
                <c:pt idx="3">
                  <c:v>14673979.74</c:v>
                </c:pt>
                <c:pt idx="4">
                  <c:v>15225360.77</c:v>
                </c:pt>
                <c:pt idx="5">
                  <c:v>16699761.959999999</c:v>
                </c:pt>
                <c:pt idx="6">
                  <c:v>6735021.919999999</c:v>
                </c:pt>
                <c:pt idx="7">
                  <c:v>907146.34000000008</c:v>
                </c:pt>
              </c:numCache>
            </c:numRef>
          </c:val>
          <c:extLst>
            <c:ext xmlns:c16="http://schemas.microsoft.com/office/drawing/2014/chart" uri="{C3380CC4-5D6E-409C-BE32-E72D297353CC}">
              <c16:uniqueId val="{00000006-6342-4C77-BD02-6C8FCD39D244}"/>
            </c:ext>
          </c:extLst>
        </c:ser>
        <c:dLbls>
          <c:showLegendKey val="0"/>
          <c:showVal val="0"/>
          <c:showCatName val="0"/>
          <c:showSerName val="0"/>
          <c:showPercent val="0"/>
          <c:showBubbleSize val="0"/>
        </c:dLbls>
        <c:gapWidth val="100"/>
        <c:overlap val="-24"/>
        <c:axId val="1685500671"/>
        <c:axId val="1685501919"/>
      </c:barChart>
      <c:catAx>
        <c:axId val="168550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85501919"/>
        <c:crosses val="autoZero"/>
        <c:auto val="1"/>
        <c:lblAlgn val="ctr"/>
        <c:lblOffset val="100"/>
        <c:noMultiLvlLbl val="0"/>
      </c:catAx>
      <c:valAx>
        <c:axId val="16855019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85500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r>
              <a:rPr lang="en-GB">
                <a:solidFill>
                  <a:sysClr val="windowText" lastClr="000000"/>
                </a:solidFill>
              </a:rPr>
              <a:t>EU-Contributed</a:t>
            </a:r>
            <a:r>
              <a:rPr lang="en-GB" baseline="0">
                <a:solidFill>
                  <a:sysClr val="windowText" lastClr="000000"/>
                </a:solidFill>
              </a:rPr>
              <a:t> </a:t>
            </a:r>
            <a:r>
              <a:rPr lang="en-GB">
                <a:solidFill>
                  <a:sysClr val="windowText" lastClr="000000"/>
                </a:solidFill>
              </a:rPr>
              <a:t>Funding Comparison between LIFE and ERDF per Country</a:t>
            </a:r>
            <a:endParaRPr lang="en-GB" baseline="300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0127641748032336"/>
          <c:y val="0.13659511957138171"/>
          <c:w val="0.81276439018690472"/>
          <c:h val="0.7969428459006912"/>
        </c:manualLayout>
      </c:layout>
      <c:barChart>
        <c:barDir val="bar"/>
        <c:grouping val="clustered"/>
        <c:varyColors val="0"/>
        <c:ser>
          <c:idx val="0"/>
          <c:order val="0"/>
          <c:tx>
            <c:strRef>
              <c:f>'1. EU Summary Statistics'!$C$19:$D$19</c:f>
              <c:strCache>
                <c:ptCount val="1"/>
                <c:pt idx="0">
                  <c:v>ERDF Biodiversity Cons &amp; IAS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'1. EU Summary Statistics'!$B$21:$B$48</c:f>
              <c:strCache>
                <c:ptCount val="28"/>
                <c:pt idx="0">
                  <c:v>Finland</c:v>
                </c:pt>
                <c:pt idx="1">
                  <c:v>Sweden</c:v>
                </c:pt>
                <c:pt idx="2">
                  <c:v>Denmark</c:v>
                </c:pt>
                <c:pt idx="3">
                  <c:v>Austria</c:v>
                </c:pt>
                <c:pt idx="4">
                  <c:v>Germany</c:v>
                </c:pt>
                <c:pt idx="5">
                  <c:v>Czechia</c:v>
                </c:pt>
                <c:pt idx="6">
                  <c:v>Slovenia</c:v>
                </c:pt>
                <c:pt idx="7">
                  <c:v>Estonia</c:v>
                </c:pt>
                <c:pt idx="8">
                  <c:v>France</c:v>
                </c:pt>
                <c:pt idx="9">
                  <c:v>Poland</c:v>
                </c:pt>
                <c:pt idx="10">
                  <c:v>Ireland</c:v>
                </c:pt>
                <c:pt idx="11">
                  <c:v>Belgium</c:v>
                </c:pt>
                <c:pt idx="12">
                  <c:v>Netherlands</c:v>
                </c:pt>
                <c:pt idx="13">
                  <c:v>Croatia</c:v>
                </c:pt>
                <c:pt idx="14">
                  <c:v>Portugal</c:v>
                </c:pt>
                <c:pt idx="15">
                  <c:v>Italy</c:v>
                </c:pt>
                <c:pt idx="16">
                  <c:v>Slovak Republic</c:v>
                </c:pt>
                <c:pt idx="17">
                  <c:v>Spain</c:v>
                </c:pt>
                <c:pt idx="18">
                  <c:v>Hungary</c:v>
                </c:pt>
                <c:pt idx="19">
                  <c:v>Latvia</c:v>
                </c:pt>
                <c:pt idx="20">
                  <c:v>Luxembourg</c:v>
                </c:pt>
                <c:pt idx="21">
                  <c:v>Lithuania</c:v>
                </c:pt>
                <c:pt idx="22">
                  <c:v>Greece</c:v>
                </c:pt>
                <c:pt idx="23">
                  <c:v>Malta</c:v>
                </c:pt>
                <c:pt idx="24">
                  <c:v>Romania</c:v>
                </c:pt>
                <c:pt idx="25">
                  <c:v>Cyprus</c:v>
                </c:pt>
                <c:pt idx="26">
                  <c:v>Bulgaria</c:v>
                </c:pt>
                <c:pt idx="27">
                  <c:v>United Kingdom</c:v>
                </c:pt>
              </c:strCache>
            </c:strRef>
          </c:cat>
          <c:val>
            <c:numRef>
              <c:f>'1. EU Summary Statistics'!$D$21:$D$48</c:f>
              <c:numCache>
                <c:formatCode>"€"#,##0.00</c:formatCode>
                <c:ptCount val="28"/>
                <c:pt idx="0">
                  <c:v>0</c:v>
                </c:pt>
                <c:pt idx="1">
                  <c:v>0</c:v>
                </c:pt>
                <c:pt idx="2">
                  <c:v>0</c:v>
                </c:pt>
                <c:pt idx="3">
                  <c:v>0</c:v>
                </c:pt>
                <c:pt idx="4">
                  <c:v>29546269.159999993</c:v>
                </c:pt>
                <c:pt idx="5">
                  <c:v>3802759.8499999996</c:v>
                </c:pt>
                <c:pt idx="6">
                  <c:v>0</c:v>
                </c:pt>
                <c:pt idx="7">
                  <c:v>0</c:v>
                </c:pt>
                <c:pt idx="8">
                  <c:v>54499977.779999994</c:v>
                </c:pt>
                <c:pt idx="9">
                  <c:v>170082509.79999992</c:v>
                </c:pt>
                <c:pt idx="10">
                  <c:v>0</c:v>
                </c:pt>
                <c:pt idx="11">
                  <c:v>0</c:v>
                </c:pt>
                <c:pt idx="12">
                  <c:v>0</c:v>
                </c:pt>
                <c:pt idx="13">
                  <c:v>17309079.290000003</c:v>
                </c:pt>
                <c:pt idx="14">
                  <c:v>19356049.460000005</c:v>
                </c:pt>
                <c:pt idx="15">
                  <c:v>268400.88</c:v>
                </c:pt>
                <c:pt idx="16">
                  <c:v>591925.07999999996</c:v>
                </c:pt>
                <c:pt idx="17">
                  <c:v>117435911.86999999</c:v>
                </c:pt>
                <c:pt idx="18">
                  <c:v>71873827.210000008</c:v>
                </c:pt>
                <c:pt idx="19">
                  <c:v>531153.11</c:v>
                </c:pt>
                <c:pt idx="20">
                  <c:v>0</c:v>
                </c:pt>
                <c:pt idx="21">
                  <c:v>0</c:v>
                </c:pt>
                <c:pt idx="22">
                  <c:v>0</c:v>
                </c:pt>
                <c:pt idx="23">
                  <c:v>3389642.4</c:v>
                </c:pt>
                <c:pt idx="24">
                  <c:v>218674507.23999995</c:v>
                </c:pt>
                <c:pt idx="25">
                  <c:v>0</c:v>
                </c:pt>
                <c:pt idx="26">
                  <c:v>51112686.18</c:v>
                </c:pt>
                <c:pt idx="27">
                  <c:v>0</c:v>
                </c:pt>
              </c:numCache>
            </c:numRef>
          </c:val>
          <c:extLst>
            <c:ext xmlns:c16="http://schemas.microsoft.com/office/drawing/2014/chart" uri="{C3380CC4-5D6E-409C-BE32-E72D297353CC}">
              <c16:uniqueId val="{00000004-0D1E-4392-AE48-F085B997A3A7}"/>
            </c:ext>
          </c:extLst>
        </c:ser>
        <c:ser>
          <c:idx val="1"/>
          <c:order val="1"/>
          <c:tx>
            <c:strRef>
              <c:f>'1. EU Summary Statistics'!$E$19:$F$19</c:f>
              <c:strCache>
                <c:ptCount val="1"/>
                <c:pt idx="0">
                  <c:v>LIFE Biodiversity Cons &amp; IAS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'1. EU Summary Statistics'!$F$21:$F$48</c:f>
              <c:numCache>
                <c:formatCode>"€"#,##0.00</c:formatCode>
                <c:ptCount val="28"/>
                <c:pt idx="0">
                  <c:v>53159530</c:v>
                </c:pt>
                <c:pt idx="1">
                  <c:v>56313514</c:v>
                </c:pt>
                <c:pt idx="2">
                  <c:v>54591197</c:v>
                </c:pt>
                <c:pt idx="3">
                  <c:v>61584026</c:v>
                </c:pt>
                <c:pt idx="4">
                  <c:v>188281983</c:v>
                </c:pt>
                <c:pt idx="5">
                  <c:v>28747701</c:v>
                </c:pt>
                <c:pt idx="6">
                  <c:v>33364411</c:v>
                </c:pt>
                <c:pt idx="7">
                  <c:v>20348563</c:v>
                </c:pt>
                <c:pt idx="8">
                  <c:v>93030987</c:v>
                </c:pt>
                <c:pt idx="9">
                  <c:v>19654089</c:v>
                </c:pt>
                <c:pt idx="10">
                  <c:v>36065259</c:v>
                </c:pt>
                <c:pt idx="11">
                  <c:v>63596648</c:v>
                </c:pt>
                <c:pt idx="12">
                  <c:v>21135700</c:v>
                </c:pt>
                <c:pt idx="13">
                  <c:v>12623009</c:v>
                </c:pt>
                <c:pt idx="14">
                  <c:v>46899817</c:v>
                </c:pt>
                <c:pt idx="15">
                  <c:v>154844754</c:v>
                </c:pt>
                <c:pt idx="16">
                  <c:v>31733845</c:v>
                </c:pt>
                <c:pt idx="17">
                  <c:v>124190640</c:v>
                </c:pt>
                <c:pt idx="18">
                  <c:v>19855934</c:v>
                </c:pt>
                <c:pt idx="19">
                  <c:v>20836398</c:v>
                </c:pt>
                <c:pt idx="20">
                  <c:v>3897135</c:v>
                </c:pt>
                <c:pt idx="21">
                  <c:v>19164712</c:v>
                </c:pt>
                <c:pt idx="22">
                  <c:v>22827161</c:v>
                </c:pt>
                <c:pt idx="23">
                  <c:v>757220</c:v>
                </c:pt>
                <c:pt idx="24">
                  <c:v>12870009</c:v>
                </c:pt>
                <c:pt idx="25">
                  <c:v>1734455</c:v>
                </c:pt>
                <c:pt idx="26">
                  <c:v>24287585</c:v>
                </c:pt>
                <c:pt idx="27">
                  <c:v>101333178</c:v>
                </c:pt>
              </c:numCache>
            </c:numRef>
          </c:val>
          <c:extLst>
            <c:ext xmlns:c16="http://schemas.microsoft.com/office/drawing/2014/chart" uri="{C3380CC4-5D6E-409C-BE32-E72D297353CC}">
              <c16:uniqueId val="{00000005-0D1E-4392-AE48-F085B997A3A7}"/>
            </c:ext>
          </c:extLst>
        </c:ser>
        <c:dLbls>
          <c:showLegendKey val="0"/>
          <c:showVal val="0"/>
          <c:showCatName val="0"/>
          <c:showSerName val="0"/>
          <c:showPercent val="0"/>
          <c:showBubbleSize val="0"/>
        </c:dLbls>
        <c:gapWidth val="100"/>
        <c:axId val="1685500671"/>
        <c:axId val="1685501919"/>
      </c:barChart>
      <c:catAx>
        <c:axId val="16855006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85501919"/>
        <c:crosses val="autoZero"/>
        <c:auto val="1"/>
        <c:lblAlgn val="ctr"/>
        <c:lblOffset val="100"/>
        <c:noMultiLvlLbl val="0"/>
      </c:catAx>
      <c:valAx>
        <c:axId val="1685501919"/>
        <c:scaling>
          <c:orientation val="minMax"/>
          <c:max val="400000000"/>
        </c:scaling>
        <c:delete val="0"/>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1500000" spcFirstLastPara="1" vertOverflow="ellipsis" wrap="square" anchor="b" anchorCtr="1"/>
          <a:lstStyle/>
          <a:p>
            <a:pPr>
              <a:defRPr sz="800" b="0" i="0" u="none" strike="noStrike" kern="1200" baseline="0">
                <a:solidFill>
                  <a:sysClr val="windowText" lastClr="000000"/>
                </a:solidFill>
                <a:latin typeface="+mn-lt"/>
                <a:ea typeface="+mn-ea"/>
                <a:cs typeface="+mn-cs"/>
              </a:defRPr>
            </a:pPr>
            <a:endParaRPr lang="en-US"/>
          </a:p>
        </c:txPr>
        <c:crossAx val="1685500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r>
              <a:rPr lang="en-GB">
                <a:solidFill>
                  <a:sysClr val="windowText" lastClr="000000"/>
                </a:solidFill>
              </a:rPr>
              <a:t>EU-Contributed</a:t>
            </a:r>
            <a:r>
              <a:rPr lang="en-GB" baseline="0">
                <a:solidFill>
                  <a:sysClr val="windowText" lastClr="000000"/>
                </a:solidFill>
              </a:rPr>
              <a:t> </a:t>
            </a:r>
            <a:r>
              <a:rPr lang="en-GB">
                <a:solidFill>
                  <a:sysClr val="windowText" lastClr="000000"/>
                </a:solidFill>
              </a:rPr>
              <a:t>Funding Comparison between LIFE and ERDF</a:t>
            </a:r>
            <a:r>
              <a:rPr lang="en-GB" baseline="30000">
                <a:solidFill>
                  <a:sysClr val="windowText" lastClr="000000"/>
                </a:solidFill>
              </a:rPr>
              <a:t>1</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1"/>
          <c:order val="0"/>
          <c:tx>
            <c:strRef>
              <c:f>'1. EU Summary Statistics'!$J$4:$K$4</c:f>
              <c:strCache>
                <c:ptCount val="1"/>
                <c:pt idx="0">
                  <c:v>LIFE Biodiversity Cons &amp; IAS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numRef>
              <c:f>'1. EU Summary Statistics'!$B$6:$B$14</c:f>
              <c:numCache>
                <c:formatCode>General</c:formatCode>
                <c:ptCount val="9"/>
                <c:pt idx="0">
                  <c:v>2014</c:v>
                </c:pt>
                <c:pt idx="1">
                  <c:v>2015</c:v>
                </c:pt>
                <c:pt idx="2">
                  <c:v>2016</c:v>
                </c:pt>
                <c:pt idx="3">
                  <c:v>2017</c:v>
                </c:pt>
                <c:pt idx="4">
                  <c:v>2018</c:v>
                </c:pt>
                <c:pt idx="5">
                  <c:v>2019</c:v>
                </c:pt>
                <c:pt idx="6">
                  <c:v>2020</c:v>
                </c:pt>
                <c:pt idx="7">
                  <c:v>2021</c:v>
                </c:pt>
                <c:pt idx="8">
                  <c:v>2022</c:v>
                </c:pt>
              </c:numCache>
            </c:numRef>
          </c:cat>
          <c:val>
            <c:numRef>
              <c:f>'1. EU Summary Statistics'!$K$6:$K$13</c:f>
              <c:numCache>
                <c:formatCode>"€"#,##0.00</c:formatCode>
                <c:ptCount val="8"/>
                <c:pt idx="0">
                  <c:v>129388494</c:v>
                </c:pt>
                <c:pt idx="1">
                  <c:v>136847756</c:v>
                </c:pt>
                <c:pt idx="2">
                  <c:v>154766652</c:v>
                </c:pt>
                <c:pt idx="3">
                  <c:v>173030314</c:v>
                </c:pt>
                <c:pt idx="4">
                  <c:v>203468187</c:v>
                </c:pt>
                <c:pt idx="5">
                  <c:v>253012246</c:v>
                </c:pt>
                <c:pt idx="6">
                  <c:v>167874385</c:v>
                </c:pt>
                <c:pt idx="7">
                  <c:v>21148408</c:v>
                </c:pt>
              </c:numCache>
            </c:numRef>
          </c:val>
          <c:extLst>
            <c:ext xmlns:c16="http://schemas.microsoft.com/office/drawing/2014/chart" uri="{C3380CC4-5D6E-409C-BE32-E72D297353CC}">
              <c16:uniqueId val="{00000000-376E-4E02-9338-8AE877192579}"/>
            </c:ext>
          </c:extLst>
        </c:ser>
        <c:ser>
          <c:idx val="2"/>
          <c:order val="1"/>
          <c:tx>
            <c:strRef>
              <c:f>'1. EU Summary Statistics'!$L$4:$M$4</c:f>
              <c:strCache>
                <c:ptCount val="1"/>
                <c:pt idx="0">
                  <c:v>LIFE Invasive Alien Species</c:v>
                </c:pt>
              </c:strCache>
            </c:strRef>
          </c:tx>
          <c:spPr>
            <a:solidFill>
              <a:srgbClr val="66FF99">
                <a:alpha val="74902"/>
              </a:srgbClr>
            </a:solidFill>
            <a:ln w="9525" cap="flat" cmpd="sng" algn="ctr">
              <a:solidFill>
                <a:srgbClr val="66FF99"/>
              </a:solidFill>
              <a:round/>
            </a:ln>
            <a:effectLst/>
          </c:spPr>
          <c:invertIfNegative val="0"/>
          <c:cat>
            <c:numRef>
              <c:f>'1. EU Summary Statistics'!$B$6:$B$14</c:f>
              <c:numCache>
                <c:formatCode>General</c:formatCode>
                <c:ptCount val="9"/>
                <c:pt idx="0">
                  <c:v>2014</c:v>
                </c:pt>
                <c:pt idx="1">
                  <c:v>2015</c:v>
                </c:pt>
                <c:pt idx="2">
                  <c:v>2016</c:v>
                </c:pt>
                <c:pt idx="3">
                  <c:v>2017</c:v>
                </c:pt>
                <c:pt idx="4">
                  <c:v>2018</c:v>
                </c:pt>
                <c:pt idx="5">
                  <c:v>2019</c:v>
                </c:pt>
                <c:pt idx="6">
                  <c:v>2020</c:v>
                </c:pt>
                <c:pt idx="7">
                  <c:v>2021</c:v>
                </c:pt>
                <c:pt idx="8">
                  <c:v>2022</c:v>
                </c:pt>
              </c:numCache>
            </c:numRef>
          </c:cat>
          <c:val>
            <c:numRef>
              <c:f>'1. EU Summary Statistics'!$M$6:$M$14</c:f>
              <c:numCache>
                <c:formatCode>"€"#,##0.00</c:formatCode>
                <c:ptCount val="9"/>
                <c:pt idx="0">
                  <c:v>29009276</c:v>
                </c:pt>
                <c:pt idx="1">
                  <c:v>5077702</c:v>
                </c:pt>
                <c:pt idx="2">
                  <c:v>26522831</c:v>
                </c:pt>
                <c:pt idx="3">
                  <c:v>61881472</c:v>
                </c:pt>
                <c:pt idx="4">
                  <c:v>33057940</c:v>
                </c:pt>
                <c:pt idx="5">
                  <c:v>78648150</c:v>
                </c:pt>
                <c:pt idx="6">
                  <c:v>64426824</c:v>
                </c:pt>
                <c:pt idx="7">
                  <c:v>12501122</c:v>
                </c:pt>
                <c:pt idx="8">
                  <c:v>0</c:v>
                </c:pt>
              </c:numCache>
            </c:numRef>
          </c:val>
          <c:extLst>
            <c:ext xmlns:c16="http://schemas.microsoft.com/office/drawing/2014/chart" uri="{C3380CC4-5D6E-409C-BE32-E72D297353CC}">
              <c16:uniqueId val="{00000001-376E-4E02-9338-8AE877192579}"/>
            </c:ext>
          </c:extLst>
        </c:ser>
        <c:ser>
          <c:idx val="0"/>
          <c:order val="2"/>
          <c:tx>
            <c:strRef>
              <c:f>'1. EU Summary Statistics'!$C$4:$D$4</c:f>
              <c:strCache>
                <c:ptCount val="1"/>
                <c:pt idx="0">
                  <c:v>ERDF Biodiversity Cons &amp; IAS</c:v>
                </c:pt>
              </c:strCache>
            </c:strRef>
          </c:tx>
          <c:spPr>
            <a:solidFill>
              <a:srgbClr val="000066">
                <a:alpha val="74902"/>
              </a:srgbClr>
            </a:solidFill>
            <a:ln w="9525" cap="flat" cmpd="sng" algn="ctr">
              <a:solidFill>
                <a:srgbClr val="000066"/>
              </a:solidFill>
              <a:round/>
            </a:ln>
            <a:effectLst/>
          </c:spPr>
          <c:invertIfNegative val="0"/>
          <c:cat>
            <c:numRef>
              <c:f>'1. EU Summary Statistics'!$B$6:$B$14</c:f>
              <c:numCache>
                <c:formatCode>General</c:formatCode>
                <c:ptCount val="9"/>
                <c:pt idx="0">
                  <c:v>2014</c:v>
                </c:pt>
                <c:pt idx="1">
                  <c:v>2015</c:v>
                </c:pt>
                <c:pt idx="2">
                  <c:v>2016</c:v>
                </c:pt>
                <c:pt idx="3">
                  <c:v>2017</c:v>
                </c:pt>
                <c:pt idx="4">
                  <c:v>2018</c:v>
                </c:pt>
                <c:pt idx="5">
                  <c:v>2019</c:v>
                </c:pt>
                <c:pt idx="6">
                  <c:v>2020</c:v>
                </c:pt>
                <c:pt idx="7">
                  <c:v>2021</c:v>
                </c:pt>
                <c:pt idx="8">
                  <c:v>2022</c:v>
                </c:pt>
              </c:numCache>
            </c:numRef>
          </c:cat>
          <c:val>
            <c:numRef>
              <c:f>'1. EU Summary Statistics'!$D$6:$D$13</c:f>
              <c:numCache>
                <c:formatCode>"€"#,##0.00</c:formatCode>
                <c:ptCount val="8"/>
                <c:pt idx="0">
                  <c:v>21758747.279999997</c:v>
                </c:pt>
                <c:pt idx="1">
                  <c:v>59108696.600000001</c:v>
                </c:pt>
                <c:pt idx="2">
                  <c:v>148961025.23999989</c:v>
                </c:pt>
                <c:pt idx="3">
                  <c:v>119047187.67999995</c:v>
                </c:pt>
                <c:pt idx="4">
                  <c:v>118953114.36999995</c:v>
                </c:pt>
                <c:pt idx="5">
                  <c:v>139922711.14000005</c:v>
                </c:pt>
                <c:pt idx="6">
                  <c:v>105576403.92000002</c:v>
                </c:pt>
                <c:pt idx="7">
                  <c:v>43633617.640000001</c:v>
                </c:pt>
              </c:numCache>
            </c:numRef>
          </c:val>
          <c:extLst>
            <c:ext xmlns:c16="http://schemas.microsoft.com/office/drawing/2014/chart" uri="{C3380CC4-5D6E-409C-BE32-E72D297353CC}">
              <c16:uniqueId val="{00000002-376E-4E02-9338-8AE877192579}"/>
            </c:ext>
          </c:extLst>
        </c:ser>
        <c:ser>
          <c:idx val="3"/>
          <c:order val="3"/>
          <c:tx>
            <c:strRef>
              <c:f>'1. EU Summary Statistics'!$E$4:$F$4</c:f>
              <c:strCache>
                <c:ptCount val="1"/>
                <c:pt idx="0">
                  <c:v>ERDF Invasive Alien Species</c:v>
                </c:pt>
              </c:strCache>
            </c:strRef>
          </c:tx>
          <c:spPr>
            <a:solidFill>
              <a:srgbClr val="6699FF">
                <a:alpha val="74902"/>
              </a:srgbClr>
            </a:solidFill>
            <a:ln w="9525" cap="flat" cmpd="sng" algn="ctr">
              <a:solidFill>
                <a:srgbClr val="6699FF"/>
              </a:solidFill>
              <a:round/>
            </a:ln>
            <a:effectLst/>
          </c:spPr>
          <c:invertIfNegative val="0"/>
          <c:cat>
            <c:numRef>
              <c:f>'1. EU Summary Statistics'!$B$6:$B$14</c:f>
              <c:numCache>
                <c:formatCode>General</c:formatCode>
                <c:ptCount val="9"/>
                <c:pt idx="0">
                  <c:v>2014</c:v>
                </c:pt>
                <c:pt idx="1">
                  <c:v>2015</c:v>
                </c:pt>
                <c:pt idx="2">
                  <c:v>2016</c:v>
                </c:pt>
                <c:pt idx="3">
                  <c:v>2017</c:v>
                </c:pt>
                <c:pt idx="4">
                  <c:v>2018</c:v>
                </c:pt>
                <c:pt idx="5">
                  <c:v>2019</c:v>
                </c:pt>
                <c:pt idx="6">
                  <c:v>2020</c:v>
                </c:pt>
                <c:pt idx="7">
                  <c:v>2021</c:v>
                </c:pt>
                <c:pt idx="8">
                  <c:v>2022</c:v>
                </c:pt>
              </c:numCache>
            </c:numRef>
          </c:cat>
          <c:val>
            <c:numRef>
              <c:f>'1. EU Summary Statistics'!$F$6:$F$13</c:f>
              <c:numCache>
                <c:formatCode>"€"#,##0.00</c:formatCode>
                <c:ptCount val="8"/>
                <c:pt idx="0">
                  <c:v>17548</c:v>
                </c:pt>
                <c:pt idx="1">
                  <c:v>6750357.3000000007</c:v>
                </c:pt>
                <c:pt idx="2">
                  <c:v>39971813.000000022</c:v>
                </c:pt>
                <c:pt idx="3">
                  <c:v>14673979.74</c:v>
                </c:pt>
                <c:pt idx="4">
                  <c:v>15225360.77</c:v>
                </c:pt>
                <c:pt idx="5">
                  <c:v>16699761.959999999</c:v>
                </c:pt>
                <c:pt idx="6">
                  <c:v>6735021.919999999</c:v>
                </c:pt>
                <c:pt idx="7">
                  <c:v>907146.34000000008</c:v>
                </c:pt>
              </c:numCache>
            </c:numRef>
          </c:val>
          <c:extLst>
            <c:ext xmlns:c16="http://schemas.microsoft.com/office/drawing/2014/chart" uri="{C3380CC4-5D6E-409C-BE32-E72D297353CC}">
              <c16:uniqueId val="{00000003-376E-4E02-9338-8AE877192579}"/>
            </c:ext>
          </c:extLst>
        </c:ser>
        <c:dLbls>
          <c:showLegendKey val="0"/>
          <c:showVal val="0"/>
          <c:showCatName val="0"/>
          <c:showSerName val="0"/>
          <c:showPercent val="0"/>
          <c:showBubbleSize val="0"/>
        </c:dLbls>
        <c:gapWidth val="100"/>
        <c:overlap val="-24"/>
        <c:axId val="1685500671"/>
        <c:axId val="1685501919"/>
      </c:barChart>
      <c:catAx>
        <c:axId val="168550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85501919"/>
        <c:crosses val="autoZero"/>
        <c:auto val="1"/>
        <c:lblAlgn val="ctr"/>
        <c:lblOffset val="100"/>
        <c:noMultiLvlLbl val="0"/>
      </c:catAx>
      <c:valAx>
        <c:axId val="16855019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85500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395009</xdr:colOff>
      <xdr:row>2</xdr:row>
      <xdr:rowOff>27248</xdr:rowOff>
    </xdr:from>
    <xdr:to>
      <xdr:col>10</xdr:col>
      <xdr:colOff>10692</xdr:colOff>
      <xdr:row>2</xdr:row>
      <xdr:rowOff>1915356</xdr:rowOff>
    </xdr:to>
    <xdr:pic>
      <xdr:nvPicPr>
        <xdr:cNvPr id="3" name="Picture 2">
          <a:extLst>
            <a:ext uri="{FF2B5EF4-FFF2-40B4-BE49-F238E27FC236}">
              <a16:creationId xmlns:a16="http://schemas.microsoft.com/office/drawing/2014/main" id="{0DA2AEDE-9393-B4A3-DFA6-ED20DC74C4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88833" y="329807"/>
          <a:ext cx="1431035" cy="1888108"/>
        </a:xfrm>
        <a:prstGeom prst="rect">
          <a:avLst/>
        </a:prstGeom>
      </xdr:spPr>
    </xdr:pic>
    <xdr:clientData/>
  </xdr:twoCellAnchor>
  <xdr:twoCellAnchor editAs="oneCell">
    <xdr:from>
      <xdr:col>4</xdr:col>
      <xdr:colOff>76200</xdr:colOff>
      <xdr:row>2</xdr:row>
      <xdr:rowOff>47625</xdr:rowOff>
    </xdr:from>
    <xdr:to>
      <xdr:col>5</xdr:col>
      <xdr:colOff>1145474</xdr:colOff>
      <xdr:row>2</xdr:row>
      <xdr:rowOff>1847625</xdr:rowOff>
    </xdr:to>
    <xdr:pic>
      <xdr:nvPicPr>
        <xdr:cNvPr id="5" name="Picture 4">
          <a:extLst>
            <a:ext uri="{FF2B5EF4-FFF2-40B4-BE49-F238E27FC236}">
              <a16:creationId xmlns:a16="http://schemas.microsoft.com/office/drawing/2014/main" id="{C9A8DA5B-2EF2-7A68-DD3B-303C743F090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543675" y="342900"/>
          <a:ext cx="2231324" cy="18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253233</xdr:colOff>
      <xdr:row>1</xdr:row>
      <xdr:rowOff>0</xdr:rowOff>
    </xdr:from>
    <xdr:to>
      <xdr:col>25</xdr:col>
      <xdr:colOff>180975</xdr:colOff>
      <xdr:row>15</xdr:row>
      <xdr:rowOff>0</xdr:rowOff>
    </xdr:to>
    <xdr:graphicFrame macro="">
      <xdr:nvGraphicFramePr>
        <xdr:cNvPr id="2" name="Chart 1">
          <a:extLst>
            <a:ext uri="{FF2B5EF4-FFF2-40B4-BE49-F238E27FC236}">
              <a16:creationId xmlns:a16="http://schemas.microsoft.com/office/drawing/2014/main" id="{6AD84608-694D-1DB5-B043-F5023D075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295274</xdr:colOff>
      <xdr:row>17</xdr:row>
      <xdr:rowOff>3921</xdr:rowOff>
    </xdr:from>
    <xdr:to>
      <xdr:col>14</xdr:col>
      <xdr:colOff>57150</xdr:colOff>
      <xdr:row>49</xdr:row>
      <xdr:rowOff>0</xdr:rowOff>
    </xdr:to>
    <xdr:graphicFrame macro="">
      <xdr:nvGraphicFramePr>
        <xdr:cNvPr id="3" name="Chart 2">
          <a:extLst>
            <a:ext uri="{FF2B5EF4-FFF2-40B4-BE49-F238E27FC236}">
              <a16:creationId xmlns:a16="http://schemas.microsoft.com/office/drawing/2014/main" id="{060A9752-3FB3-4077-9F3A-BC99A3468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238125</xdr:colOff>
      <xdr:row>17</xdr:row>
      <xdr:rowOff>19050</xdr:rowOff>
    </xdr:from>
    <xdr:to>
      <xdr:col>25</xdr:col>
      <xdr:colOff>165867</xdr:colOff>
      <xdr:row>29</xdr:row>
      <xdr:rowOff>19050</xdr:rowOff>
    </xdr:to>
    <xdr:graphicFrame macro="">
      <xdr:nvGraphicFramePr>
        <xdr:cNvPr id="4" name="Chart 3">
          <a:extLst>
            <a:ext uri="{FF2B5EF4-FFF2-40B4-BE49-F238E27FC236}">
              <a16:creationId xmlns:a16="http://schemas.microsoft.com/office/drawing/2014/main" id="{088FF49D-5A5E-4308-B5E3-DBA782BF4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152400</xdr:colOff>
      <xdr:row>1</xdr:row>
      <xdr:rowOff>19050</xdr:rowOff>
    </xdr:from>
    <xdr:to>
      <xdr:col>12</xdr:col>
      <xdr:colOff>426000</xdr:colOff>
      <xdr:row>29</xdr:row>
      <xdr:rowOff>145759</xdr:rowOff>
    </xdr:to>
    <xdr:pic>
      <xdr:nvPicPr>
        <xdr:cNvPr id="2" name="Picture 1">
          <a:extLst>
            <a:ext uri="{FF2B5EF4-FFF2-40B4-BE49-F238E27FC236}">
              <a16:creationId xmlns:a16="http://schemas.microsoft.com/office/drawing/2014/main" id="{024218B6-2ABE-7A6F-F2F6-6B206C13F2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81525" y="114300"/>
          <a:ext cx="5760000" cy="5546434"/>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123825</xdr:colOff>
      <xdr:row>1</xdr:row>
      <xdr:rowOff>9525</xdr:rowOff>
    </xdr:from>
    <xdr:to>
      <xdr:col>17</xdr:col>
      <xdr:colOff>571500</xdr:colOff>
      <xdr:row>37</xdr:row>
      <xdr:rowOff>390525</xdr:rowOff>
    </xdr:to>
    <xdr:pic>
      <xdr:nvPicPr>
        <xdr:cNvPr id="3" name="Picture 2">
          <a:extLst>
            <a:ext uri="{FF2B5EF4-FFF2-40B4-BE49-F238E27FC236}">
              <a16:creationId xmlns:a16="http://schemas.microsoft.com/office/drawing/2014/main" id="{49D36324-D704-8B28-62E3-4D85D00D35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43525" y="104775"/>
          <a:ext cx="8982075" cy="712470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39</xdr:row>
      <xdr:rowOff>28575</xdr:rowOff>
    </xdr:from>
    <xdr:to>
      <xdr:col>7</xdr:col>
      <xdr:colOff>381000</xdr:colOff>
      <xdr:row>54</xdr:row>
      <xdr:rowOff>0</xdr:rowOff>
    </xdr:to>
    <xdr:pic>
      <xdr:nvPicPr>
        <xdr:cNvPr id="5" name="Picture 4">
          <a:extLst>
            <a:ext uri="{FF2B5EF4-FFF2-40B4-BE49-F238E27FC236}">
              <a16:creationId xmlns:a16="http://schemas.microsoft.com/office/drawing/2014/main" id="{7C5E525B-FE84-C6C3-1962-002EC6CF546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7458075"/>
          <a:ext cx="7943850" cy="2828925"/>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kohesio.ec.europa.eu/en/projects" TargetMode="Externa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ebgate.ec.europa.eu/life/publicWebsite/search"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DB865-9638-44FD-8B80-1CC490CF3AA6}">
  <sheetPr>
    <tabColor theme="0"/>
  </sheetPr>
  <dimension ref="A2:L34"/>
  <sheetViews>
    <sheetView tabSelected="1" zoomScale="85" zoomScaleNormal="85" workbookViewId="0"/>
  </sheetViews>
  <sheetFormatPr defaultRowHeight="15.75" customHeight="1" x14ac:dyDescent="0.25"/>
  <cols>
    <col min="1" max="1" width="102.5703125" style="15" customWidth="1"/>
    <col min="2" max="2" width="1.42578125" style="2" customWidth="1"/>
    <col min="3" max="3" width="3.5703125" style="2" customWidth="1"/>
    <col min="4" max="4" width="4.140625" style="2" customWidth="1"/>
    <col min="5" max="5" width="17.42578125" style="2" bestFit="1" customWidth="1"/>
    <col min="6" max="6" width="22.140625" style="2" bestFit="1" customWidth="1"/>
    <col min="7" max="7" width="15" style="2" bestFit="1" customWidth="1"/>
    <col min="8" max="11" width="9.140625" style="2"/>
    <col min="12" max="12" width="1.42578125" style="2" customWidth="1"/>
    <col min="13" max="16384" width="9.140625" style="2"/>
  </cols>
  <sheetData>
    <row r="2" spans="1:12" ht="15" x14ac:dyDescent="0.25">
      <c r="B2" s="3"/>
      <c r="C2" s="4"/>
      <c r="D2" s="4"/>
      <c r="E2" s="4"/>
      <c r="F2" s="4"/>
      <c r="G2" s="4"/>
      <c r="H2" s="4"/>
      <c r="I2" s="4"/>
      <c r="J2" s="4"/>
      <c r="K2" s="4"/>
      <c r="L2" s="5"/>
    </row>
    <row r="3" spans="1:12" ht="173.25" customHeight="1" x14ac:dyDescent="0.25">
      <c r="B3" s="6"/>
      <c r="L3" s="7"/>
    </row>
    <row r="4" spans="1:12" ht="15.75" customHeight="1" x14ac:dyDescent="0.25">
      <c r="B4" s="6"/>
      <c r="C4" s="109" t="s">
        <v>0</v>
      </c>
      <c r="D4" s="109"/>
      <c r="E4" s="109"/>
      <c r="F4" s="109"/>
      <c r="G4" s="109"/>
      <c r="H4" s="109"/>
      <c r="I4" s="109"/>
      <c r="J4" s="109"/>
      <c r="K4" s="109"/>
      <c r="L4" s="7"/>
    </row>
    <row r="5" spans="1:12" ht="15.75" customHeight="1" x14ac:dyDescent="0.25">
      <c r="B5" s="6"/>
      <c r="C5" s="109" t="s">
        <v>1</v>
      </c>
      <c r="D5" s="109"/>
      <c r="E5" s="109"/>
      <c r="F5" s="109"/>
      <c r="G5" s="109"/>
      <c r="H5" s="109"/>
      <c r="I5" s="109"/>
      <c r="J5" s="109"/>
      <c r="K5" s="109"/>
      <c r="L5" s="7"/>
    </row>
    <row r="6" spans="1:12" ht="15.75" customHeight="1" x14ac:dyDescent="0.25">
      <c r="B6" s="6"/>
      <c r="L6" s="7"/>
    </row>
    <row r="7" spans="1:12" ht="15.75" customHeight="1" x14ac:dyDescent="0.25">
      <c r="B7" s="6"/>
      <c r="C7" s="109" t="s">
        <v>5233</v>
      </c>
      <c r="D7" s="109"/>
      <c r="E7" s="109"/>
      <c r="F7" s="109"/>
      <c r="G7" s="109"/>
      <c r="H7" s="109"/>
      <c r="I7" s="109"/>
      <c r="J7" s="109"/>
      <c r="K7" s="109"/>
      <c r="L7" s="7"/>
    </row>
    <row r="8" spans="1:12" ht="15.75" customHeight="1" x14ac:dyDescent="0.25">
      <c r="B8" s="6"/>
      <c r="L8" s="7"/>
    </row>
    <row r="9" spans="1:12" ht="15.75" customHeight="1" x14ac:dyDescent="0.25">
      <c r="B9" s="6"/>
      <c r="C9" s="109" t="s">
        <v>2</v>
      </c>
      <c r="D9" s="109"/>
      <c r="E9" s="109"/>
      <c r="F9" s="109"/>
      <c r="G9" s="109"/>
      <c r="H9" s="109"/>
      <c r="I9" s="109"/>
      <c r="J9" s="109"/>
      <c r="K9" s="109"/>
      <c r="L9" s="7"/>
    </row>
    <row r="10" spans="1:12" ht="15.75" customHeight="1" x14ac:dyDescent="0.25">
      <c r="B10" s="6"/>
      <c r="C10" s="8"/>
      <c r="D10" s="111" t="s">
        <v>5234</v>
      </c>
      <c r="E10" s="111"/>
      <c r="F10" s="111"/>
      <c r="G10" s="60"/>
      <c r="H10" s="9"/>
      <c r="I10" s="66"/>
      <c r="L10" s="7"/>
    </row>
    <row r="11" spans="1:12" ht="15.75" customHeight="1" x14ac:dyDescent="0.25">
      <c r="B11" s="6"/>
      <c r="C11" s="8"/>
      <c r="D11" s="110" t="s">
        <v>5235</v>
      </c>
      <c r="E11" s="110"/>
      <c r="F11" s="60"/>
      <c r="G11" s="60"/>
      <c r="H11" s="9"/>
      <c r="I11" s="66"/>
      <c r="L11" s="7"/>
    </row>
    <row r="12" spans="1:12" ht="15.75" customHeight="1" x14ac:dyDescent="0.25">
      <c r="B12" s="6"/>
      <c r="C12" s="8"/>
      <c r="D12" s="107" t="s">
        <v>5236</v>
      </c>
      <c r="E12" s="107"/>
      <c r="F12" s="107"/>
      <c r="G12" s="107"/>
      <c r="H12" s="9"/>
      <c r="I12" s="66"/>
      <c r="L12" s="7"/>
    </row>
    <row r="13" spans="1:12" ht="15.75" customHeight="1" x14ac:dyDescent="0.25">
      <c r="A13" s="2"/>
      <c r="B13" s="6"/>
      <c r="C13" s="8"/>
      <c r="D13" s="107" t="s">
        <v>5288</v>
      </c>
      <c r="E13" s="107"/>
      <c r="F13" s="107"/>
      <c r="G13" s="107"/>
      <c r="H13" s="9"/>
      <c r="I13" s="66"/>
      <c r="L13" s="7"/>
    </row>
    <row r="14" spans="1:12" ht="15.75" customHeight="1" x14ac:dyDescent="0.25">
      <c r="B14" s="6"/>
      <c r="C14" s="8"/>
      <c r="D14" s="107" t="s">
        <v>5289</v>
      </c>
      <c r="E14" s="107"/>
      <c r="F14" s="107"/>
      <c r="G14" s="107"/>
      <c r="H14" s="107"/>
      <c r="I14" s="66"/>
      <c r="L14" s="7"/>
    </row>
    <row r="15" spans="1:12" ht="15.75" customHeight="1" x14ac:dyDescent="0.25">
      <c r="B15" s="6"/>
      <c r="C15" s="8"/>
      <c r="D15" s="108" t="s">
        <v>5237</v>
      </c>
      <c r="E15" s="108"/>
      <c r="F15" s="108"/>
      <c r="G15" s="108"/>
      <c r="H15" s="9"/>
      <c r="I15" s="66"/>
      <c r="L15" s="7"/>
    </row>
    <row r="16" spans="1:12" ht="15.75" customHeight="1" x14ac:dyDescent="0.25">
      <c r="B16" s="6"/>
      <c r="C16" s="10"/>
      <c r="D16" s="60"/>
      <c r="E16" s="67" t="s">
        <v>5238</v>
      </c>
      <c r="F16" s="67" t="s">
        <v>5248</v>
      </c>
      <c r="G16" s="67" t="s">
        <v>5258</v>
      </c>
      <c r="H16" s="65"/>
      <c r="I16" s="66"/>
      <c r="L16" s="7"/>
    </row>
    <row r="17" spans="2:12" ht="15.75" customHeight="1" x14ac:dyDescent="0.25">
      <c r="B17" s="6"/>
      <c r="C17" s="10"/>
      <c r="D17" s="60"/>
      <c r="E17" s="67" t="s">
        <v>5239</v>
      </c>
      <c r="F17" s="67" t="s">
        <v>5249</v>
      </c>
      <c r="G17" s="67" t="s">
        <v>5259</v>
      </c>
      <c r="H17" s="65"/>
      <c r="I17" s="66"/>
      <c r="L17" s="7"/>
    </row>
    <row r="18" spans="2:12" ht="15.75" customHeight="1" x14ac:dyDescent="0.25">
      <c r="B18" s="6"/>
      <c r="C18" s="10"/>
      <c r="D18" s="60"/>
      <c r="E18" s="67" t="s">
        <v>5240</v>
      </c>
      <c r="F18" s="67" t="s">
        <v>5250</v>
      </c>
      <c r="G18" s="67" t="s">
        <v>5260</v>
      </c>
      <c r="H18" s="65"/>
      <c r="I18" s="66"/>
      <c r="L18" s="7"/>
    </row>
    <row r="19" spans="2:12" ht="15.75" customHeight="1" x14ac:dyDescent="0.25">
      <c r="B19" s="6"/>
      <c r="C19" s="10"/>
      <c r="D19" s="60"/>
      <c r="E19" s="67" t="s">
        <v>5241</v>
      </c>
      <c r="F19" s="67" t="s">
        <v>5251</v>
      </c>
      <c r="G19" s="67" t="s">
        <v>5261</v>
      </c>
      <c r="H19" s="65"/>
      <c r="I19" s="66"/>
      <c r="L19" s="7"/>
    </row>
    <row r="20" spans="2:12" ht="15.75" customHeight="1" x14ac:dyDescent="0.25">
      <c r="B20" s="6"/>
      <c r="C20" s="10"/>
      <c r="D20" s="60"/>
      <c r="E20" s="67" t="s">
        <v>5242</v>
      </c>
      <c r="F20" s="67" t="s">
        <v>5252</v>
      </c>
      <c r="G20" s="67" t="s">
        <v>5262</v>
      </c>
      <c r="H20" s="65"/>
      <c r="I20" s="66"/>
      <c r="L20" s="7"/>
    </row>
    <row r="21" spans="2:12" ht="15.75" customHeight="1" x14ac:dyDescent="0.25">
      <c r="B21" s="6"/>
      <c r="C21" s="10"/>
      <c r="D21" s="60"/>
      <c r="E21" s="67" t="s">
        <v>5243</v>
      </c>
      <c r="F21" s="67" t="s">
        <v>5253</v>
      </c>
      <c r="G21" s="67" t="s">
        <v>5263</v>
      </c>
      <c r="H21" s="65"/>
      <c r="I21" s="66"/>
      <c r="L21" s="7"/>
    </row>
    <row r="22" spans="2:12" ht="15.75" customHeight="1" x14ac:dyDescent="0.25">
      <c r="B22" s="6"/>
      <c r="C22" s="10"/>
      <c r="D22" s="60"/>
      <c r="E22" s="67" t="s">
        <v>5244</v>
      </c>
      <c r="F22" s="67" t="s">
        <v>5254</v>
      </c>
      <c r="G22" s="67" t="s">
        <v>5264</v>
      </c>
      <c r="H22" s="65"/>
      <c r="I22" s="66"/>
      <c r="L22" s="7"/>
    </row>
    <row r="23" spans="2:12" ht="15.75" customHeight="1" x14ac:dyDescent="0.25">
      <c r="B23" s="6"/>
      <c r="C23" s="10"/>
      <c r="D23" s="60"/>
      <c r="E23" s="67" t="s">
        <v>5245</v>
      </c>
      <c r="F23" s="67" t="s">
        <v>5255</v>
      </c>
      <c r="G23" s="67" t="s">
        <v>5265</v>
      </c>
      <c r="H23" s="65"/>
      <c r="I23" s="66"/>
      <c r="L23" s="7"/>
    </row>
    <row r="24" spans="2:12" ht="15.75" customHeight="1" x14ac:dyDescent="0.25">
      <c r="B24" s="6"/>
      <c r="C24" s="10"/>
      <c r="D24" s="60"/>
      <c r="E24" s="67" t="s">
        <v>5246</v>
      </c>
      <c r="F24" s="67" t="s">
        <v>5256</v>
      </c>
      <c r="G24" s="67" t="s">
        <v>5266</v>
      </c>
      <c r="H24" s="65"/>
      <c r="I24" s="66"/>
      <c r="L24" s="7"/>
    </row>
    <row r="25" spans="2:12" ht="15.75" customHeight="1" x14ac:dyDescent="0.25">
      <c r="B25" s="6"/>
      <c r="C25" s="10"/>
      <c r="D25" s="60"/>
      <c r="E25" s="67" t="s">
        <v>5247</v>
      </c>
      <c r="F25" s="67" t="s">
        <v>5257</v>
      </c>
      <c r="G25" s="61"/>
      <c r="H25" s="59"/>
      <c r="I25" s="66"/>
      <c r="L25" s="7"/>
    </row>
    <row r="26" spans="2:12" ht="15.75" customHeight="1" x14ac:dyDescent="0.25">
      <c r="B26" s="6"/>
      <c r="C26" s="8"/>
      <c r="D26" s="107" t="s">
        <v>5267</v>
      </c>
      <c r="E26" s="107"/>
      <c r="F26" s="107"/>
      <c r="G26" s="107"/>
      <c r="H26" s="9"/>
      <c r="I26" s="66"/>
      <c r="L26" s="7"/>
    </row>
    <row r="27" spans="2:12" ht="15.75" customHeight="1" x14ac:dyDescent="0.25">
      <c r="B27" s="6"/>
      <c r="C27" s="8"/>
      <c r="D27" s="60" t="s">
        <v>5268</v>
      </c>
      <c r="E27" s="60"/>
      <c r="F27" s="60"/>
      <c r="G27" s="60"/>
      <c r="H27" s="9"/>
      <c r="I27" s="66"/>
      <c r="L27" s="7"/>
    </row>
    <row r="28" spans="2:12" ht="15.75" customHeight="1" x14ac:dyDescent="0.25">
      <c r="B28" s="6"/>
      <c r="C28" s="8"/>
      <c r="D28" s="107" t="s">
        <v>5269</v>
      </c>
      <c r="E28" s="107"/>
      <c r="F28" s="107"/>
      <c r="G28" s="107"/>
      <c r="H28" s="9"/>
      <c r="I28" s="66"/>
      <c r="L28" s="7"/>
    </row>
    <row r="29" spans="2:12" ht="15.75" customHeight="1" x14ac:dyDescent="0.25">
      <c r="B29" s="6"/>
      <c r="C29" s="8"/>
      <c r="D29" s="107" t="s">
        <v>5290</v>
      </c>
      <c r="E29" s="107"/>
      <c r="F29" s="107"/>
      <c r="G29" s="107"/>
      <c r="H29" s="9"/>
      <c r="I29" s="66"/>
      <c r="L29" s="7"/>
    </row>
    <row r="30" spans="2:12" ht="15.75" customHeight="1" x14ac:dyDescent="0.25">
      <c r="B30" s="6"/>
      <c r="C30" s="8"/>
      <c r="D30" s="107" t="s">
        <v>14039</v>
      </c>
      <c r="E30" s="107"/>
      <c r="F30" s="107"/>
      <c r="G30" s="107"/>
      <c r="H30" s="107"/>
      <c r="I30" s="107"/>
      <c r="L30" s="7"/>
    </row>
    <row r="31" spans="2:12" ht="15.75" customHeight="1" x14ac:dyDescent="0.25">
      <c r="B31" s="6"/>
      <c r="C31" s="8"/>
      <c r="D31" s="107" t="s">
        <v>14040</v>
      </c>
      <c r="E31" s="107"/>
      <c r="F31" s="107"/>
      <c r="G31" s="107"/>
      <c r="H31" s="9"/>
      <c r="I31" s="66"/>
      <c r="L31" s="7"/>
    </row>
    <row r="32" spans="2:12" ht="15.75" customHeight="1" x14ac:dyDescent="0.25">
      <c r="B32" s="6"/>
      <c r="C32" s="8"/>
      <c r="D32" s="88"/>
      <c r="E32" s="88"/>
      <c r="F32" s="88"/>
      <c r="G32" s="88"/>
      <c r="H32" s="9"/>
      <c r="I32" s="66"/>
      <c r="L32" s="7"/>
    </row>
    <row r="33" spans="2:12" ht="15.75" customHeight="1" x14ac:dyDescent="0.25">
      <c r="B33" s="6"/>
      <c r="C33" s="8"/>
      <c r="D33" s="89"/>
      <c r="E33" s="88"/>
      <c r="F33" s="88"/>
      <c r="G33" s="88"/>
      <c r="H33" s="9"/>
      <c r="I33" s="90" t="s">
        <v>14045</v>
      </c>
      <c r="L33" s="7"/>
    </row>
    <row r="34" spans="2:12" ht="7.5" customHeight="1" x14ac:dyDescent="0.25">
      <c r="B34" s="11"/>
      <c r="C34" s="12"/>
      <c r="D34" s="12"/>
      <c r="E34" s="13"/>
      <c r="F34" s="13"/>
      <c r="G34" s="13"/>
      <c r="H34" s="13"/>
      <c r="I34" s="13"/>
      <c r="J34" s="13"/>
      <c r="K34" s="13"/>
      <c r="L34" s="14"/>
    </row>
  </sheetData>
  <sheetProtection formatCells="0" formatColumns="0" formatRows="0" insertColumns="0" insertRows="0" insertHyperlinks="0" deleteColumns="0" deleteRows="0" sort="0" autoFilter="0" pivotTables="0"/>
  <mergeCells count="15">
    <mergeCell ref="D28:G28"/>
    <mergeCell ref="D29:G29"/>
    <mergeCell ref="D31:G31"/>
    <mergeCell ref="D14:H14"/>
    <mergeCell ref="D13:G13"/>
    <mergeCell ref="D30:I30"/>
    <mergeCell ref="D12:G12"/>
    <mergeCell ref="D15:G15"/>
    <mergeCell ref="D26:G26"/>
    <mergeCell ref="C4:K4"/>
    <mergeCell ref="C5:K5"/>
    <mergeCell ref="C7:K7"/>
    <mergeCell ref="C9:K9"/>
    <mergeCell ref="D11:E11"/>
    <mergeCell ref="D10:F10"/>
  </mergeCells>
  <hyperlinks>
    <hyperlink ref="D10:F10" location="'1. EU Summary Statistics'!A1" display="1. EU Summary Statistics" xr:uid="{76AABD51-43A4-4CF2-AB94-83361C25B86F}"/>
    <hyperlink ref="D12:G12" location="'2.1 Filtering Protocol'!A1" display="2.1 Filtering Protocol" xr:uid="{6423075E-031E-4206-91CC-B9667FF71316}"/>
    <hyperlink ref="D13:G13" location="'2.2 EU-Merged (Valid Proj.)'!A1" display="2.2 EU ERDF Merged Dataset (All Valid Projects)" xr:uid="{3D56D420-6302-475E-A1B0-931D992C4426}"/>
    <hyperlink ref="D14:H14" location="'2.3 EU-Merged (Valid Proj. IAS)'!A1" display="2.3 EU ERDF Merged Dataset (Filtered: Invasive Alien Species)" xr:uid="{D609AABF-D5D9-405F-BDEB-96A7227019A4}"/>
    <hyperlink ref="E16" location="'2.4.1 Finland'!A1" display="2.4.1 Finland" xr:uid="{E41BBFFA-6117-4378-966F-D9511FA9D8D5}"/>
    <hyperlink ref="E17" location="'2.4.2 Sweden'!A1" display="2.4.2 Sweden" xr:uid="{15EC0991-6149-4C93-987A-7C72D8A025DA}"/>
    <hyperlink ref="E18" location="'2.4.3 Denmark'!A1" display="2.4.3 Denmark" xr:uid="{FB2C461E-4AE7-4220-89A7-28EC6F766130}"/>
    <hyperlink ref="E19" location="'2.4.4 Austria'!A1" display="2.4.4 Austria" xr:uid="{1D1FBA9A-838E-46F2-8895-2A53BD21DC89}"/>
    <hyperlink ref="E20" location="'2.4.5 Germany'!A1" display="2.4.5 Germany" xr:uid="{D0536612-F808-4E06-9D11-06A22701BAD9}"/>
    <hyperlink ref="E21" location="'2.4.6 Czechia'!A1" display="2.4.6 Czechia" xr:uid="{AD754192-AC34-4DA7-B09C-85F4475AF587}"/>
    <hyperlink ref="E22" location="'2.4.7 Slovenia'!A1" display="2.4.7 Slovenia" xr:uid="{5D5C8953-14E9-46E7-8BB1-FFFAB0D7296D}"/>
    <hyperlink ref="E23" location="'2.4.8 Switzerland'!A1" display="2.4.8 Switzerland" xr:uid="{00423D65-FEED-4C67-9344-4A2CCBA0E356}"/>
    <hyperlink ref="E24" location="'2.4.9 Estonia'!A1" display="2.4.9 Estonia" xr:uid="{F67CDFD0-8FF4-413A-A2D5-CC9BE4D1595E}"/>
    <hyperlink ref="E25" location="'2.4.10 France'!A1" display="2.4.10 France" xr:uid="{E300E58F-DDB0-4328-9BAC-E5A9835D1AB1}"/>
    <hyperlink ref="F16" location="'2.4.11 Iceland'!A1" display="2.4.11 Iceland" xr:uid="{6463C991-9D2C-4F39-9D7D-896948FBF013}"/>
    <hyperlink ref="F17" location="'2.4.12 Poland'!A1" display="2.4.12 Poland" xr:uid="{214CED77-0A23-4DA6-B3B1-FBFE6598E7B4}"/>
    <hyperlink ref="F18" location="'2.4.13 Ireland'!A1" display="2.4.13 Ireland" xr:uid="{3173788D-E530-4158-A0DA-350005D10A11}"/>
    <hyperlink ref="F19" location="'2.4.14 Belgium'!A1" display="2.4.14 Belgium" xr:uid="{83FC4B82-EF11-46EA-A7E9-4378DF8716CF}"/>
    <hyperlink ref="F20" location="'2.4.15 Netherlands'!A1" display="2.4.15 Netherlands" xr:uid="{4D178882-C508-4554-8EB5-3656C04EF3C3}"/>
    <hyperlink ref="F21" location="'2.4.16 Croatia'!A1" display="2.4.16 Croatia" xr:uid="{F76C1D42-EE9E-4713-822B-55A8DF9FA088}"/>
    <hyperlink ref="F22" location="'2.4.17 Portugal'!A1" display="2.4.17 Portugal" xr:uid="{2306AFA5-2DDC-4D67-94AB-12C86CC00F8E}"/>
    <hyperlink ref="F23" location="'2.4.18 Italy'!A1" display="2.4.18 Italy" xr:uid="{E4C714CA-7ACC-407C-A1F8-DCF8AE6A8BC1}"/>
    <hyperlink ref="F24" location="'2.4.19 Slovak Rep.'!A1" display="2.4.19 Slovak Republic" xr:uid="{A2F93EA8-4D85-4083-A175-B12E0658FFEA}"/>
    <hyperlink ref="F25" location="'2.4.20 Spain'!A1" display="2.4.20 Spain" xr:uid="{7F89EB7B-56F6-4A0E-8E58-2D6DFCC2CCF3}"/>
    <hyperlink ref="G16" location="'2.4.21 Hungary'!A1" display="2.4.21 Hungary" xr:uid="{BCF45AE3-9B45-460E-AE1B-9D16740973E9}"/>
    <hyperlink ref="G17" location="'2.4.22 Latvia'!A1" display="2.4.22 Latvia" xr:uid="{DF7E3E0C-32A0-4574-B11A-425285327CAE}"/>
    <hyperlink ref="G18" location="'2.4.23 Luxembourg'!A1" display="2.4.23 Luxembourg" xr:uid="{C8F0DD58-AF71-4010-A098-6F38CE23F166}"/>
    <hyperlink ref="G19" location="'2.4.24 Lithuania'!A1" display="2.4.24 Lithuania" xr:uid="{957500D5-A87B-4DA3-ABC3-F61476820B71}"/>
    <hyperlink ref="G20" location="'2.4.25 Greece'!A1" display="2.4.25 Greece" xr:uid="{9FEBD10D-863B-4483-B52D-02F4F4A74329}"/>
    <hyperlink ref="G21" location="'2.4.26 Malta'!A1" display="2.4.26 Malta" xr:uid="{21EC5FDD-BA32-4E19-B63F-846E52AC5B37}"/>
    <hyperlink ref="G22" location="'2.4.27 Romania'!A1" display="2.4.27 Romania" xr:uid="{3DB99A7C-46BB-4E96-9FF5-0D4B32194F60}"/>
    <hyperlink ref="G23" location="'2.4.28 Cyprus'!A1" display="2.4.28 Cyprus" xr:uid="{0AEEA834-C7DD-4D4A-9726-4E3DC009F23A}"/>
    <hyperlink ref="G24" location="'2.4.29 Bulgaria'!A1" display="2.4.29 Bulgaria" xr:uid="{201ED7C3-5E62-44BF-AB74-1EBF986475CF}"/>
    <hyperlink ref="D26:G26" location="'2.5 EU-Merged (Invalid Proj.)'!A1" display="2.5 EU-Merged Dataset (Invalid Projects)" xr:uid="{99905111-1618-4C8F-BEBF-7B6B693AC6A1}"/>
    <hyperlink ref="D28:G28" location="'3.1 Filtering Protocol'!A1" display="3.1 Filtering Protocol" xr:uid="{1A9CA9FA-584C-401B-9C9D-E972713F99C7}"/>
    <hyperlink ref="D29:G29" location="'3.2 EU LIFE Dataset (All Proj.)'!A1" display="3.2 EU LIFE Dataset (All Projects)" xr:uid="{B72D8624-47A5-4C71-9095-EF4DA406B89A}"/>
    <hyperlink ref="D31:G31" location="'3.3 EU Life Dataset (IAS)'!A1" display="3.3 EU LIFE Dataset (Filtered: Invasive Alien Species)" xr:uid="{7E037A24-29B4-4065-8974-0C15A243F255}"/>
    <hyperlink ref="D30:G30" location="'3.3 EU LIFE Dataset (Bio. Cons)'!A1" display="3.2 EU LIFE Dataset (All Projects)" xr:uid="{2899A051-616F-44BF-A21D-456671BB29D9}"/>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296DF-AB98-4030-915C-1E5FBCBACBD0}">
  <dimension ref="A1:I64"/>
  <sheetViews>
    <sheetView topLeftCell="A35" workbookViewId="0"/>
  </sheetViews>
  <sheetFormatPr defaultRowHeight="15" x14ac:dyDescent="0.25"/>
  <cols>
    <col min="1" max="1" width="8.5703125" style="34" customWidth="1"/>
    <col min="2" max="2" width="48.5703125" style="37" customWidth="1"/>
    <col min="3" max="3" width="17.140625" style="34" customWidth="1"/>
    <col min="4" max="4" width="18.5703125" style="34" customWidth="1"/>
    <col min="5" max="6" width="10" style="34" customWidth="1"/>
    <col min="7" max="7" width="8.5703125" style="34" customWidth="1"/>
    <col min="8" max="8" width="150" style="37" customWidth="1"/>
    <col min="9" max="9" width="12.85546875" style="34" customWidth="1"/>
    <col min="10" max="16384" width="9.140625" style="34"/>
  </cols>
  <sheetData>
    <row r="1" spans="1:9" x14ac:dyDescent="0.25">
      <c r="A1" s="32" t="s">
        <v>57</v>
      </c>
      <c r="B1" s="33" t="s">
        <v>4163</v>
      </c>
      <c r="C1" s="32" t="s">
        <v>40</v>
      </c>
      <c r="D1" s="32" t="s">
        <v>4164</v>
      </c>
      <c r="E1" s="32" t="s">
        <v>4165</v>
      </c>
      <c r="F1" s="32" t="s">
        <v>4166</v>
      </c>
      <c r="G1" s="32" t="s">
        <v>33</v>
      </c>
      <c r="H1" s="33" t="s">
        <v>4167</v>
      </c>
      <c r="I1" s="32" t="s">
        <v>4168</v>
      </c>
    </row>
    <row r="2" spans="1:9" s="35" customFormat="1" ht="22.5" x14ac:dyDescent="0.25">
      <c r="A2" s="35" t="s">
        <v>1696</v>
      </c>
      <c r="B2" s="36" t="s">
        <v>1697</v>
      </c>
      <c r="C2" s="39">
        <v>7467250</v>
      </c>
      <c r="D2" s="39">
        <v>3733625</v>
      </c>
      <c r="E2" s="50">
        <v>43790</v>
      </c>
      <c r="F2" s="50">
        <v>44926</v>
      </c>
      <c r="G2" s="35" t="s">
        <v>1698</v>
      </c>
      <c r="H2" s="36" t="s">
        <v>1699</v>
      </c>
      <c r="I2" s="35" t="s">
        <v>62</v>
      </c>
    </row>
    <row r="3" spans="1:9" s="35" customFormat="1" ht="11.25" x14ac:dyDescent="0.25">
      <c r="A3" s="35" t="s">
        <v>1700</v>
      </c>
      <c r="B3" s="36" t="s">
        <v>1701</v>
      </c>
      <c r="C3" s="39">
        <v>4195400</v>
      </c>
      <c r="D3" s="39">
        <v>2517240.0299999998</v>
      </c>
      <c r="E3" s="50">
        <v>43244</v>
      </c>
      <c r="F3" s="50">
        <v>43738</v>
      </c>
      <c r="G3" s="35" t="s">
        <v>1698</v>
      </c>
      <c r="H3" s="36" t="s">
        <v>1702</v>
      </c>
      <c r="I3" s="35" t="s">
        <v>62</v>
      </c>
    </row>
    <row r="4" spans="1:9" s="35" customFormat="1" ht="11.25" x14ac:dyDescent="0.25">
      <c r="A4" s="35" t="s">
        <v>1703</v>
      </c>
      <c r="B4" s="36" t="s">
        <v>1704</v>
      </c>
      <c r="C4" s="39">
        <v>3494561.41</v>
      </c>
      <c r="D4" s="39">
        <v>2096736.87</v>
      </c>
      <c r="E4" s="50">
        <v>43819</v>
      </c>
      <c r="F4" s="50">
        <v>44742</v>
      </c>
      <c r="G4" s="35" t="s">
        <v>1698</v>
      </c>
      <c r="H4" s="36" t="s">
        <v>1705</v>
      </c>
      <c r="I4" s="35" t="s">
        <v>62</v>
      </c>
    </row>
    <row r="5" spans="1:9" s="35" customFormat="1" ht="11.25" x14ac:dyDescent="0.25">
      <c r="A5" s="35" t="s">
        <v>1706</v>
      </c>
      <c r="B5" s="36" t="s">
        <v>1707</v>
      </c>
      <c r="C5" s="39">
        <v>3432016.35</v>
      </c>
      <c r="D5" s="39">
        <v>1716008.18</v>
      </c>
      <c r="E5" s="50">
        <v>43102</v>
      </c>
      <c r="F5" s="50">
        <v>44712</v>
      </c>
      <c r="G5" s="35" t="s">
        <v>1698</v>
      </c>
      <c r="H5" s="36" t="s">
        <v>1708</v>
      </c>
      <c r="I5" s="35" t="s">
        <v>62</v>
      </c>
    </row>
    <row r="6" spans="1:9" s="35" customFormat="1" ht="11.25" x14ac:dyDescent="0.25">
      <c r="A6" s="35" t="s">
        <v>1709</v>
      </c>
      <c r="B6" s="36" t="s">
        <v>1710</v>
      </c>
      <c r="C6" s="39">
        <v>2445345.35</v>
      </c>
      <c r="D6" s="39">
        <v>1467207.23</v>
      </c>
      <c r="E6" s="50">
        <v>43724</v>
      </c>
      <c r="F6" s="50">
        <v>44926</v>
      </c>
      <c r="G6" s="35" t="s">
        <v>1698</v>
      </c>
      <c r="H6" s="36" t="s">
        <v>1711</v>
      </c>
      <c r="I6" s="35" t="s">
        <v>62</v>
      </c>
    </row>
    <row r="7" spans="1:9" s="35" customFormat="1" ht="33.75" x14ac:dyDescent="0.25">
      <c r="A7" s="35" t="s">
        <v>1712</v>
      </c>
      <c r="B7" s="36" t="s">
        <v>1713</v>
      </c>
      <c r="C7" s="39">
        <v>2087751</v>
      </c>
      <c r="D7" s="39">
        <v>1043875.5</v>
      </c>
      <c r="E7" s="50">
        <v>43452</v>
      </c>
      <c r="F7" s="50">
        <v>44469</v>
      </c>
      <c r="G7" s="35" t="s">
        <v>1698</v>
      </c>
      <c r="H7" s="36" t="s">
        <v>1714</v>
      </c>
      <c r="I7" s="35" t="s">
        <v>62</v>
      </c>
    </row>
    <row r="8" spans="1:9" s="35" customFormat="1" ht="33.75" x14ac:dyDescent="0.25">
      <c r="A8" s="35" t="s">
        <v>1715</v>
      </c>
      <c r="B8" s="36" t="s">
        <v>1716</v>
      </c>
      <c r="C8" s="39">
        <v>2021110.37</v>
      </c>
      <c r="D8" s="39">
        <v>1010555.19</v>
      </c>
      <c r="E8" s="50">
        <v>43617</v>
      </c>
      <c r="F8" s="50">
        <v>44712</v>
      </c>
      <c r="G8" s="35" t="s">
        <v>1698</v>
      </c>
      <c r="H8" s="36" t="s">
        <v>1717</v>
      </c>
      <c r="I8" s="35" t="s">
        <v>62</v>
      </c>
    </row>
    <row r="9" spans="1:9" s="35" customFormat="1" ht="33.75" x14ac:dyDescent="0.25">
      <c r="A9" s="35" t="s">
        <v>1718</v>
      </c>
      <c r="B9" s="36" t="s">
        <v>1719</v>
      </c>
      <c r="C9" s="39">
        <v>1951632.18</v>
      </c>
      <c r="D9" s="39">
        <v>975816.09</v>
      </c>
      <c r="E9" s="50">
        <v>43692</v>
      </c>
      <c r="F9" s="50">
        <v>44787</v>
      </c>
      <c r="G9" s="35" t="s">
        <v>1698</v>
      </c>
      <c r="H9" s="36" t="s">
        <v>1720</v>
      </c>
      <c r="I9" s="35" t="s">
        <v>62</v>
      </c>
    </row>
    <row r="10" spans="1:9" s="35" customFormat="1" ht="33.75" x14ac:dyDescent="0.25">
      <c r="A10" s="35" t="s">
        <v>1721</v>
      </c>
      <c r="B10" s="36" t="s">
        <v>1722</v>
      </c>
      <c r="C10" s="39">
        <v>1793146.68</v>
      </c>
      <c r="D10" s="39">
        <v>896573.34</v>
      </c>
      <c r="E10" s="50">
        <v>43466</v>
      </c>
      <c r="F10" s="50">
        <v>44823</v>
      </c>
      <c r="G10" s="35" t="s">
        <v>1698</v>
      </c>
      <c r="H10" s="36" t="s">
        <v>1723</v>
      </c>
      <c r="I10" s="35" t="s">
        <v>62</v>
      </c>
    </row>
    <row r="11" spans="1:9" s="35" customFormat="1" ht="11.25" x14ac:dyDescent="0.25">
      <c r="A11" s="35" t="s">
        <v>1724</v>
      </c>
      <c r="B11" s="36" t="s">
        <v>1725</v>
      </c>
      <c r="C11" s="39">
        <v>1792097</v>
      </c>
      <c r="D11" s="39">
        <v>896048.5</v>
      </c>
      <c r="E11" s="50">
        <v>42864</v>
      </c>
      <c r="F11" s="50">
        <v>44377</v>
      </c>
      <c r="G11" s="35" t="s">
        <v>1698</v>
      </c>
      <c r="H11" s="36" t="s">
        <v>1726</v>
      </c>
      <c r="I11" s="35" t="s">
        <v>62</v>
      </c>
    </row>
    <row r="12" spans="1:9" s="35" customFormat="1" ht="22.5" x14ac:dyDescent="0.25">
      <c r="A12" s="35" t="s">
        <v>1727</v>
      </c>
      <c r="B12" s="36" t="s">
        <v>1728</v>
      </c>
      <c r="C12" s="39">
        <v>1592493</v>
      </c>
      <c r="D12" s="39">
        <v>796246.5</v>
      </c>
      <c r="E12" s="50">
        <v>43775</v>
      </c>
      <c r="F12" s="50">
        <v>44864</v>
      </c>
      <c r="G12" s="35" t="s">
        <v>1698</v>
      </c>
      <c r="H12" s="36" t="s">
        <v>1729</v>
      </c>
      <c r="I12" s="35" t="s">
        <v>62</v>
      </c>
    </row>
    <row r="13" spans="1:9" s="35" customFormat="1" ht="22.5" x14ac:dyDescent="0.25">
      <c r="A13" s="35" t="s">
        <v>1730</v>
      </c>
      <c r="B13" s="36" t="s">
        <v>1731</v>
      </c>
      <c r="C13" s="39">
        <v>1534920</v>
      </c>
      <c r="D13" s="39">
        <v>767460</v>
      </c>
      <c r="E13" s="50">
        <v>43083</v>
      </c>
      <c r="F13" s="50">
        <v>44592</v>
      </c>
      <c r="G13" s="35" t="s">
        <v>1698</v>
      </c>
      <c r="H13" s="36" t="s">
        <v>1732</v>
      </c>
      <c r="I13" s="35" t="s">
        <v>62</v>
      </c>
    </row>
    <row r="14" spans="1:9" s="35" customFormat="1" ht="33.75" x14ac:dyDescent="0.25">
      <c r="A14" s="35" t="s">
        <v>1733</v>
      </c>
      <c r="B14" s="36" t="s">
        <v>1734</v>
      </c>
      <c r="C14" s="39">
        <v>1500000</v>
      </c>
      <c r="D14" s="39">
        <v>750000</v>
      </c>
      <c r="E14" s="50">
        <v>43466</v>
      </c>
      <c r="F14" s="50">
        <v>44561</v>
      </c>
      <c r="G14" s="35" t="s">
        <v>1698</v>
      </c>
      <c r="H14" s="36" t="s">
        <v>1735</v>
      </c>
      <c r="I14" s="35" t="s">
        <v>62</v>
      </c>
    </row>
    <row r="15" spans="1:9" s="35" customFormat="1" ht="11.25" x14ac:dyDescent="0.25">
      <c r="A15" s="35" t="s">
        <v>1736</v>
      </c>
      <c r="B15" s="36" t="s">
        <v>1737</v>
      </c>
      <c r="C15" s="39">
        <v>1371951</v>
      </c>
      <c r="D15" s="39">
        <v>685975.5</v>
      </c>
      <c r="E15" s="50">
        <v>43279</v>
      </c>
      <c r="F15" s="50">
        <v>44347</v>
      </c>
      <c r="G15" s="35" t="s">
        <v>1698</v>
      </c>
      <c r="H15" s="36" t="s">
        <v>1738</v>
      </c>
      <c r="I15" s="35" t="s">
        <v>62</v>
      </c>
    </row>
    <row r="16" spans="1:9" s="35" customFormat="1" ht="22.5" x14ac:dyDescent="0.25">
      <c r="A16" s="35" t="s">
        <v>1739</v>
      </c>
      <c r="B16" s="36" t="s">
        <v>1740</v>
      </c>
      <c r="C16" s="39">
        <v>1367129.05</v>
      </c>
      <c r="D16" s="39">
        <v>1093703.24</v>
      </c>
      <c r="E16" s="50">
        <v>43707</v>
      </c>
      <c r="F16" s="50">
        <v>44316</v>
      </c>
      <c r="G16" s="35" t="s">
        <v>1698</v>
      </c>
      <c r="H16" s="36" t="s">
        <v>359</v>
      </c>
      <c r="I16" s="35" t="s">
        <v>62</v>
      </c>
    </row>
    <row r="17" spans="1:9" s="35" customFormat="1" ht="22.5" x14ac:dyDescent="0.25">
      <c r="A17" s="35" t="s">
        <v>1741</v>
      </c>
      <c r="B17" s="36" t="s">
        <v>1742</v>
      </c>
      <c r="C17" s="39">
        <v>1327387</v>
      </c>
      <c r="D17" s="39">
        <v>796432.21</v>
      </c>
      <c r="E17" s="50">
        <v>43714</v>
      </c>
      <c r="F17" s="50">
        <v>44926</v>
      </c>
      <c r="G17" s="35" t="s">
        <v>1698</v>
      </c>
      <c r="H17" s="36" t="s">
        <v>1743</v>
      </c>
      <c r="I17" s="35" t="s">
        <v>62</v>
      </c>
    </row>
    <row r="18" spans="1:9" s="35" customFormat="1" ht="22.5" x14ac:dyDescent="0.25">
      <c r="A18" s="35" t="s">
        <v>1744</v>
      </c>
      <c r="B18" s="36" t="s">
        <v>1745</v>
      </c>
      <c r="C18" s="39">
        <v>838950</v>
      </c>
      <c r="D18" s="39">
        <v>419475</v>
      </c>
      <c r="E18" s="50">
        <v>42846</v>
      </c>
      <c r="F18" s="50">
        <v>44742</v>
      </c>
      <c r="G18" s="35" t="s">
        <v>1698</v>
      </c>
      <c r="H18" s="36" t="s">
        <v>1746</v>
      </c>
      <c r="I18" s="35" t="s">
        <v>62</v>
      </c>
    </row>
    <row r="19" spans="1:9" s="35" customFormat="1" ht="11.25" x14ac:dyDescent="0.25">
      <c r="A19" s="35" t="s">
        <v>1747</v>
      </c>
      <c r="B19" s="36" t="s">
        <v>1748</v>
      </c>
      <c r="C19" s="39">
        <v>670942.78</v>
      </c>
      <c r="D19" s="39">
        <v>536754.22</v>
      </c>
      <c r="E19" s="50">
        <v>44105</v>
      </c>
      <c r="F19" s="50">
        <v>44865</v>
      </c>
      <c r="G19" s="35" t="s">
        <v>1698</v>
      </c>
      <c r="H19" s="36" t="s">
        <v>1749</v>
      </c>
      <c r="I19" s="35" t="s">
        <v>62</v>
      </c>
    </row>
    <row r="20" spans="1:9" s="35" customFormat="1" ht="11.25" x14ac:dyDescent="0.25">
      <c r="A20" s="35" t="s">
        <v>1750</v>
      </c>
      <c r="B20" s="36" t="s">
        <v>1751</v>
      </c>
      <c r="C20" s="39">
        <v>664634.64</v>
      </c>
      <c r="D20" s="39">
        <v>332317.32</v>
      </c>
      <c r="E20" s="50">
        <v>42887</v>
      </c>
      <c r="F20" s="50">
        <v>44561</v>
      </c>
      <c r="G20" s="35" t="s">
        <v>1698</v>
      </c>
      <c r="H20" s="36" t="s">
        <v>1752</v>
      </c>
      <c r="I20" s="35" t="s">
        <v>62</v>
      </c>
    </row>
    <row r="21" spans="1:9" s="35" customFormat="1" ht="22.5" x14ac:dyDescent="0.25">
      <c r="A21" s="35" t="s">
        <v>1753</v>
      </c>
      <c r="B21" s="36" t="s">
        <v>1754</v>
      </c>
      <c r="C21" s="39">
        <v>621281.56000000006</v>
      </c>
      <c r="D21" s="39">
        <v>310640.78000000003</v>
      </c>
      <c r="E21" s="50">
        <v>42837</v>
      </c>
      <c r="F21" s="50">
        <v>44104</v>
      </c>
      <c r="G21" s="35" t="s">
        <v>1698</v>
      </c>
      <c r="H21" s="36" t="s">
        <v>1755</v>
      </c>
      <c r="I21" s="35" t="s">
        <v>62</v>
      </c>
    </row>
    <row r="22" spans="1:9" s="35" customFormat="1" ht="11.25" x14ac:dyDescent="0.25">
      <c r="A22" s="35" t="s">
        <v>1756</v>
      </c>
      <c r="B22" s="36" t="s">
        <v>1757</v>
      </c>
      <c r="C22" s="39">
        <v>606383.4</v>
      </c>
      <c r="D22" s="39">
        <v>303191.7</v>
      </c>
      <c r="E22" s="50">
        <v>44011</v>
      </c>
      <c r="F22" s="50">
        <v>44926</v>
      </c>
      <c r="G22" s="35" t="s">
        <v>1698</v>
      </c>
      <c r="H22" s="36" t="s">
        <v>1758</v>
      </c>
      <c r="I22" s="35" t="s">
        <v>62</v>
      </c>
    </row>
    <row r="23" spans="1:9" s="35" customFormat="1" ht="22.5" x14ac:dyDescent="0.25">
      <c r="A23" s="35" t="s">
        <v>1759</v>
      </c>
      <c r="B23" s="36" t="s">
        <v>1760</v>
      </c>
      <c r="C23" s="39">
        <v>562859</v>
      </c>
      <c r="D23" s="39">
        <v>281429.5</v>
      </c>
      <c r="E23" s="50">
        <v>43497</v>
      </c>
      <c r="F23" s="50">
        <v>44530</v>
      </c>
      <c r="G23" s="35" t="s">
        <v>1698</v>
      </c>
      <c r="H23" s="36" t="s">
        <v>1761</v>
      </c>
      <c r="I23" s="35" t="s">
        <v>62</v>
      </c>
    </row>
    <row r="24" spans="1:9" s="35" customFormat="1" ht="11.25" x14ac:dyDescent="0.25">
      <c r="A24" s="35" t="s">
        <v>1762</v>
      </c>
      <c r="B24" s="36" t="s">
        <v>1763</v>
      </c>
      <c r="C24" s="39">
        <v>496958.08</v>
      </c>
      <c r="D24" s="39">
        <v>248479.04</v>
      </c>
      <c r="E24" s="50">
        <v>43640</v>
      </c>
      <c r="F24" s="50">
        <v>44561</v>
      </c>
      <c r="G24" s="35" t="s">
        <v>1698</v>
      </c>
      <c r="H24" s="36" t="s">
        <v>1764</v>
      </c>
      <c r="I24" s="35" t="s">
        <v>62</v>
      </c>
    </row>
    <row r="25" spans="1:9" s="35" customFormat="1" ht="11.25" x14ac:dyDescent="0.25">
      <c r="A25" s="35" t="s">
        <v>1765</v>
      </c>
      <c r="B25" s="36" t="s">
        <v>1766</v>
      </c>
      <c r="C25" s="39">
        <v>486111.11</v>
      </c>
      <c r="D25" s="39">
        <v>243055.55</v>
      </c>
      <c r="E25" s="50">
        <v>42732</v>
      </c>
      <c r="F25" s="50">
        <v>44561</v>
      </c>
      <c r="G25" s="35" t="s">
        <v>1698</v>
      </c>
      <c r="H25" s="36" t="s">
        <v>1767</v>
      </c>
      <c r="I25" s="35" t="s">
        <v>62</v>
      </c>
    </row>
    <row r="26" spans="1:9" s="35" customFormat="1" ht="22.5" x14ac:dyDescent="0.25">
      <c r="A26" s="35" t="s">
        <v>1768</v>
      </c>
      <c r="B26" s="36" t="s">
        <v>1769</v>
      </c>
      <c r="C26" s="39">
        <v>478901.6</v>
      </c>
      <c r="D26" s="39">
        <v>239450.8</v>
      </c>
      <c r="E26" s="50">
        <v>43739</v>
      </c>
      <c r="F26" s="50">
        <v>44561</v>
      </c>
      <c r="G26" s="35" t="s">
        <v>1698</v>
      </c>
      <c r="H26" s="36" t="s">
        <v>1770</v>
      </c>
      <c r="I26" s="35" t="s">
        <v>62</v>
      </c>
    </row>
    <row r="27" spans="1:9" s="35" customFormat="1" ht="11.25" x14ac:dyDescent="0.25">
      <c r="A27" s="35" t="s">
        <v>1771</v>
      </c>
      <c r="B27" s="36" t="s">
        <v>1772</v>
      </c>
      <c r="C27" s="39">
        <v>414455</v>
      </c>
      <c r="D27" s="39">
        <v>207227.5</v>
      </c>
      <c r="E27" s="50">
        <v>43405</v>
      </c>
      <c r="F27" s="50">
        <v>44135</v>
      </c>
      <c r="G27" s="35" t="s">
        <v>1698</v>
      </c>
      <c r="H27" s="36" t="s">
        <v>1773</v>
      </c>
      <c r="I27" s="35" t="s">
        <v>62</v>
      </c>
    </row>
    <row r="28" spans="1:9" s="35" customFormat="1" ht="22.5" x14ac:dyDescent="0.25">
      <c r="A28" s="35" t="s">
        <v>1774</v>
      </c>
      <c r="B28" s="36" t="s">
        <v>1775</v>
      </c>
      <c r="C28" s="39">
        <v>352136.15</v>
      </c>
      <c r="D28" s="39">
        <v>176068.08</v>
      </c>
      <c r="E28" s="50">
        <v>43709</v>
      </c>
      <c r="F28" s="50">
        <v>43799</v>
      </c>
      <c r="G28" s="35" t="s">
        <v>1698</v>
      </c>
      <c r="H28" s="36" t="s">
        <v>1776</v>
      </c>
      <c r="I28" s="35" t="s">
        <v>62</v>
      </c>
    </row>
    <row r="29" spans="1:9" s="35" customFormat="1" ht="11.25" x14ac:dyDescent="0.25">
      <c r="A29" s="35" t="s">
        <v>1777</v>
      </c>
      <c r="B29" s="36" t="s">
        <v>1751</v>
      </c>
      <c r="C29" s="39">
        <v>323620</v>
      </c>
      <c r="D29" s="39">
        <v>194172</v>
      </c>
      <c r="E29" s="50">
        <v>42887</v>
      </c>
      <c r="F29" s="50">
        <v>44561</v>
      </c>
      <c r="G29" s="35" t="s">
        <v>1698</v>
      </c>
      <c r="H29" s="36" t="s">
        <v>1752</v>
      </c>
      <c r="I29" s="35" t="s">
        <v>62</v>
      </c>
    </row>
    <row r="30" spans="1:9" s="35" customFormat="1" ht="22.5" x14ac:dyDescent="0.25">
      <c r="A30" s="35" t="s">
        <v>1778</v>
      </c>
      <c r="B30" s="36" t="s">
        <v>1779</v>
      </c>
      <c r="C30" s="39">
        <v>323343.24</v>
      </c>
      <c r="D30" s="39">
        <v>258674.59</v>
      </c>
      <c r="E30" s="50">
        <v>43647</v>
      </c>
      <c r="F30" s="50">
        <v>44500</v>
      </c>
      <c r="G30" s="35" t="s">
        <v>1698</v>
      </c>
      <c r="H30" s="36" t="s">
        <v>1780</v>
      </c>
      <c r="I30" s="35" t="s">
        <v>62</v>
      </c>
    </row>
    <row r="31" spans="1:9" s="35" customFormat="1" ht="22.5" x14ac:dyDescent="0.25">
      <c r="A31" s="35" t="s">
        <v>1781</v>
      </c>
      <c r="B31" s="36" t="s">
        <v>1782</v>
      </c>
      <c r="C31" s="39">
        <v>289835.48</v>
      </c>
      <c r="D31" s="39">
        <v>144917.74</v>
      </c>
      <c r="E31" s="50">
        <v>43525</v>
      </c>
      <c r="F31" s="50">
        <v>44620</v>
      </c>
      <c r="G31" s="35" t="s">
        <v>1698</v>
      </c>
      <c r="H31" s="36" t="s">
        <v>1783</v>
      </c>
      <c r="I31" s="35" t="s">
        <v>62</v>
      </c>
    </row>
    <row r="32" spans="1:9" s="35" customFormat="1" ht="22.5" x14ac:dyDescent="0.25">
      <c r="A32" s="35" t="s">
        <v>1784</v>
      </c>
      <c r="B32" s="36" t="s">
        <v>1785</v>
      </c>
      <c r="C32" s="39">
        <v>273688.09999999998</v>
      </c>
      <c r="D32" s="39">
        <v>164212.85999999999</v>
      </c>
      <c r="E32" s="50">
        <v>44091</v>
      </c>
      <c r="F32" s="50">
        <v>44530</v>
      </c>
      <c r="G32" s="35" t="s">
        <v>1698</v>
      </c>
      <c r="H32" s="36" t="s">
        <v>1786</v>
      </c>
      <c r="I32" s="35" t="s">
        <v>62</v>
      </c>
    </row>
    <row r="33" spans="1:9" s="35" customFormat="1" ht="11.25" x14ac:dyDescent="0.25">
      <c r="A33" s="35" t="s">
        <v>1787</v>
      </c>
      <c r="B33" s="36" t="s">
        <v>1788</v>
      </c>
      <c r="C33" s="39">
        <v>239893.75</v>
      </c>
      <c r="D33" s="39">
        <v>191915</v>
      </c>
      <c r="E33" s="50">
        <v>43616</v>
      </c>
      <c r="F33" s="50">
        <v>44500</v>
      </c>
      <c r="G33" s="35" t="s">
        <v>1698</v>
      </c>
      <c r="H33" s="36" t="s">
        <v>1789</v>
      </c>
      <c r="I33" s="35" t="s">
        <v>62</v>
      </c>
    </row>
    <row r="34" spans="1:9" s="35" customFormat="1" ht="11.25" x14ac:dyDescent="0.25">
      <c r="A34" s="35" t="s">
        <v>1790</v>
      </c>
      <c r="B34" s="36" t="s">
        <v>1791</v>
      </c>
      <c r="C34" s="39">
        <v>222486</v>
      </c>
      <c r="D34" s="39">
        <v>111243</v>
      </c>
      <c r="E34" s="50">
        <v>43405</v>
      </c>
      <c r="F34" s="50">
        <v>44469</v>
      </c>
      <c r="G34" s="35" t="s">
        <v>1698</v>
      </c>
      <c r="H34" s="36" t="s">
        <v>1792</v>
      </c>
      <c r="I34" s="35" t="s">
        <v>62</v>
      </c>
    </row>
    <row r="35" spans="1:9" s="35" customFormat="1" ht="11.25" x14ac:dyDescent="0.25">
      <c r="A35" s="35" t="s">
        <v>1793</v>
      </c>
      <c r="B35" s="36" t="s">
        <v>1794</v>
      </c>
      <c r="C35" s="39">
        <v>209041.28</v>
      </c>
      <c r="D35" s="39">
        <v>104520.64</v>
      </c>
      <c r="E35" s="50">
        <v>43101</v>
      </c>
      <c r="F35" s="50">
        <v>43465</v>
      </c>
      <c r="G35" s="35" t="s">
        <v>1698</v>
      </c>
      <c r="H35" s="36" t="s">
        <v>1795</v>
      </c>
      <c r="I35" s="35" t="s">
        <v>62</v>
      </c>
    </row>
    <row r="36" spans="1:9" s="35" customFormat="1" ht="33.75" x14ac:dyDescent="0.25">
      <c r="A36" s="35" t="s">
        <v>1796</v>
      </c>
      <c r="B36" s="36" t="s">
        <v>1797</v>
      </c>
      <c r="C36" s="39">
        <v>182380</v>
      </c>
      <c r="D36" s="39">
        <v>91190</v>
      </c>
      <c r="E36" s="50">
        <v>44044</v>
      </c>
      <c r="F36" s="50">
        <v>44592</v>
      </c>
      <c r="G36" s="35" t="s">
        <v>1698</v>
      </c>
      <c r="H36" s="36" t="s">
        <v>1798</v>
      </c>
      <c r="I36" s="35" t="s">
        <v>62</v>
      </c>
    </row>
    <row r="37" spans="1:9" s="35" customFormat="1" ht="11.25" x14ac:dyDescent="0.25">
      <c r="A37" s="35" t="s">
        <v>1799</v>
      </c>
      <c r="B37" s="36" t="s">
        <v>1800</v>
      </c>
      <c r="C37" s="39">
        <v>159153.26</v>
      </c>
      <c r="D37" s="39">
        <v>95491.96</v>
      </c>
      <c r="E37" s="50">
        <v>43266</v>
      </c>
      <c r="F37" s="50">
        <v>43830</v>
      </c>
      <c r="G37" s="35" t="s">
        <v>1698</v>
      </c>
      <c r="H37" s="36" t="s">
        <v>1801</v>
      </c>
      <c r="I37" s="35" t="s">
        <v>62</v>
      </c>
    </row>
    <row r="38" spans="1:9" s="35" customFormat="1" ht="11.25" x14ac:dyDescent="0.25">
      <c r="A38" s="35" t="s">
        <v>1802</v>
      </c>
      <c r="B38" s="36" t="s">
        <v>1803</v>
      </c>
      <c r="C38" s="39">
        <v>150199.65</v>
      </c>
      <c r="D38" s="39">
        <v>90119.79</v>
      </c>
      <c r="E38" s="50">
        <v>43101</v>
      </c>
      <c r="F38" s="50">
        <v>43405</v>
      </c>
      <c r="G38" s="35" t="s">
        <v>1698</v>
      </c>
      <c r="H38" s="36" t="s">
        <v>1786</v>
      </c>
      <c r="I38" s="35" t="s">
        <v>62</v>
      </c>
    </row>
    <row r="39" spans="1:9" s="35" customFormat="1" ht="22.5" x14ac:dyDescent="0.25">
      <c r="A39" s="35" t="s">
        <v>1804</v>
      </c>
      <c r="B39" s="36" t="s">
        <v>1805</v>
      </c>
      <c r="C39" s="39">
        <v>150000</v>
      </c>
      <c r="D39" s="39">
        <v>75000</v>
      </c>
      <c r="E39" s="50">
        <v>43717</v>
      </c>
      <c r="F39" s="50">
        <v>44561</v>
      </c>
      <c r="G39" s="35" t="s">
        <v>1698</v>
      </c>
      <c r="H39" s="36" t="s">
        <v>1806</v>
      </c>
      <c r="I39" s="35" t="s">
        <v>62</v>
      </c>
    </row>
    <row r="40" spans="1:9" s="35" customFormat="1" ht="22.5" x14ac:dyDescent="0.25">
      <c r="A40" s="35" t="s">
        <v>1807</v>
      </c>
      <c r="B40" s="36" t="s">
        <v>1808</v>
      </c>
      <c r="C40" s="39">
        <v>150000</v>
      </c>
      <c r="D40" s="39">
        <v>75000</v>
      </c>
      <c r="E40" s="50">
        <v>44004</v>
      </c>
      <c r="F40" s="50">
        <v>44561</v>
      </c>
      <c r="G40" s="35" t="s">
        <v>1698</v>
      </c>
      <c r="H40" s="36" t="s">
        <v>1809</v>
      </c>
      <c r="I40" s="35" t="s">
        <v>62</v>
      </c>
    </row>
    <row r="41" spans="1:9" s="35" customFormat="1" ht="22.5" x14ac:dyDescent="0.25">
      <c r="A41" s="35" t="s">
        <v>1810</v>
      </c>
      <c r="B41" s="36" t="s">
        <v>1769</v>
      </c>
      <c r="C41" s="39">
        <v>150000</v>
      </c>
      <c r="D41" s="39">
        <v>75000</v>
      </c>
      <c r="E41" s="50">
        <v>44004</v>
      </c>
      <c r="F41" s="50">
        <v>44561</v>
      </c>
      <c r="G41" s="35" t="s">
        <v>1698</v>
      </c>
      <c r="H41" s="36" t="s">
        <v>1811</v>
      </c>
      <c r="I41" s="35" t="s">
        <v>62</v>
      </c>
    </row>
    <row r="42" spans="1:9" s="35" customFormat="1" ht="22.5" x14ac:dyDescent="0.25">
      <c r="A42" s="35" t="s">
        <v>1812</v>
      </c>
      <c r="B42" s="36" t="s">
        <v>1813</v>
      </c>
      <c r="C42" s="39">
        <v>134751.72</v>
      </c>
      <c r="D42" s="39">
        <v>107801.38</v>
      </c>
      <c r="E42" s="50">
        <v>44119</v>
      </c>
      <c r="F42" s="50">
        <v>44681</v>
      </c>
      <c r="G42" s="35" t="s">
        <v>1698</v>
      </c>
      <c r="H42" s="36" t="s">
        <v>1814</v>
      </c>
      <c r="I42" s="35" t="s">
        <v>62</v>
      </c>
    </row>
    <row r="43" spans="1:9" s="35" customFormat="1" ht="22.5" x14ac:dyDescent="0.25">
      <c r="A43" s="35" t="s">
        <v>1815</v>
      </c>
      <c r="B43" s="36" t="s">
        <v>1816</v>
      </c>
      <c r="C43" s="39">
        <v>119000</v>
      </c>
      <c r="D43" s="39">
        <v>59500</v>
      </c>
      <c r="E43" s="50">
        <v>43676</v>
      </c>
      <c r="F43" s="50">
        <v>44561</v>
      </c>
      <c r="G43" s="35" t="s">
        <v>1698</v>
      </c>
      <c r="H43" s="36" t="s">
        <v>1817</v>
      </c>
      <c r="I43" s="35" t="s">
        <v>62</v>
      </c>
    </row>
    <row r="44" spans="1:9" s="35" customFormat="1" ht="11.25" x14ac:dyDescent="0.25">
      <c r="A44" s="35" t="s">
        <v>1818</v>
      </c>
      <c r="B44" s="36" t="s">
        <v>1819</v>
      </c>
      <c r="C44" s="39">
        <v>112242.18</v>
      </c>
      <c r="D44" s="39">
        <v>89793.74</v>
      </c>
      <c r="E44" s="50">
        <v>42552</v>
      </c>
      <c r="F44" s="50">
        <v>43646</v>
      </c>
      <c r="G44" s="35" t="s">
        <v>1698</v>
      </c>
      <c r="H44" s="36" t="s">
        <v>1820</v>
      </c>
      <c r="I44" s="35" t="s">
        <v>62</v>
      </c>
    </row>
    <row r="45" spans="1:9" s="35" customFormat="1" ht="11.25" x14ac:dyDescent="0.25">
      <c r="A45" s="35" t="s">
        <v>1821</v>
      </c>
      <c r="B45" s="36" t="s">
        <v>1822</v>
      </c>
      <c r="C45" s="39">
        <v>110578.93</v>
      </c>
      <c r="D45" s="39">
        <v>66347.360000000001</v>
      </c>
      <c r="E45" s="50">
        <v>42543</v>
      </c>
      <c r="F45" s="50">
        <v>43404</v>
      </c>
      <c r="G45" s="35" t="s">
        <v>1698</v>
      </c>
      <c r="H45" s="36" t="s">
        <v>1823</v>
      </c>
      <c r="I45" s="35" t="s">
        <v>62</v>
      </c>
    </row>
    <row r="46" spans="1:9" s="35" customFormat="1" ht="11.25" x14ac:dyDescent="0.25">
      <c r="A46" s="35" t="s">
        <v>1824</v>
      </c>
      <c r="B46" s="36" t="s">
        <v>1825</v>
      </c>
      <c r="C46" s="39">
        <v>91126.43</v>
      </c>
      <c r="D46" s="39">
        <v>45563.21</v>
      </c>
      <c r="E46" s="50">
        <v>43257</v>
      </c>
      <c r="F46" s="50">
        <v>44012</v>
      </c>
      <c r="G46" s="35" t="s">
        <v>1698</v>
      </c>
      <c r="H46" s="36" t="s">
        <v>1826</v>
      </c>
      <c r="I46" s="35" t="s">
        <v>62</v>
      </c>
    </row>
    <row r="47" spans="1:9" s="35" customFormat="1" ht="11.25" x14ac:dyDescent="0.25">
      <c r="A47" s="35" t="s">
        <v>1827</v>
      </c>
      <c r="B47" s="36" t="s">
        <v>1828</v>
      </c>
      <c r="C47" s="39">
        <v>90840.4</v>
      </c>
      <c r="D47" s="39">
        <v>45420.2</v>
      </c>
      <c r="E47" s="50">
        <v>43647</v>
      </c>
      <c r="F47" s="50">
        <v>44150</v>
      </c>
      <c r="G47" s="35" t="s">
        <v>1698</v>
      </c>
      <c r="H47" s="36" t="s">
        <v>1829</v>
      </c>
      <c r="I47" s="35" t="s">
        <v>62</v>
      </c>
    </row>
    <row r="48" spans="1:9" s="35" customFormat="1" ht="22.5" x14ac:dyDescent="0.25">
      <c r="A48" s="35" t="s">
        <v>1830</v>
      </c>
      <c r="B48" s="36" t="s">
        <v>1831</v>
      </c>
      <c r="C48" s="39">
        <v>79747.679999999993</v>
      </c>
      <c r="D48" s="39">
        <v>39873.839999999997</v>
      </c>
      <c r="E48" s="50">
        <v>42797</v>
      </c>
      <c r="F48" s="50">
        <v>43676</v>
      </c>
      <c r="G48" s="35" t="s">
        <v>1698</v>
      </c>
      <c r="H48" s="36" t="s">
        <v>1832</v>
      </c>
      <c r="I48" s="35" t="s">
        <v>62</v>
      </c>
    </row>
    <row r="49" spans="1:9" s="35" customFormat="1" ht="11.25" x14ac:dyDescent="0.25">
      <c r="A49" s="35" t="s">
        <v>1833</v>
      </c>
      <c r="B49" s="36" t="s">
        <v>1834</v>
      </c>
      <c r="C49" s="39">
        <v>71288.23</v>
      </c>
      <c r="D49" s="39">
        <v>42772.94</v>
      </c>
      <c r="E49" s="50">
        <v>42870</v>
      </c>
      <c r="F49" s="50">
        <v>43465</v>
      </c>
      <c r="G49" s="35" t="s">
        <v>1698</v>
      </c>
      <c r="H49" s="36" t="s">
        <v>1835</v>
      </c>
      <c r="I49" s="35" t="s">
        <v>62</v>
      </c>
    </row>
    <row r="50" spans="1:9" s="35" customFormat="1" ht="11.25" x14ac:dyDescent="0.25">
      <c r="A50" s="35" t="s">
        <v>1836</v>
      </c>
      <c r="B50" s="36" t="s">
        <v>1837</v>
      </c>
      <c r="C50" s="39">
        <v>69081.23</v>
      </c>
      <c r="D50" s="39">
        <v>55264.98</v>
      </c>
      <c r="E50" s="50">
        <v>44136</v>
      </c>
      <c r="F50" s="50">
        <v>44865</v>
      </c>
      <c r="G50" s="35" t="s">
        <v>1698</v>
      </c>
      <c r="H50" s="36" t="s">
        <v>1838</v>
      </c>
      <c r="I50" s="35" t="s">
        <v>62</v>
      </c>
    </row>
    <row r="51" spans="1:9" s="35" customFormat="1" ht="11.25" x14ac:dyDescent="0.25">
      <c r="A51" s="35" t="s">
        <v>1839</v>
      </c>
      <c r="B51" s="36" t="s">
        <v>1840</v>
      </c>
      <c r="C51" s="39">
        <v>64303</v>
      </c>
      <c r="D51" s="39">
        <v>32151.5</v>
      </c>
      <c r="E51" s="50">
        <v>43101</v>
      </c>
      <c r="F51" s="50">
        <v>44196</v>
      </c>
      <c r="G51" s="35" t="s">
        <v>1698</v>
      </c>
      <c r="H51" s="36" t="s">
        <v>1841</v>
      </c>
      <c r="I51" s="35" t="s">
        <v>62</v>
      </c>
    </row>
    <row r="52" spans="1:9" s="35" customFormat="1" ht="22.5" x14ac:dyDescent="0.25">
      <c r="A52" s="35" t="s">
        <v>1842</v>
      </c>
      <c r="B52" s="36" t="s">
        <v>1843</v>
      </c>
      <c r="C52" s="39">
        <v>46050</v>
      </c>
      <c r="D52" s="39">
        <v>27630</v>
      </c>
      <c r="E52" s="50">
        <v>44136</v>
      </c>
      <c r="F52" s="50">
        <v>44377</v>
      </c>
      <c r="G52" s="35" t="s">
        <v>1698</v>
      </c>
      <c r="H52" s="36" t="s">
        <v>1844</v>
      </c>
      <c r="I52" s="35" t="s">
        <v>62</v>
      </c>
    </row>
    <row r="53" spans="1:9" s="35" customFormat="1" ht="11.25" x14ac:dyDescent="0.25">
      <c r="A53" s="35" t="s">
        <v>1845</v>
      </c>
      <c r="B53" s="36" t="s">
        <v>1846</v>
      </c>
      <c r="C53" s="39">
        <v>37567.69</v>
      </c>
      <c r="D53" s="39">
        <v>18783.849999999999</v>
      </c>
      <c r="E53" s="50">
        <v>42447</v>
      </c>
      <c r="F53" s="50">
        <v>42735</v>
      </c>
      <c r="G53" s="35" t="s">
        <v>1698</v>
      </c>
      <c r="H53" s="36" t="s">
        <v>1847</v>
      </c>
      <c r="I53" s="35" t="s">
        <v>62</v>
      </c>
    </row>
    <row r="54" spans="1:9" s="35" customFormat="1" ht="11.25" x14ac:dyDescent="0.25">
      <c r="A54" s="35" t="s">
        <v>1848</v>
      </c>
      <c r="B54" s="36" t="s">
        <v>1849</v>
      </c>
      <c r="C54" s="39">
        <v>37417.1</v>
      </c>
      <c r="D54" s="39">
        <v>18708.55</v>
      </c>
      <c r="E54" s="50">
        <v>43313</v>
      </c>
      <c r="F54" s="50">
        <v>43677</v>
      </c>
      <c r="G54" s="35" t="s">
        <v>1698</v>
      </c>
      <c r="H54" s="36" t="s">
        <v>1850</v>
      </c>
      <c r="I54" s="35" t="s">
        <v>62</v>
      </c>
    </row>
    <row r="55" spans="1:9" s="35" customFormat="1" ht="22.5" x14ac:dyDescent="0.25">
      <c r="A55" s="35" t="s">
        <v>1851</v>
      </c>
      <c r="B55" s="36" t="s">
        <v>1852</v>
      </c>
      <c r="C55" s="39">
        <v>33684.480000000003</v>
      </c>
      <c r="D55" s="39">
        <v>16842.240000000002</v>
      </c>
      <c r="E55" s="50">
        <v>44042</v>
      </c>
      <c r="F55" s="50">
        <v>44561</v>
      </c>
      <c r="G55" s="35" t="s">
        <v>1698</v>
      </c>
      <c r="H55" s="36" t="s">
        <v>1853</v>
      </c>
      <c r="I55" s="35" t="s">
        <v>62</v>
      </c>
    </row>
    <row r="56" spans="1:9" s="35" customFormat="1" ht="22.5" x14ac:dyDescent="0.25">
      <c r="A56" s="35" t="s">
        <v>1854</v>
      </c>
      <c r="B56" s="36" t="s">
        <v>1831</v>
      </c>
      <c r="C56" s="39">
        <v>31529</v>
      </c>
      <c r="D56" s="39">
        <v>15764.5</v>
      </c>
      <c r="E56" s="50">
        <v>42797</v>
      </c>
      <c r="F56" s="50">
        <v>43830</v>
      </c>
      <c r="G56" s="35" t="s">
        <v>1698</v>
      </c>
      <c r="H56" s="36" t="s">
        <v>1855</v>
      </c>
      <c r="I56" s="35" t="s">
        <v>62</v>
      </c>
    </row>
    <row r="57" spans="1:9" s="35" customFormat="1" ht="11.25" x14ac:dyDescent="0.25">
      <c r="A57" s="35" t="s">
        <v>1856</v>
      </c>
      <c r="B57" s="36" t="s">
        <v>1857</v>
      </c>
      <c r="C57" s="39">
        <v>31500</v>
      </c>
      <c r="D57" s="39">
        <v>18900</v>
      </c>
      <c r="E57" s="50">
        <v>43313</v>
      </c>
      <c r="F57" s="50">
        <v>43799</v>
      </c>
      <c r="G57" s="35" t="s">
        <v>1698</v>
      </c>
      <c r="H57" s="36" t="s">
        <v>1858</v>
      </c>
      <c r="I57" s="35" t="s">
        <v>62</v>
      </c>
    </row>
    <row r="58" spans="1:9" s="35" customFormat="1" ht="22.5" x14ac:dyDescent="0.25">
      <c r="A58" s="35" t="s">
        <v>1859</v>
      </c>
      <c r="B58" s="36" t="s">
        <v>1843</v>
      </c>
      <c r="C58" s="39">
        <v>30000</v>
      </c>
      <c r="D58" s="39">
        <v>18000</v>
      </c>
      <c r="E58" s="50">
        <v>44084</v>
      </c>
      <c r="F58" s="50">
        <v>44265</v>
      </c>
      <c r="G58" s="35" t="s">
        <v>1698</v>
      </c>
      <c r="H58" s="36" t="s">
        <v>1844</v>
      </c>
      <c r="I58" s="35" t="s">
        <v>62</v>
      </c>
    </row>
    <row r="59" spans="1:9" s="35" customFormat="1" ht="22.5" x14ac:dyDescent="0.25">
      <c r="A59" s="35" t="s">
        <v>1860</v>
      </c>
      <c r="B59" s="36" t="s">
        <v>1843</v>
      </c>
      <c r="C59" s="39">
        <v>29411.759999999998</v>
      </c>
      <c r="D59" s="39">
        <v>17647.060000000001</v>
      </c>
      <c r="E59" s="50">
        <v>44062</v>
      </c>
      <c r="F59" s="50">
        <v>44331</v>
      </c>
      <c r="G59" s="35" t="s">
        <v>1698</v>
      </c>
      <c r="H59" s="36" t="s">
        <v>1861</v>
      </c>
      <c r="I59" s="35" t="s">
        <v>62</v>
      </c>
    </row>
    <row r="60" spans="1:9" s="35" customFormat="1" ht="22.5" x14ac:dyDescent="0.25">
      <c r="A60" s="35" t="s">
        <v>1862</v>
      </c>
      <c r="B60" s="36" t="s">
        <v>1843</v>
      </c>
      <c r="C60" s="39">
        <v>29284.2</v>
      </c>
      <c r="D60" s="39">
        <v>17570.52</v>
      </c>
      <c r="E60" s="50">
        <v>44062</v>
      </c>
      <c r="F60" s="50">
        <v>44286</v>
      </c>
      <c r="G60" s="35" t="s">
        <v>1698</v>
      </c>
      <c r="H60" s="36" t="s">
        <v>1861</v>
      </c>
      <c r="I60" s="35" t="s">
        <v>62</v>
      </c>
    </row>
    <row r="61" spans="1:9" s="35" customFormat="1" ht="11.25" x14ac:dyDescent="0.25">
      <c r="A61" s="35" t="s">
        <v>1863</v>
      </c>
      <c r="B61" s="36" t="s">
        <v>1864</v>
      </c>
      <c r="C61" s="39">
        <v>21187.08</v>
      </c>
      <c r="D61" s="39">
        <v>10593.54</v>
      </c>
      <c r="E61" s="50">
        <v>43269</v>
      </c>
      <c r="F61" s="50">
        <v>43830</v>
      </c>
      <c r="G61" s="35" t="s">
        <v>1698</v>
      </c>
      <c r="H61" s="36" t="s">
        <v>1865</v>
      </c>
      <c r="I61" s="35" t="s">
        <v>62</v>
      </c>
    </row>
    <row r="62" spans="1:9" s="35" customFormat="1" ht="11.25" x14ac:dyDescent="0.25">
      <c r="A62" s="35" t="s">
        <v>1866</v>
      </c>
      <c r="B62" s="36" t="s">
        <v>1867</v>
      </c>
      <c r="C62" s="39">
        <v>8400</v>
      </c>
      <c r="D62" s="39">
        <v>5040</v>
      </c>
      <c r="E62" s="50">
        <v>43160</v>
      </c>
      <c r="F62" s="50">
        <v>44135</v>
      </c>
      <c r="G62" s="35" t="s">
        <v>1698</v>
      </c>
      <c r="H62" s="36" t="s">
        <v>1868</v>
      </c>
      <c r="I62" s="35" t="s">
        <v>62</v>
      </c>
    </row>
    <row r="63" spans="1:9" s="35" customFormat="1" ht="11.25" x14ac:dyDescent="0.25">
      <c r="A63" s="35" t="s">
        <v>1869</v>
      </c>
      <c r="B63" s="36" t="s">
        <v>1870</v>
      </c>
      <c r="C63" s="39">
        <v>5070.6099999999997</v>
      </c>
      <c r="D63" s="39">
        <v>2535.3000000000002</v>
      </c>
      <c r="E63" s="50">
        <v>43101</v>
      </c>
      <c r="F63" s="50">
        <v>43465</v>
      </c>
      <c r="G63" s="35" t="s">
        <v>1698</v>
      </c>
      <c r="H63" s="36" t="s">
        <v>1871</v>
      </c>
      <c r="I63" s="35" t="s">
        <v>62</v>
      </c>
    </row>
    <row r="64" spans="1:9" s="35" customFormat="1" ht="22.5" x14ac:dyDescent="0.25">
      <c r="A64" s="35" t="s">
        <v>3917</v>
      </c>
      <c r="B64" s="36" t="s">
        <v>3918</v>
      </c>
      <c r="C64" s="39">
        <v>5121428</v>
      </c>
      <c r="D64" s="39">
        <v>2560714</v>
      </c>
      <c r="E64" s="50">
        <v>43717</v>
      </c>
      <c r="F64" s="50">
        <v>45016</v>
      </c>
      <c r="G64" s="35" t="s">
        <v>1698</v>
      </c>
      <c r="H64" s="36" t="s">
        <v>3919</v>
      </c>
      <c r="I64" s="35" t="s">
        <v>62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7D048-6657-4447-AADD-4C5C1DAC4304}">
  <dimension ref="A1:I52"/>
  <sheetViews>
    <sheetView topLeftCell="A31" workbookViewId="0">
      <selection activeCell="H44" sqref="H44"/>
    </sheetView>
  </sheetViews>
  <sheetFormatPr defaultRowHeight="15" x14ac:dyDescent="0.25"/>
  <cols>
    <col min="1" max="1" width="8.5703125" style="34" customWidth="1"/>
    <col min="2" max="2" width="48.5703125" style="37" customWidth="1"/>
    <col min="3" max="3" width="17.140625" style="34" customWidth="1"/>
    <col min="4" max="4" width="18.5703125" style="34" customWidth="1"/>
    <col min="5" max="6" width="10" style="34" customWidth="1"/>
    <col min="7" max="7" width="8.5703125" style="34" customWidth="1"/>
    <col min="8" max="8" width="150" style="37" customWidth="1"/>
    <col min="9" max="9" width="12.85546875" style="34" customWidth="1"/>
    <col min="10" max="16384" width="9.140625" style="34"/>
  </cols>
  <sheetData>
    <row r="1" spans="1:9" x14ac:dyDescent="0.25">
      <c r="A1" s="32" t="s">
        <v>57</v>
      </c>
      <c r="B1" s="33" t="s">
        <v>4163</v>
      </c>
      <c r="C1" s="32" t="s">
        <v>40</v>
      </c>
      <c r="D1" s="32" t="s">
        <v>4164</v>
      </c>
      <c r="E1" s="32" t="s">
        <v>4165</v>
      </c>
      <c r="F1" s="32" t="s">
        <v>4166</v>
      </c>
      <c r="G1" s="32" t="s">
        <v>33</v>
      </c>
      <c r="H1" s="33" t="s">
        <v>4167</v>
      </c>
      <c r="I1" s="32" t="s">
        <v>4168</v>
      </c>
    </row>
    <row r="2" spans="1:9" ht="33.75" x14ac:dyDescent="0.25">
      <c r="A2" s="35" t="s">
        <v>184</v>
      </c>
      <c r="B2" s="36" t="s">
        <v>185</v>
      </c>
      <c r="C2" s="39">
        <v>736091.08</v>
      </c>
      <c r="D2" s="39">
        <v>736091.08</v>
      </c>
      <c r="E2" s="50">
        <v>42675</v>
      </c>
      <c r="F2" s="50">
        <v>43391</v>
      </c>
      <c r="G2" s="35" t="s">
        <v>186</v>
      </c>
      <c r="H2" s="36" t="s">
        <v>187</v>
      </c>
      <c r="I2" s="35" t="s">
        <v>62</v>
      </c>
    </row>
    <row r="3" spans="1:9" ht="33.75" x14ac:dyDescent="0.25">
      <c r="A3" s="35" t="s">
        <v>188</v>
      </c>
      <c r="B3" s="36" t="s">
        <v>189</v>
      </c>
      <c r="C3" s="39">
        <v>279778.88</v>
      </c>
      <c r="D3" s="39">
        <v>279778.88</v>
      </c>
      <c r="E3" s="50">
        <v>42704</v>
      </c>
      <c r="F3" s="50">
        <v>43432</v>
      </c>
      <c r="G3" s="35" t="s">
        <v>186</v>
      </c>
      <c r="H3" s="36" t="s">
        <v>190</v>
      </c>
      <c r="I3" s="35" t="s">
        <v>62</v>
      </c>
    </row>
    <row r="4" spans="1:9" ht="33.75" x14ac:dyDescent="0.25">
      <c r="A4" s="35" t="s">
        <v>191</v>
      </c>
      <c r="B4" s="36" t="s">
        <v>192</v>
      </c>
      <c r="C4" s="39">
        <v>259241.67</v>
      </c>
      <c r="D4" s="39">
        <v>220355.42</v>
      </c>
      <c r="E4" s="50">
        <v>42927</v>
      </c>
      <c r="F4" s="50">
        <v>44804</v>
      </c>
      <c r="G4" s="35" t="s">
        <v>186</v>
      </c>
      <c r="H4" s="36" t="s">
        <v>193</v>
      </c>
      <c r="I4" s="35" t="s">
        <v>62</v>
      </c>
    </row>
    <row r="5" spans="1:9" ht="33.75" x14ac:dyDescent="0.25">
      <c r="A5" s="35" t="s">
        <v>194</v>
      </c>
      <c r="B5" s="36" t="s">
        <v>195</v>
      </c>
      <c r="C5" s="39">
        <v>244023.38</v>
      </c>
      <c r="D5" s="39">
        <v>195218.7</v>
      </c>
      <c r="E5" s="50">
        <v>42956</v>
      </c>
      <c r="F5" s="50">
        <v>43425</v>
      </c>
      <c r="G5" s="35" t="s">
        <v>186</v>
      </c>
      <c r="H5" s="36" t="s">
        <v>196</v>
      </c>
      <c r="I5" s="35" t="s">
        <v>62</v>
      </c>
    </row>
    <row r="6" spans="1:9" ht="22.5" x14ac:dyDescent="0.25">
      <c r="A6" s="35" t="s">
        <v>197</v>
      </c>
      <c r="B6" s="36" t="s">
        <v>198</v>
      </c>
      <c r="C6" s="39">
        <v>224571.86</v>
      </c>
      <c r="D6" s="39">
        <v>224571.86</v>
      </c>
      <c r="E6" s="50">
        <v>43062</v>
      </c>
      <c r="F6" s="50">
        <v>43479</v>
      </c>
      <c r="G6" s="35" t="s">
        <v>186</v>
      </c>
      <c r="H6" s="36" t="s">
        <v>199</v>
      </c>
      <c r="I6" s="35" t="s">
        <v>62</v>
      </c>
    </row>
    <row r="7" spans="1:9" ht="33.75" x14ac:dyDescent="0.25">
      <c r="A7" s="35" t="s">
        <v>200</v>
      </c>
      <c r="B7" s="36" t="s">
        <v>201</v>
      </c>
      <c r="C7" s="39">
        <v>189480</v>
      </c>
      <c r="D7" s="39">
        <v>189480</v>
      </c>
      <c r="E7" s="50">
        <v>42926</v>
      </c>
      <c r="F7" s="50">
        <v>43671</v>
      </c>
      <c r="G7" s="35" t="s">
        <v>186</v>
      </c>
      <c r="H7" s="36" t="s">
        <v>202</v>
      </c>
      <c r="I7" s="35" t="s">
        <v>62</v>
      </c>
    </row>
    <row r="8" spans="1:9" ht="22.5" x14ac:dyDescent="0.25">
      <c r="A8" s="35" t="s">
        <v>203</v>
      </c>
      <c r="B8" s="36" t="s">
        <v>204</v>
      </c>
      <c r="C8" s="39">
        <v>183644.6</v>
      </c>
      <c r="D8" s="39">
        <v>183644.6</v>
      </c>
      <c r="E8" s="50">
        <v>43186</v>
      </c>
      <c r="F8" s="50">
        <v>43472</v>
      </c>
      <c r="G8" s="35" t="s">
        <v>186</v>
      </c>
      <c r="H8" s="36" t="s">
        <v>205</v>
      </c>
      <c r="I8" s="35" t="s">
        <v>62</v>
      </c>
    </row>
    <row r="9" spans="1:9" ht="33.75" x14ac:dyDescent="0.25">
      <c r="A9" s="35" t="s">
        <v>206</v>
      </c>
      <c r="B9" s="36" t="s">
        <v>207</v>
      </c>
      <c r="C9" s="39">
        <v>124166.26</v>
      </c>
      <c r="D9" s="39">
        <v>111749.64</v>
      </c>
      <c r="E9" s="50">
        <v>43480</v>
      </c>
      <c r="F9" s="50">
        <v>43720</v>
      </c>
      <c r="G9" s="35" t="s">
        <v>186</v>
      </c>
      <c r="H9" s="36" t="s">
        <v>208</v>
      </c>
      <c r="I9" s="35" t="s">
        <v>62</v>
      </c>
    </row>
    <row r="10" spans="1:9" ht="33.75" x14ac:dyDescent="0.25">
      <c r="A10" s="35" t="s">
        <v>209</v>
      </c>
      <c r="B10" s="36" t="s">
        <v>210</v>
      </c>
      <c r="C10" s="39">
        <v>119885.65</v>
      </c>
      <c r="D10" s="39">
        <v>119885.65</v>
      </c>
      <c r="E10" s="50">
        <v>43292</v>
      </c>
      <c r="F10" s="50">
        <v>43754</v>
      </c>
      <c r="G10" s="35" t="s">
        <v>186</v>
      </c>
      <c r="H10" s="36" t="s">
        <v>211</v>
      </c>
      <c r="I10" s="35" t="s">
        <v>62</v>
      </c>
    </row>
    <row r="11" spans="1:9" x14ac:dyDescent="0.25">
      <c r="A11" s="35" t="s">
        <v>212</v>
      </c>
      <c r="B11" s="36" t="s">
        <v>213</v>
      </c>
      <c r="C11" s="39">
        <v>111740</v>
      </c>
      <c r="D11" s="39">
        <v>111740</v>
      </c>
      <c r="E11" s="50">
        <v>43361</v>
      </c>
      <c r="F11" s="50">
        <v>43430</v>
      </c>
      <c r="G11" s="35" t="s">
        <v>186</v>
      </c>
      <c r="H11" s="36" t="s">
        <v>214</v>
      </c>
      <c r="I11" s="35" t="s">
        <v>62</v>
      </c>
    </row>
    <row r="12" spans="1:9" ht="33.75" x14ac:dyDescent="0.25">
      <c r="A12" s="35" t="s">
        <v>215</v>
      </c>
      <c r="B12" s="36" t="s">
        <v>216</v>
      </c>
      <c r="C12" s="39">
        <v>106714.72</v>
      </c>
      <c r="D12" s="39">
        <v>69364.570000000007</v>
      </c>
      <c r="E12" s="50">
        <v>43663</v>
      </c>
      <c r="F12" s="50">
        <v>43738</v>
      </c>
      <c r="G12" s="35" t="s">
        <v>186</v>
      </c>
      <c r="H12" s="36" t="s">
        <v>217</v>
      </c>
      <c r="I12" s="35" t="s">
        <v>62</v>
      </c>
    </row>
    <row r="13" spans="1:9" ht="22.5" x14ac:dyDescent="0.25">
      <c r="A13" s="35" t="s">
        <v>218</v>
      </c>
      <c r="B13" s="36" t="s">
        <v>219</v>
      </c>
      <c r="C13" s="39">
        <v>99235.86</v>
      </c>
      <c r="D13" s="39">
        <v>99235.86</v>
      </c>
      <c r="E13" s="50">
        <v>43374</v>
      </c>
      <c r="F13" s="50">
        <v>43549</v>
      </c>
      <c r="G13" s="35" t="s">
        <v>186</v>
      </c>
      <c r="H13" s="36" t="s">
        <v>220</v>
      </c>
      <c r="I13" s="35" t="s">
        <v>62</v>
      </c>
    </row>
    <row r="14" spans="1:9" ht="33.75" x14ac:dyDescent="0.25">
      <c r="A14" s="35" t="s">
        <v>221</v>
      </c>
      <c r="B14" s="36" t="s">
        <v>222</v>
      </c>
      <c r="C14" s="39">
        <v>94485.96</v>
      </c>
      <c r="D14" s="39">
        <v>47242.98</v>
      </c>
      <c r="E14" s="50">
        <v>42887</v>
      </c>
      <c r="F14" s="50">
        <v>43025</v>
      </c>
      <c r="G14" s="35" t="s">
        <v>186</v>
      </c>
      <c r="H14" s="36" t="s">
        <v>223</v>
      </c>
      <c r="I14" s="35" t="s">
        <v>62</v>
      </c>
    </row>
    <row r="15" spans="1:9" ht="33.75" x14ac:dyDescent="0.25">
      <c r="A15" s="35" t="s">
        <v>224</v>
      </c>
      <c r="B15" s="36" t="s">
        <v>225</v>
      </c>
      <c r="C15" s="39">
        <v>93274.44</v>
      </c>
      <c r="D15" s="39">
        <v>74619.55</v>
      </c>
      <c r="E15" s="50">
        <v>43035</v>
      </c>
      <c r="F15" s="50">
        <v>43479</v>
      </c>
      <c r="G15" s="35" t="s">
        <v>186</v>
      </c>
      <c r="H15" s="36" t="s">
        <v>226</v>
      </c>
      <c r="I15" s="35" t="s">
        <v>62</v>
      </c>
    </row>
    <row r="16" spans="1:9" ht="33.75" x14ac:dyDescent="0.25">
      <c r="A16" s="35" t="s">
        <v>227</v>
      </c>
      <c r="B16" s="36" t="s">
        <v>228</v>
      </c>
      <c r="C16" s="39">
        <v>90445.31</v>
      </c>
      <c r="D16" s="39">
        <v>90445.31</v>
      </c>
      <c r="E16" s="50">
        <v>42614</v>
      </c>
      <c r="F16" s="50">
        <v>43982</v>
      </c>
      <c r="G16" s="35" t="s">
        <v>186</v>
      </c>
      <c r="H16" s="36" t="s">
        <v>229</v>
      </c>
      <c r="I16" s="35" t="s">
        <v>62</v>
      </c>
    </row>
    <row r="17" spans="1:9" ht="22.5" x14ac:dyDescent="0.25">
      <c r="A17" s="35" t="s">
        <v>230</v>
      </c>
      <c r="B17" s="36" t="s">
        <v>231</v>
      </c>
      <c r="C17" s="39">
        <v>90001.36</v>
      </c>
      <c r="D17" s="39">
        <v>81001.22</v>
      </c>
      <c r="E17" s="50">
        <v>43132</v>
      </c>
      <c r="F17" s="50">
        <v>43251</v>
      </c>
      <c r="G17" s="35" t="s">
        <v>186</v>
      </c>
      <c r="H17" s="36" t="s">
        <v>232</v>
      </c>
      <c r="I17" s="35" t="s">
        <v>62</v>
      </c>
    </row>
    <row r="18" spans="1:9" ht="33.75" x14ac:dyDescent="0.25">
      <c r="A18" s="35" t="s">
        <v>233</v>
      </c>
      <c r="B18" s="36" t="s">
        <v>234</v>
      </c>
      <c r="C18" s="39">
        <v>85363.21</v>
      </c>
      <c r="D18" s="39">
        <v>72558.720000000001</v>
      </c>
      <c r="E18" s="50">
        <v>42952</v>
      </c>
      <c r="F18" s="50">
        <v>43525</v>
      </c>
      <c r="G18" s="35" t="s">
        <v>186</v>
      </c>
      <c r="H18" s="36" t="s">
        <v>235</v>
      </c>
      <c r="I18" s="35" t="s">
        <v>62</v>
      </c>
    </row>
    <row r="19" spans="1:9" ht="33.75" x14ac:dyDescent="0.25">
      <c r="A19" s="35" t="s">
        <v>236</v>
      </c>
      <c r="B19" s="36" t="s">
        <v>237</v>
      </c>
      <c r="C19" s="39">
        <v>79266.2</v>
      </c>
      <c r="D19" s="39">
        <v>47559.72</v>
      </c>
      <c r="E19" s="50">
        <v>42912</v>
      </c>
      <c r="F19" s="50">
        <v>43494</v>
      </c>
      <c r="G19" s="35" t="s">
        <v>186</v>
      </c>
      <c r="H19" s="36" t="s">
        <v>238</v>
      </c>
      <c r="I19" s="35" t="s">
        <v>62</v>
      </c>
    </row>
    <row r="20" spans="1:9" ht="22.5" x14ac:dyDescent="0.25">
      <c r="A20" s="35" t="s">
        <v>239</v>
      </c>
      <c r="B20" s="36" t="s">
        <v>240</v>
      </c>
      <c r="C20" s="39">
        <v>77119.460000000006</v>
      </c>
      <c r="D20" s="39">
        <v>77119.460000000006</v>
      </c>
      <c r="E20" s="50">
        <v>43115</v>
      </c>
      <c r="F20" s="50">
        <v>43472</v>
      </c>
      <c r="G20" s="35" t="s">
        <v>186</v>
      </c>
      <c r="H20" s="36" t="s">
        <v>241</v>
      </c>
      <c r="I20" s="35" t="s">
        <v>62</v>
      </c>
    </row>
    <row r="21" spans="1:9" ht="33.75" x14ac:dyDescent="0.25">
      <c r="A21" s="35" t="s">
        <v>242</v>
      </c>
      <c r="B21" s="36" t="s">
        <v>243</v>
      </c>
      <c r="C21" s="39">
        <v>65519.43</v>
      </c>
      <c r="D21" s="39">
        <v>52415.54</v>
      </c>
      <c r="E21" s="50">
        <v>42982</v>
      </c>
      <c r="F21" s="50">
        <v>43432</v>
      </c>
      <c r="G21" s="35" t="s">
        <v>186</v>
      </c>
      <c r="H21" s="36" t="s">
        <v>244</v>
      </c>
      <c r="I21" s="35" t="s">
        <v>62</v>
      </c>
    </row>
    <row r="22" spans="1:9" ht="33.75" x14ac:dyDescent="0.25">
      <c r="A22" s="35" t="s">
        <v>245</v>
      </c>
      <c r="B22" s="36" t="s">
        <v>246</v>
      </c>
      <c r="C22" s="39">
        <v>62684.56</v>
      </c>
      <c r="D22" s="39">
        <v>53281.88</v>
      </c>
      <c r="E22" s="50">
        <v>43018</v>
      </c>
      <c r="F22" s="50">
        <v>43404</v>
      </c>
      <c r="G22" s="35" t="s">
        <v>186</v>
      </c>
      <c r="H22" s="36" t="s">
        <v>247</v>
      </c>
      <c r="I22" s="35" t="s">
        <v>62</v>
      </c>
    </row>
    <row r="23" spans="1:9" ht="33.75" x14ac:dyDescent="0.25">
      <c r="A23" s="35" t="s">
        <v>248</v>
      </c>
      <c r="B23" s="36" t="s">
        <v>249</v>
      </c>
      <c r="C23" s="39">
        <v>60283.1</v>
      </c>
      <c r="D23" s="39">
        <v>54254.79</v>
      </c>
      <c r="E23" s="50">
        <v>43201</v>
      </c>
      <c r="F23" s="50">
        <v>43544</v>
      </c>
      <c r="G23" s="35" t="s">
        <v>186</v>
      </c>
      <c r="H23" s="36" t="s">
        <v>250</v>
      </c>
      <c r="I23" s="35" t="s">
        <v>62</v>
      </c>
    </row>
    <row r="24" spans="1:9" ht="33.75" x14ac:dyDescent="0.25">
      <c r="A24" s="35" t="s">
        <v>251</v>
      </c>
      <c r="B24" s="36" t="s">
        <v>252</v>
      </c>
      <c r="C24" s="39">
        <v>56268</v>
      </c>
      <c r="D24" s="39">
        <v>56268</v>
      </c>
      <c r="E24" s="50">
        <v>43080</v>
      </c>
      <c r="F24" s="50">
        <v>43455</v>
      </c>
      <c r="G24" s="35" t="s">
        <v>186</v>
      </c>
      <c r="H24" s="36" t="s">
        <v>253</v>
      </c>
      <c r="I24" s="35" t="s">
        <v>62</v>
      </c>
    </row>
    <row r="25" spans="1:9" ht="33.75" x14ac:dyDescent="0.25">
      <c r="A25" s="35" t="s">
        <v>254</v>
      </c>
      <c r="B25" s="36" t="s">
        <v>255</v>
      </c>
      <c r="C25" s="39">
        <v>54314.720000000001</v>
      </c>
      <c r="D25" s="39">
        <v>48883.25</v>
      </c>
      <c r="E25" s="50">
        <v>43112</v>
      </c>
      <c r="F25" s="50">
        <v>43391</v>
      </c>
      <c r="G25" s="35" t="s">
        <v>186</v>
      </c>
      <c r="H25" s="36" t="s">
        <v>256</v>
      </c>
      <c r="I25" s="35" t="s">
        <v>62</v>
      </c>
    </row>
    <row r="26" spans="1:9" ht="22.5" x14ac:dyDescent="0.25">
      <c r="A26" s="35" t="s">
        <v>257</v>
      </c>
      <c r="B26" s="36" t="s">
        <v>258</v>
      </c>
      <c r="C26" s="39">
        <v>53112.98</v>
      </c>
      <c r="D26" s="39">
        <v>47801.68</v>
      </c>
      <c r="E26" s="50">
        <v>43185</v>
      </c>
      <c r="F26" s="50">
        <v>43452</v>
      </c>
      <c r="G26" s="35" t="s">
        <v>186</v>
      </c>
      <c r="H26" s="36" t="s">
        <v>259</v>
      </c>
      <c r="I26" s="35" t="s">
        <v>62</v>
      </c>
    </row>
    <row r="27" spans="1:9" ht="33.75" x14ac:dyDescent="0.25">
      <c r="A27" s="35" t="s">
        <v>260</v>
      </c>
      <c r="B27" s="36" t="s">
        <v>261</v>
      </c>
      <c r="C27" s="39">
        <v>52978.02</v>
      </c>
      <c r="D27" s="39">
        <v>31786.81</v>
      </c>
      <c r="E27" s="50">
        <v>43245</v>
      </c>
      <c r="F27" s="50">
        <v>43419</v>
      </c>
      <c r="G27" s="35" t="s">
        <v>186</v>
      </c>
      <c r="H27" s="36" t="s">
        <v>262</v>
      </c>
      <c r="I27" s="35" t="s">
        <v>62</v>
      </c>
    </row>
    <row r="28" spans="1:9" ht="33.75" x14ac:dyDescent="0.25">
      <c r="A28" s="35" t="s">
        <v>263</v>
      </c>
      <c r="B28" s="36" t="s">
        <v>264</v>
      </c>
      <c r="C28" s="39">
        <v>48712.61</v>
      </c>
      <c r="D28" s="39">
        <v>38970.089999999997</v>
      </c>
      <c r="E28" s="50">
        <v>42796</v>
      </c>
      <c r="F28" s="50">
        <v>43311</v>
      </c>
      <c r="G28" s="35" t="s">
        <v>186</v>
      </c>
      <c r="H28" s="36" t="s">
        <v>265</v>
      </c>
      <c r="I28" s="35" t="s">
        <v>62</v>
      </c>
    </row>
    <row r="29" spans="1:9" ht="22.5" x14ac:dyDescent="0.25">
      <c r="A29" s="35" t="s">
        <v>266</v>
      </c>
      <c r="B29" s="36" t="s">
        <v>267</v>
      </c>
      <c r="C29" s="39">
        <v>44413.72</v>
      </c>
      <c r="D29" s="39">
        <v>37751.660000000003</v>
      </c>
      <c r="E29" s="50">
        <v>42460</v>
      </c>
      <c r="F29" s="50">
        <v>43636</v>
      </c>
      <c r="G29" s="35" t="s">
        <v>186</v>
      </c>
      <c r="H29" s="36" t="s">
        <v>268</v>
      </c>
      <c r="I29" s="35" t="s">
        <v>62</v>
      </c>
    </row>
    <row r="30" spans="1:9" ht="33.75" x14ac:dyDescent="0.25">
      <c r="A30" s="35" t="s">
        <v>269</v>
      </c>
      <c r="B30" s="36" t="s">
        <v>270</v>
      </c>
      <c r="C30" s="39">
        <v>38629.72</v>
      </c>
      <c r="D30" s="39">
        <v>38629.72</v>
      </c>
      <c r="E30" s="50">
        <v>42996</v>
      </c>
      <c r="F30" s="50">
        <v>43592</v>
      </c>
      <c r="G30" s="35" t="s">
        <v>186</v>
      </c>
      <c r="H30" s="36" t="s">
        <v>271</v>
      </c>
      <c r="I30" s="35" t="s">
        <v>62</v>
      </c>
    </row>
    <row r="31" spans="1:9" ht="33.75" x14ac:dyDescent="0.25">
      <c r="A31" s="35" t="s">
        <v>272</v>
      </c>
      <c r="B31" s="36" t="s">
        <v>273</v>
      </c>
      <c r="C31" s="39">
        <v>37074.879999999997</v>
      </c>
      <c r="D31" s="39">
        <v>22244.93</v>
      </c>
      <c r="E31" s="50">
        <v>43250</v>
      </c>
      <c r="F31" s="50">
        <v>44742</v>
      </c>
      <c r="G31" s="35" t="s">
        <v>186</v>
      </c>
      <c r="H31" s="36" t="s">
        <v>274</v>
      </c>
      <c r="I31" s="35" t="s">
        <v>62</v>
      </c>
    </row>
    <row r="32" spans="1:9" ht="33.75" x14ac:dyDescent="0.25">
      <c r="A32" s="35" t="s">
        <v>275</v>
      </c>
      <c r="B32" s="36" t="s">
        <v>276</v>
      </c>
      <c r="C32" s="39">
        <v>32806.86</v>
      </c>
      <c r="D32" s="39">
        <v>26245.49</v>
      </c>
      <c r="E32" s="50">
        <v>42989</v>
      </c>
      <c r="F32" s="50">
        <v>44439</v>
      </c>
      <c r="G32" s="35" t="s">
        <v>186</v>
      </c>
      <c r="H32" s="36" t="s">
        <v>277</v>
      </c>
      <c r="I32" s="35" t="s">
        <v>62</v>
      </c>
    </row>
    <row r="33" spans="1:9" ht="33.75" x14ac:dyDescent="0.25">
      <c r="A33" s="35" t="s">
        <v>278</v>
      </c>
      <c r="B33" s="36" t="s">
        <v>279</v>
      </c>
      <c r="C33" s="39">
        <v>30238.66</v>
      </c>
      <c r="D33" s="39">
        <v>18143.189999999999</v>
      </c>
      <c r="E33" s="50">
        <v>43124</v>
      </c>
      <c r="F33" s="50">
        <v>43656</v>
      </c>
      <c r="G33" s="35" t="s">
        <v>186</v>
      </c>
      <c r="H33" s="36" t="s">
        <v>280</v>
      </c>
      <c r="I33" s="35" t="s">
        <v>62</v>
      </c>
    </row>
    <row r="34" spans="1:9" ht="22.5" x14ac:dyDescent="0.25">
      <c r="A34" s="35" t="s">
        <v>281</v>
      </c>
      <c r="B34" s="36" t="s">
        <v>282</v>
      </c>
      <c r="C34" s="39">
        <v>29034.52</v>
      </c>
      <c r="D34" s="39">
        <v>14517.26</v>
      </c>
      <c r="E34" s="50">
        <v>42902</v>
      </c>
      <c r="F34" s="50">
        <v>43342</v>
      </c>
      <c r="G34" s="35" t="s">
        <v>186</v>
      </c>
      <c r="H34" s="36" t="s">
        <v>283</v>
      </c>
      <c r="I34" s="35" t="s">
        <v>62</v>
      </c>
    </row>
    <row r="35" spans="1:9" ht="33.75" x14ac:dyDescent="0.25">
      <c r="A35" s="35" t="s">
        <v>284</v>
      </c>
      <c r="B35" s="36" t="s">
        <v>285</v>
      </c>
      <c r="C35" s="39">
        <v>28699.48</v>
      </c>
      <c r="D35" s="39">
        <v>22959.59</v>
      </c>
      <c r="E35" s="50">
        <v>42625</v>
      </c>
      <c r="F35" s="50">
        <v>44043</v>
      </c>
      <c r="G35" s="35" t="s">
        <v>186</v>
      </c>
      <c r="H35" s="36" t="s">
        <v>286</v>
      </c>
      <c r="I35" s="35" t="s">
        <v>62</v>
      </c>
    </row>
    <row r="36" spans="1:9" ht="33.75" x14ac:dyDescent="0.25">
      <c r="A36" s="35" t="s">
        <v>287</v>
      </c>
      <c r="B36" s="36" t="s">
        <v>288</v>
      </c>
      <c r="C36" s="39">
        <v>26382.400000000001</v>
      </c>
      <c r="D36" s="39">
        <v>21105.919999999998</v>
      </c>
      <c r="E36" s="50">
        <v>42979</v>
      </c>
      <c r="F36" s="50">
        <v>43038</v>
      </c>
      <c r="G36" s="35" t="s">
        <v>186</v>
      </c>
      <c r="H36" s="36" t="s">
        <v>289</v>
      </c>
      <c r="I36" s="35" t="s">
        <v>62</v>
      </c>
    </row>
    <row r="37" spans="1:9" ht="33.75" x14ac:dyDescent="0.25">
      <c r="A37" s="35" t="s">
        <v>290</v>
      </c>
      <c r="B37" s="36" t="s">
        <v>291</v>
      </c>
      <c r="C37" s="39">
        <v>25824.560000000001</v>
      </c>
      <c r="D37" s="39">
        <v>20659.650000000001</v>
      </c>
      <c r="E37" s="50">
        <v>42893</v>
      </c>
      <c r="F37" s="50">
        <v>43338</v>
      </c>
      <c r="G37" s="35" t="s">
        <v>186</v>
      </c>
      <c r="H37" s="36" t="s">
        <v>292</v>
      </c>
      <c r="I37" s="35" t="s">
        <v>62</v>
      </c>
    </row>
    <row r="38" spans="1:9" ht="22.5" x14ac:dyDescent="0.25">
      <c r="A38" s="35" t="s">
        <v>293</v>
      </c>
      <c r="B38" s="36" t="s">
        <v>294</v>
      </c>
      <c r="C38" s="39">
        <v>23431.279999999999</v>
      </c>
      <c r="D38" s="39">
        <v>23431.279999999999</v>
      </c>
      <c r="E38" s="50">
        <v>43472</v>
      </c>
      <c r="F38" s="50">
        <v>43539</v>
      </c>
      <c r="G38" s="35" t="s">
        <v>186</v>
      </c>
      <c r="H38" s="36" t="s">
        <v>295</v>
      </c>
      <c r="I38" s="35" t="s">
        <v>62</v>
      </c>
    </row>
    <row r="39" spans="1:9" ht="33.75" x14ac:dyDescent="0.25">
      <c r="A39" s="35" t="s">
        <v>296</v>
      </c>
      <c r="B39" s="36" t="s">
        <v>297</v>
      </c>
      <c r="C39" s="39">
        <v>21958.86</v>
      </c>
      <c r="D39" s="39">
        <v>17567.09</v>
      </c>
      <c r="E39" s="50">
        <v>43556</v>
      </c>
      <c r="F39" s="50">
        <v>43609</v>
      </c>
      <c r="G39" s="35" t="s">
        <v>186</v>
      </c>
      <c r="H39" s="36" t="s">
        <v>298</v>
      </c>
      <c r="I39" s="35" t="s">
        <v>62</v>
      </c>
    </row>
    <row r="40" spans="1:9" ht="22.5" x14ac:dyDescent="0.25">
      <c r="A40" s="35" t="s">
        <v>299</v>
      </c>
      <c r="B40" s="36" t="s">
        <v>300</v>
      </c>
      <c r="C40" s="39">
        <v>20029.759999999998</v>
      </c>
      <c r="D40" s="39">
        <v>12017.86</v>
      </c>
      <c r="E40" s="50">
        <v>42871</v>
      </c>
      <c r="F40" s="50">
        <v>43305</v>
      </c>
      <c r="G40" s="35" t="s">
        <v>186</v>
      </c>
      <c r="H40" s="36" t="s">
        <v>301</v>
      </c>
      <c r="I40" s="35" t="s">
        <v>62</v>
      </c>
    </row>
    <row r="41" spans="1:9" ht="33.75" x14ac:dyDescent="0.25">
      <c r="A41" s="35" t="s">
        <v>302</v>
      </c>
      <c r="B41" s="36" t="s">
        <v>303</v>
      </c>
      <c r="C41" s="39">
        <v>19349.68</v>
      </c>
      <c r="D41" s="39">
        <v>15479.74</v>
      </c>
      <c r="E41" s="50">
        <v>43078</v>
      </c>
      <c r="F41" s="50">
        <v>43552</v>
      </c>
      <c r="G41" s="35" t="s">
        <v>186</v>
      </c>
      <c r="H41" s="36" t="s">
        <v>304</v>
      </c>
      <c r="I41" s="35" t="s">
        <v>62</v>
      </c>
    </row>
    <row r="42" spans="1:9" ht="33.75" x14ac:dyDescent="0.25">
      <c r="A42" s="35" t="s">
        <v>305</v>
      </c>
      <c r="B42" s="36" t="s">
        <v>306</v>
      </c>
      <c r="C42" s="39">
        <v>18832</v>
      </c>
      <c r="D42" s="39">
        <v>14124</v>
      </c>
      <c r="E42" s="50">
        <v>42982</v>
      </c>
      <c r="F42" s="50">
        <v>43340</v>
      </c>
      <c r="G42" s="35" t="s">
        <v>186</v>
      </c>
      <c r="H42" s="36" t="s">
        <v>307</v>
      </c>
      <c r="I42" s="35" t="s">
        <v>62</v>
      </c>
    </row>
    <row r="43" spans="1:9" ht="33.75" x14ac:dyDescent="0.25">
      <c r="A43" s="35" t="s">
        <v>308</v>
      </c>
      <c r="B43" s="36" t="s">
        <v>309</v>
      </c>
      <c r="C43" s="39">
        <v>18794.29</v>
      </c>
      <c r="D43" s="39">
        <v>11276.58</v>
      </c>
      <c r="E43" s="50">
        <v>42810</v>
      </c>
      <c r="F43" s="50">
        <v>44316</v>
      </c>
      <c r="G43" s="35" t="s">
        <v>186</v>
      </c>
      <c r="H43" s="36" t="s">
        <v>310</v>
      </c>
      <c r="I43" s="35" t="s">
        <v>62</v>
      </c>
    </row>
    <row r="44" spans="1:9" ht="33.75" x14ac:dyDescent="0.25">
      <c r="A44" s="35" t="s">
        <v>311</v>
      </c>
      <c r="B44" s="36" t="s">
        <v>312</v>
      </c>
      <c r="C44" s="39">
        <v>18505.189999999999</v>
      </c>
      <c r="D44" s="39">
        <v>14804.15</v>
      </c>
      <c r="E44" s="50">
        <v>42982</v>
      </c>
      <c r="F44" s="50">
        <v>43432</v>
      </c>
      <c r="G44" s="35" t="s">
        <v>186</v>
      </c>
      <c r="H44" s="36" t="s">
        <v>313</v>
      </c>
      <c r="I44" s="35" t="s">
        <v>62</v>
      </c>
    </row>
    <row r="45" spans="1:9" ht="33.75" x14ac:dyDescent="0.25">
      <c r="A45" s="35" t="s">
        <v>314</v>
      </c>
      <c r="B45" s="36" t="s">
        <v>315</v>
      </c>
      <c r="C45" s="39">
        <v>18131.16</v>
      </c>
      <c r="D45" s="39">
        <v>15411.48</v>
      </c>
      <c r="E45" s="50">
        <v>42807</v>
      </c>
      <c r="F45" s="50">
        <v>43328</v>
      </c>
      <c r="G45" s="35" t="s">
        <v>186</v>
      </c>
      <c r="H45" s="36" t="s">
        <v>316</v>
      </c>
      <c r="I45" s="35" t="s">
        <v>62</v>
      </c>
    </row>
    <row r="46" spans="1:9" ht="33.75" x14ac:dyDescent="0.25">
      <c r="A46" s="35" t="s">
        <v>317</v>
      </c>
      <c r="B46" s="36" t="s">
        <v>318</v>
      </c>
      <c r="C46" s="39">
        <v>16339.19</v>
      </c>
      <c r="D46" s="39">
        <v>9803.52</v>
      </c>
      <c r="E46" s="50">
        <v>42668</v>
      </c>
      <c r="F46" s="50">
        <v>42977</v>
      </c>
      <c r="G46" s="35" t="s">
        <v>186</v>
      </c>
      <c r="H46" s="36" t="s">
        <v>319</v>
      </c>
      <c r="I46" s="35" t="s">
        <v>62</v>
      </c>
    </row>
    <row r="47" spans="1:9" ht="33.75" x14ac:dyDescent="0.25">
      <c r="A47" s="35" t="s">
        <v>320</v>
      </c>
      <c r="B47" s="36" t="s">
        <v>321</v>
      </c>
      <c r="C47" s="39">
        <v>13767.5</v>
      </c>
      <c r="D47" s="39">
        <v>8260.5</v>
      </c>
      <c r="E47" s="50">
        <v>43160</v>
      </c>
      <c r="F47" s="50">
        <v>43781</v>
      </c>
      <c r="G47" s="35" t="s">
        <v>186</v>
      </c>
      <c r="H47" s="36" t="s">
        <v>322</v>
      </c>
      <c r="I47" s="35" t="s">
        <v>62</v>
      </c>
    </row>
    <row r="48" spans="1:9" x14ac:dyDescent="0.25">
      <c r="A48" s="35" t="s">
        <v>323</v>
      </c>
      <c r="B48" s="36" t="s">
        <v>324</v>
      </c>
      <c r="C48" s="39">
        <v>12992.29</v>
      </c>
      <c r="D48" s="39">
        <v>10393.84</v>
      </c>
      <c r="E48" s="50">
        <v>42643</v>
      </c>
      <c r="F48" s="50">
        <v>43180</v>
      </c>
      <c r="G48" s="35" t="s">
        <v>186</v>
      </c>
      <c r="H48" s="36" t="s">
        <v>325</v>
      </c>
      <c r="I48" s="35" t="s">
        <v>62</v>
      </c>
    </row>
    <row r="49" spans="1:9" ht="22.5" x14ac:dyDescent="0.25">
      <c r="A49" s="35" t="s">
        <v>326</v>
      </c>
      <c r="B49" s="36" t="s">
        <v>327</v>
      </c>
      <c r="C49" s="39">
        <v>12376.76</v>
      </c>
      <c r="D49" s="39">
        <v>6188.38</v>
      </c>
      <c r="E49" s="50">
        <v>42366</v>
      </c>
      <c r="F49" s="50">
        <v>42490</v>
      </c>
      <c r="G49" s="35" t="s">
        <v>186</v>
      </c>
      <c r="H49" s="36" t="s">
        <v>328</v>
      </c>
      <c r="I49" s="35" t="s">
        <v>62</v>
      </c>
    </row>
    <row r="50" spans="1:9" ht="33.75" x14ac:dyDescent="0.25">
      <c r="A50" s="35" t="s">
        <v>329</v>
      </c>
      <c r="B50" s="36" t="s">
        <v>330</v>
      </c>
      <c r="C50" s="39">
        <v>10697.93</v>
      </c>
      <c r="D50" s="39">
        <v>6418.76</v>
      </c>
      <c r="E50" s="50">
        <v>42916</v>
      </c>
      <c r="F50" s="50">
        <v>43496</v>
      </c>
      <c r="G50" s="35" t="s">
        <v>186</v>
      </c>
      <c r="H50" s="36" t="s">
        <v>331</v>
      </c>
      <c r="I50" s="35" t="s">
        <v>62</v>
      </c>
    </row>
    <row r="51" spans="1:9" x14ac:dyDescent="0.25">
      <c r="A51" s="35"/>
      <c r="B51" s="36"/>
      <c r="C51" s="35"/>
      <c r="D51" s="35"/>
      <c r="E51" s="35"/>
      <c r="F51" s="35"/>
      <c r="G51" s="35"/>
      <c r="H51" s="36"/>
      <c r="I51" s="35"/>
    </row>
    <row r="52" spans="1:9" x14ac:dyDescent="0.25">
      <c r="A52" s="35"/>
      <c r="B52" s="36"/>
      <c r="C52" s="35"/>
      <c r="D52" s="35"/>
      <c r="E52" s="35"/>
      <c r="F52" s="35"/>
      <c r="G52" s="35"/>
      <c r="H52" s="36"/>
      <c r="I52" s="3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9E5BA-ECEE-4CF3-AA5D-EBACE6502B9F}">
  <dimension ref="A1:I14"/>
  <sheetViews>
    <sheetView workbookViewId="0"/>
  </sheetViews>
  <sheetFormatPr defaultRowHeight="15" x14ac:dyDescent="0.25"/>
  <cols>
    <col min="1" max="1" width="8.5703125" style="34" customWidth="1"/>
    <col min="2" max="2" width="48.5703125" style="37" customWidth="1"/>
    <col min="3" max="3" width="17.140625" style="34" customWidth="1"/>
    <col min="4" max="4" width="18.5703125" style="34" customWidth="1"/>
    <col min="5" max="6" width="10" style="34" customWidth="1"/>
    <col min="7" max="7" width="8.5703125" style="34" customWidth="1"/>
    <col min="8" max="8" width="150" style="37" customWidth="1"/>
    <col min="9" max="9" width="12.85546875" style="34" customWidth="1"/>
    <col min="10" max="16384" width="9.140625" style="34"/>
  </cols>
  <sheetData>
    <row r="1" spans="1:9" x14ac:dyDescent="0.25">
      <c r="A1" s="32" t="s">
        <v>57</v>
      </c>
      <c r="B1" s="33" t="s">
        <v>4163</v>
      </c>
      <c r="C1" s="32" t="s">
        <v>40</v>
      </c>
      <c r="D1" s="32" t="s">
        <v>4164</v>
      </c>
      <c r="E1" s="32" t="s">
        <v>4165</v>
      </c>
      <c r="F1" s="32" t="s">
        <v>4166</v>
      </c>
      <c r="G1" s="32" t="s">
        <v>33</v>
      </c>
      <c r="H1" s="33" t="s">
        <v>4167</v>
      </c>
      <c r="I1" s="32" t="s">
        <v>4168</v>
      </c>
    </row>
    <row r="2" spans="1:9" ht="22.5" x14ac:dyDescent="0.25">
      <c r="A2" s="35" t="s">
        <v>3342</v>
      </c>
      <c r="B2" s="36" t="s">
        <v>3343</v>
      </c>
      <c r="C2" s="39">
        <v>5143298.9400000004</v>
      </c>
      <c r="D2" s="39">
        <v>0</v>
      </c>
      <c r="E2" s="50">
        <v>42675</v>
      </c>
      <c r="F2" s="50">
        <v>44926</v>
      </c>
      <c r="G2" s="35" t="s">
        <v>3344</v>
      </c>
      <c r="H2" s="36" t="s">
        <v>3345</v>
      </c>
      <c r="I2" s="35" t="s">
        <v>62</v>
      </c>
    </row>
    <row r="3" spans="1:9" x14ac:dyDescent="0.25">
      <c r="A3" s="35" t="s">
        <v>3346</v>
      </c>
      <c r="B3" s="36" t="s">
        <v>3347</v>
      </c>
      <c r="C3" s="39">
        <v>3689249.87</v>
      </c>
      <c r="D3" s="39">
        <v>0</v>
      </c>
      <c r="E3" s="50">
        <v>43132</v>
      </c>
      <c r="F3" s="50">
        <v>44895</v>
      </c>
      <c r="G3" s="35" t="s">
        <v>3344</v>
      </c>
      <c r="H3" s="36" t="s">
        <v>3348</v>
      </c>
      <c r="I3" s="35" t="s">
        <v>62</v>
      </c>
    </row>
    <row r="4" spans="1:9" ht="22.5" x14ac:dyDescent="0.25">
      <c r="A4" s="35" t="s">
        <v>3349</v>
      </c>
      <c r="B4" s="36" t="s">
        <v>3350</v>
      </c>
      <c r="C4" s="39">
        <v>3337140.66</v>
      </c>
      <c r="D4" s="39">
        <v>0</v>
      </c>
      <c r="E4" s="50">
        <v>42675</v>
      </c>
      <c r="F4" s="50">
        <v>44530</v>
      </c>
      <c r="G4" s="35" t="s">
        <v>3344</v>
      </c>
      <c r="H4" s="36" t="s">
        <v>3351</v>
      </c>
      <c r="I4" s="35" t="s">
        <v>62</v>
      </c>
    </row>
    <row r="5" spans="1:9" ht="33.75" x14ac:dyDescent="0.25">
      <c r="A5" s="35" t="s">
        <v>3352</v>
      </c>
      <c r="B5" s="36" t="s">
        <v>3353</v>
      </c>
      <c r="C5" s="39">
        <v>2294469.27</v>
      </c>
      <c r="D5" s="39">
        <v>0</v>
      </c>
      <c r="E5" s="50">
        <v>43060</v>
      </c>
      <c r="F5" s="50">
        <v>44742</v>
      </c>
      <c r="G5" s="35" t="s">
        <v>3344</v>
      </c>
      <c r="H5" s="36" t="s">
        <v>3354</v>
      </c>
      <c r="I5" s="35" t="s">
        <v>62</v>
      </c>
    </row>
    <row r="6" spans="1:9" ht="33.75" x14ac:dyDescent="0.25">
      <c r="A6" s="35" t="s">
        <v>3355</v>
      </c>
      <c r="B6" s="36" t="s">
        <v>3356</v>
      </c>
      <c r="C6" s="39">
        <v>2030134</v>
      </c>
      <c r="D6" s="39">
        <v>0</v>
      </c>
      <c r="E6" s="50">
        <v>42986</v>
      </c>
      <c r="F6" s="50">
        <v>44561</v>
      </c>
      <c r="G6" s="35" t="s">
        <v>3344</v>
      </c>
      <c r="H6" s="36" t="s">
        <v>3357</v>
      </c>
      <c r="I6" s="35" t="s">
        <v>62</v>
      </c>
    </row>
    <row r="7" spans="1:9" ht="22.5" x14ac:dyDescent="0.25">
      <c r="A7" s="35" t="s">
        <v>3358</v>
      </c>
      <c r="B7" s="36" t="s">
        <v>3359</v>
      </c>
      <c r="C7" s="39">
        <v>1958236.32</v>
      </c>
      <c r="D7" s="39">
        <v>0</v>
      </c>
      <c r="E7" s="50">
        <v>43040</v>
      </c>
      <c r="F7" s="50">
        <v>44500</v>
      </c>
      <c r="G7" s="35" t="s">
        <v>3344</v>
      </c>
      <c r="H7" s="36" t="s">
        <v>3360</v>
      </c>
      <c r="I7" s="35" t="s">
        <v>62</v>
      </c>
    </row>
    <row r="8" spans="1:9" x14ac:dyDescent="0.25">
      <c r="A8" s="35" t="s">
        <v>3361</v>
      </c>
      <c r="B8" s="36" t="s">
        <v>3362</v>
      </c>
      <c r="C8" s="39">
        <v>1781153</v>
      </c>
      <c r="D8" s="39">
        <v>0</v>
      </c>
      <c r="E8" s="50">
        <v>42856</v>
      </c>
      <c r="F8" s="50">
        <v>44651</v>
      </c>
      <c r="G8" s="35" t="s">
        <v>3344</v>
      </c>
      <c r="H8" s="36" t="s">
        <v>3363</v>
      </c>
      <c r="I8" s="35" t="s">
        <v>62</v>
      </c>
    </row>
    <row r="9" spans="1:9" ht="45" x14ac:dyDescent="0.25">
      <c r="A9" s="35" t="s">
        <v>3364</v>
      </c>
      <c r="B9" s="36" t="s">
        <v>3365</v>
      </c>
      <c r="C9" s="39">
        <v>1564074.25</v>
      </c>
      <c r="D9" s="39">
        <v>0</v>
      </c>
      <c r="E9" s="50">
        <v>42522</v>
      </c>
      <c r="F9" s="50">
        <v>44926</v>
      </c>
      <c r="G9" s="35" t="s">
        <v>3344</v>
      </c>
      <c r="H9" s="36" t="s">
        <v>3366</v>
      </c>
      <c r="I9" s="35" t="s">
        <v>62</v>
      </c>
    </row>
    <row r="10" spans="1:9" ht="67.5" x14ac:dyDescent="0.25">
      <c r="A10" s="35" t="s">
        <v>3367</v>
      </c>
      <c r="B10" s="36" t="s">
        <v>3368</v>
      </c>
      <c r="C10" s="39">
        <v>860000</v>
      </c>
      <c r="D10" s="39">
        <v>0</v>
      </c>
      <c r="E10" s="50">
        <v>43570</v>
      </c>
      <c r="F10" s="50">
        <v>44561</v>
      </c>
      <c r="G10" s="35" t="s">
        <v>3344</v>
      </c>
      <c r="H10" s="36" t="s">
        <v>3369</v>
      </c>
      <c r="I10" s="35" t="s">
        <v>62</v>
      </c>
    </row>
    <row r="11" spans="1:9" x14ac:dyDescent="0.25">
      <c r="A11" s="35" t="s">
        <v>4052</v>
      </c>
      <c r="B11" s="36" t="s">
        <v>4053</v>
      </c>
      <c r="C11" s="39">
        <v>6184821.7999999998</v>
      </c>
      <c r="D11" s="39">
        <v>0</v>
      </c>
      <c r="E11" s="50">
        <v>42856</v>
      </c>
      <c r="F11" s="50">
        <v>45016</v>
      </c>
      <c r="G11" s="35" t="s">
        <v>3344</v>
      </c>
      <c r="H11" s="36" t="s">
        <v>4054</v>
      </c>
      <c r="I11" s="35" t="s">
        <v>62</v>
      </c>
    </row>
    <row r="12" spans="1:9" ht="22.5" x14ac:dyDescent="0.25">
      <c r="A12" s="35" t="s">
        <v>4055</v>
      </c>
      <c r="B12" s="36" t="s">
        <v>4056</v>
      </c>
      <c r="C12" s="39">
        <v>4117555</v>
      </c>
      <c r="D12" s="39">
        <v>0</v>
      </c>
      <c r="E12" s="50">
        <v>43101</v>
      </c>
      <c r="F12" s="50">
        <v>45199</v>
      </c>
      <c r="G12" s="35" t="s">
        <v>3344</v>
      </c>
      <c r="H12" s="36" t="s">
        <v>4057</v>
      </c>
      <c r="I12" s="35" t="s">
        <v>62</v>
      </c>
    </row>
    <row r="13" spans="1:9" x14ac:dyDescent="0.25">
      <c r="A13" s="35" t="s">
        <v>4058</v>
      </c>
      <c r="B13" s="36" t="s">
        <v>4059</v>
      </c>
      <c r="C13" s="39">
        <v>3008188.51</v>
      </c>
      <c r="D13" s="39">
        <v>0</v>
      </c>
      <c r="E13" s="50">
        <v>42675</v>
      </c>
      <c r="F13" s="50">
        <v>44957</v>
      </c>
      <c r="G13" s="35" t="s">
        <v>3344</v>
      </c>
      <c r="H13" s="36" t="s">
        <v>4060</v>
      </c>
      <c r="I13" s="35" t="s">
        <v>62</v>
      </c>
    </row>
    <row r="14" spans="1:9" x14ac:dyDescent="0.25">
      <c r="A14" s="35" t="s">
        <v>4061</v>
      </c>
      <c r="B14" s="36" t="s">
        <v>4062</v>
      </c>
      <c r="C14" s="39">
        <v>2182741.5499999998</v>
      </c>
      <c r="D14" s="39">
        <v>0</v>
      </c>
      <c r="E14" s="50">
        <v>43709</v>
      </c>
      <c r="F14" s="50">
        <v>45137</v>
      </c>
      <c r="G14" s="35" t="s">
        <v>3344</v>
      </c>
      <c r="H14" s="36" t="s">
        <v>4063</v>
      </c>
      <c r="I14" s="35" t="s">
        <v>62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04B49-2362-4CC0-BA9E-33B8340D2CAB}">
  <dimension ref="A1:I2"/>
  <sheetViews>
    <sheetView workbookViewId="0"/>
  </sheetViews>
  <sheetFormatPr defaultRowHeight="15" x14ac:dyDescent="0.25"/>
  <cols>
    <col min="1" max="1" width="8.5703125" customWidth="1"/>
    <col min="2" max="2" width="48.5703125" customWidth="1"/>
    <col min="3" max="3" width="17.140625" customWidth="1"/>
    <col min="4" max="4" width="18.5703125" customWidth="1"/>
    <col min="5" max="6" width="10" customWidth="1"/>
    <col min="7" max="7" width="8.5703125" customWidth="1"/>
    <col min="8" max="8" width="150" customWidth="1"/>
    <col min="9" max="9" width="12.85546875" customWidth="1"/>
  </cols>
  <sheetData>
    <row r="1" spans="1:9" s="34" customFormat="1" x14ac:dyDescent="0.25">
      <c r="A1" s="32" t="s">
        <v>57</v>
      </c>
      <c r="B1" s="33" t="s">
        <v>4163</v>
      </c>
      <c r="C1" s="32" t="s">
        <v>40</v>
      </c>
      <c r="D1" s="32" t="s">
        <v>4164</v>
      </c>
      <c r="E1" s="32" t="s">
        <v>4165</v>
      </c>
      <c r="F1" s="32" t="s">
        <v>4166</v>
      </c>
      <c r="G1" s="32" t="s">
        <v>33</v>
      </c>
      <c r="H1" s="33" t="s">
        <v>4167</v>
      </c>
      <c r="I1" s="32" t="s">
        <v>4168</v>
      </c>
    </row>
    <row r="2" spans="1:9" x14ac:dyDescent="0.25">
      <c r="A2" s="136" t="s">
        <v>5232</v>
      </c>
      <c r="B2" s="136"/>
      <c r="C2" s="136"/>
      <c r="D2" s="136"/>
      <c r="E2" s="136"/>
      <c r="F2" s="136"/>
      <c r="G2" s="136"/>
      <c r="H2" s="136"/>
      <c r="I2" s="136"/>
    </row>
  </sheetData>
  <mergeCells count="1">
    <mergeCell ref="A2:I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71B4E-8A78-4C51-898C-431C853CCFF4}">
  <dimension ref="A1:I2"/>
  <sheetViews>
    <sheetView workbookViewId="0"/>
  </sheetViews>
  <sheetFormatPr defaultRowHeight="15" x14ac:dyDescent="0.25"/>
  <cols>
    <col min="1" max="1" width="8.5703125" customWidth="1"/>
    <col min="2" max="2" width="48.5703125" customWidth="1"/>
    <col min="3" max="3" width="17.140625" customWidth="1"/>
    <col min="4" max="4" width="18.5703125" customWidth="1"/>
    <col min="5" max="6" width="10" customWidth="1"/>
    <col min="7" max="7" width="8.5703125" customWidth="1"/>
    <col min="8" max="8" width="150" customWidth="1"/>
    <col min="9" max="9" width="12.85546875" customWidth="1"/>
  </cols>
  <sheetData>
    <row r="1" spans="1:9" s="34" customFormat="1" x14ac:dyDescent="0.25">
      <c r="A1" s="32" t="s">
        <v>57</v>
      </c>
      <c r="B1" s="33" t="s">
        <v>4163</v>
      </c>
      <c r="C1" s="32" t="s">
        <v>40</v>
      </c>
      <c r="D1" s="32" t="s">
        <v>4164</v>
      </c>
      <c r="E1" s="32" t="s">
        <v>4165</v>
      </c>
      <c r="F1" s="32" t="s">
        <v>4166</v>
      </c>
      <c r="G1" s="32" t="s">
        <v>33</v>
      </c>
      <c r="H1" s="33" t="s">
        <v>4167</v>
      </c>
      <c r="I1" s="32" t="s">
        <v>4168</v>
      </c>
    </row>
    <row r="2" spans="1:9" x14ac:dyDescent="0.25">
      <c r="A2" s="136" t="s">
        <v>5232</v>
      </c>
      <c r="B2" s="136"/>
      <c r="C2" s="136"/>
      <c r="D2" s="136"/>
      <c r="E2" s="136"/>
      <c r="F2" s="136"/>
      <c r="G2" s="136"/>
      <c r="H2" s="136"/>
      <c r="I2" s="136"/>
    </row>
  </sheetData>
  <mergeCells count="1">
    <mergeCell ref="A2:I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39765-DB09-4C37-B9B3-CF8B701F1598}">
  <dimension ref="A1:I469"/>
  <sheetViews>
    <sheetView topLeftCell="A453" workbookViewId="0"/>
  </sheetViews>
  <sheetFormatPr defaultRowHeight="15" x14ac:dyDescent="0.25"/>
  <cols>
    <col min="1" max="1" width="8.5703125" style="34" customWidth="1"/>
    <col min="2" max="2" width="48.5703125" style="37" customWidth="1"/>
    <col min="3" max="3" width="17.140625" style="34" customWidth="1"/>
    <col min="4" max="4" width="18.5703125" style="34" customWidth="1"/>
    <col min="5" max="6" width="10" style="34" customWidth="1"/>
    <col min="7" max="7" width="8.5703125" style="34" customWidth="1"/>
    <col min="8" max="8" width="150" style="37" customWidth="1"/>
    <col min="9" max="9" width="12.85546875" style="34" customWidth="1"/>
    <col min="10" max="16384" width="9.140625" style="34"/>
  </cols>
  <sheetData>
    <row r="1" spans="1:9" x14ac:dyDescent="0.25">
      <c r="A1" s="32" t="s">
        <v>57</v>
      </c>
      <c r="B1" s="33" t="s">
        <v>4163</v>
      </c>
      <c r="C1" s="32" t="s">
        <v>40</v>
      </c>
      <c r="D1" s="32" t="s">
        <v>4164</v>
      </c>
      <c r="E1" s="32" t="s">
        <v>4165</v>
      </c>
      <c r="F1" s="32" t="s">
        <v>4166</v>
      </c>
      <c r="G1" s="32" t="s">
        <v>33</v>
      </c>
      <c r="H1" s="33" t="s">
        <v>4167</v>
      </c>
      <c r="I1" s="32" t="s">
        <v>4168</v>
      </c>
    </row>
    <row r="2" spans="1:9" ht="45" x14ac:dyDescent="0.25">
      <c r="A2" s="35" t="s">
        <v>332</v>
      </c>
      <c r="B2" s="36" t="s">
        <v>333</v>
      </c>
      <c r="C2" s="39">
        <v>4181186.47</v>
      </c>
      <c r="D2" s="39">
        <v>1695805.61</v>
      </c>
      <c r="E2" s="50">
        <v>42005</v>
      </c>
      <c r="F2" s="50">
        <v>43159</v>
      </c>
      <c r="G2" s="35" t="s">
        <v>334</v>
      </c>
      <c r="H2" s="36" t="s">
        <v>335</v>
      </c>
      <c r="I2" s="35" t="s">
        <v>62</v>
      </c>
    </row>
    <row r="3" spans="1:9" ht="22.5" x14ac:dyDescent="0.25">
      <c r="A3" s="35" t="s">
        <v>336</v>
      </c>
      <c r="B3" s="36" t="s">
        <v>337</v>
      </c>
      <c r="C3" s="39">
        <v>2412500</v>
      </c>
      <c r="D3" s="39">
        <v>1690000</v>
      </c>
      <c r="E3" s="50">
        <v>44013</v>
      </c>
      <c r="F3" s="50">
        <v>44926</v>
      </c>
      <c r="G3" s="35" t="s">
        <v>334</v>
      </c>
      <c r="H3" s="36" t="s">
        <v>338</v>
      </c>
      <c r="I3" s="35" t="s">
        <v>62</v>
      </c>
    </row>
    <row r="4" spans="1:9" ht="78.75" x14ac:dyDescent="0.25">
      <c r="A4" s="35" t="s">
        <v>339</v>
      </c>
      <c r="B4" s="36" t="s">
        <v>340</v>
      </c>
      <c r="C4" s="39">
        <v>1935557.66</v>
      </c>
      <c r="D4" s="39">
        <v>565738</v>
      </c>
      <c r="E4" s="50">
        <v>43344</v>
      </c>
      <c r="F4" s="50">
        <v>44196</v>
      </c>
      <c r="G4" s="35" t="s">
        <v>334</v>
      </c>
      <c r="H4" s="36" t="s">
        <v>341</v>
      </c>
      <c r="I4" s="35" t="s">
        <v>62</v>
      </c>
    </row>
    <row r="5" spans="1:9" ht="22.5" x14ac:dyDescent="0.25">
      <c r="A5" s="35" t="s">
        <v>342</v>
      </c>
      <c r="B5" s="36" t="s">
        <v>343</v>
      </c>
      <c r="C5" s="39">
        <v>1820000</v>
      </c>
      <c r="D5" s="39">
        <v>910000</v>
      </c>
      <c r="E5" s="50">
        <v>42583</v>
      </c>
      <c r="F5" s="50">
        <v>43100</v>
      </c>
      <c r="G5" s="35" t="s">
        <v>334</v>
      </c>
      <c r="H5" s="36" t="s">
        <v>344</v>
      </c>
      <c r="I5" s="35" t="s">
        <v>62</v>
      </c>
    </row>
    <row r="6" spans="1:9" ht="22.5" x14ac:dyDescent="0.25">
      <c r="A6" s="35" t="s">
        <v>345</v>
      </c>
      <c r="B6" s="36" t="s">
        <v>346</v>
      </c>
      <c r="C6" s="39">
        <v>1375758.26</v>
      </c>
      <c r="D6" s="39">
        <v>464123.75</v>
      </c>
      <c r="E6" s="50">
        <v>42736</v>
      </c>
      <c r="F6" s="50">
        <v>43100</v>
      </c>
      <c r="G6" s="35" t="s">
        <v>334</v>
      </c>
      <c r="H6" s="36" t="s">
        <v>347</v>
      </c>
      <c r="I6" s="35" t="s">
        <v>62</v>
      </c>
    </row>
    <row r="7" spans="1:9" ht="56.25" x14ac:dyDescent="0.25">
      <c r="A7" s="35" t="s">
        <v>348</v>
      </c>
      <c r="B7" s="36" t="s">
        <v>349</v>
      </c>
      <c r="C7" s="39">
        <v>1367685.96</v>
      </c>
      <c r="D7" s="39">
        <v>500000</v>
      </c>
      <c r="E7" s="50">
        <v>41640</v>
      </c>
      <c r="F7" s="50">
        <v>44196</v>
      </c>
      <c r="G7" s="35" t="s">
        <v>334</v>
      </c>
      <c r="H7" s="36" t="s">
        <v>350</v>
      </c>
      <c r="I7" s="35" t="s">
        <v>62</v>
      </c>
    </row>
    <row r="8" spans="1:9" ht="33.75" x14ac:dyDescent="0.25">
      <c r="A8" s="35" t="s">
        <v>351</v>
      </c>
      <c r="B8" s="36" t="s">
        <v>352</v>
      </c>
      <c r="C8" s="39">
        <v>1332715.25</v>
      </c>
      <c r="D8" s="39">
        <v>137103.9</v>
      </c>
      <c r="E8" s="50">
        <v>41640</v>
      </c>
      <c r="F8" s="50">
        <v>42369</v>
      </c>
      <c r="G8" s="35" t="s">
        <v>334</v>
      </c>
      <c r="H8" s="36" t="s">
        <v>353</v>
      </c>
      <c r="I8" s="35" t="s">
        <v>62</v>
      </c>
    </row>
    <row r="9" spans="1:9" ht="67.5" x14ac:dyDescent="0.25">
      <c r="A9" s="35" t="s">
        <v>354</v>
      </c>
      <c r="B9" s="36" t="s">
        <v>355</v>
      </c>
      <c r="C9" s="39">
        <v>1263596</v>
      </c>
      <c r="D9" s="39">
        <v>617140.29</v>
      </c>
      <c r="E9" s="50">
        <v>43132</v>
      </c>
      <c r="F9" s="50">
        <v>44196</v>
      </c>
      <c r="G9" s="35" t="s">
        <v>334</v>
      </c>
      <c r="H9" s="36" t="s">
        <v>356</v>
      </c>
      <c r="I9" s="35" t="s">
        <v>62</v>
      </c>
    </row>
    <row r="10" spans="1:9" ht="22.5" x14ac:dyDescent="0.25">
      <c r="A10" s="35" t="s">
        <v>357</v>
      </c>
      <c r="B10" s="36" t="s">
        <v>358</v>
      </c>
      <c r="C10" s="39">
        <v>1248705</v>
      </c>
      <c r="D10" s="39">
        <v>561918</v>
      </c>
      <c r="E10" s="50">
        <v>42644</v>
      </c>
      <c r="F10" s="50">
        <v>43554</v>
      </c>
      <c r="G10" s="35" t="s">
        <v>334</v>
      </c>
      <c r="H10" s="36" t="s">
        <v>359</v>
      </c>
      <c r="I10" s="35" t="s">
        <v>62</v>
      </c>
    </row>
    <row r="11" spans="1:9" ht="78.75" x14ac:dyDescent="0.25">
      <c r="A11" s="35" t="s">
        <v>360</v>
      </c>
      <c r="B11" s="36" t="s">
        <v>361</v>
      </c>
      <c r="C11" s="39">
        <v>1219482.3500000001</v>
      </c>
      <c r="D11" s="39">
        <v>1036560</v>
      </c>
      <c r="E11" s="50">
        <v>43587</v>
      </c>
      <c r="F11" s="50">
        <v>43799</v>
      </c>
      <c r="G11" s="35" t="s">
        <v>334</v>
      </c>
      <c r="H11" s="36" t="s">
        <v>362</v>
      </c>
      <c r="I11" s="35" t="s">
        <v>62</v>
      </c>
    </row>
    <row r="12" spans="1:9" ht="33.75" x14ac:dyDescent="0.25">
      <c r="A12" s="35" t="s">
        <v>363</v>
      </c>
      <c r="B12" s="36" t="s">
        <v>364</v>
      </c>
      <c r="C12" s="39">
        <v>1158982.3400000001</v>
      </c>
      <c r="D12" s="39">
        <v>289745.59000000003</v>
      </c>
      <c r="E12" s="50">
        <v>41640</v>
      </c>
      <c r="F12" s="50">
        <v>42735</v>
      </c>
      <c r="G12" s="35" t="s">
        <v>334</v>
      </c>
      <c r="H12" s="36" t="s">
        <v>365</v>
      </c>
      <c r="I12" s="35" t="s">
        <v>62</v>
      </c>
    </row>
    <row r="13" spans="1:9" ht="45" x14ac:dyDescent="0.25">
      <c r="A13" s="35" t="s">
        <v>366</v>
      </c>
      <c r="B13" s="36" t="s">
        <v>367</v>
      </c>
      <c r="C13" s="39">
        <v>1113832.8600000001</v>
      </c>
      <c r="D13" s="39">
        <v>779683</v>
      </c>
      <c r="E13" s="50">
        <v>42767</v>
      </c>
      <c r="F13" s="50">
        <v>43830</v>
      </c>
      <c r="G13" s="35" t="s">
        <v>334</v>
      </c>
      <c r="H13" s="36" t="s">
        <v>368</v>
      </c>
      <c r="I13" s="35" t="s">
        <v>62</v>
      </c>
    </row>
    <row r="14" spans="1:9" ht="78.75" x14ac:dyDescent="0.25">
      <c r="A14" s="35" t="s">
        <v>369</v>
      </c>
      <c r="B14" s="36" t="s">
        <v>370</v>
      </c>
      <c r="C14" s="39">
        <v>1042476.75</v>
      </c>
      <c r="D14" s="39">
        <v>233943</v>
      </c>
      <c r="E14" s="50">
        <v>42005</v>
      </c>
      <c r="F14" s="50">
        <v>42916</v>
      </c>
      <c r="G14" s="35" t="s">
        <v>334</v>
      </c>
      <c r="H14" s="36" t="s">
        <v>371</v>
      </c>
      <c r="I14" s="35" t="s">
        <v>62</v>
      </c>
    </row>
    <row r="15" spans="1:9" ht="67.5" x14ac:dyDescent="0.25">
      <c r="A15" s="35" t="s">
        <v>372</v>
      </c>
      <c r="B15" s="36" t="s">
        <v>373</v>
      </c>
      <c r="C15" s="39">
        <v>1035438.42</v>
      </c>
      <c r="D15" s="39">
        <v>598267.46</v>
      </c>
      <c r="E15" s="50">
        <v>43466</v>
      </c>
      <c r="F15" s="50">
        <v>44651</v>
      </c>
      <c r="G15" s="35" t="s">
        <v>334</v>
      </c>
      <c r="H15" s="36" t="s">
        <v>374</v>
      </c>
      <c r="I15" s="35" t="s">
        <v>62</v>
      </c>
    </row>
    <row r="16" spans="1:9" ht="67.5" x14ac:dyDescent="0.25">
      <c r="A16" s="35" t="s">
        <v>375</v>
      </c>
      <c r="B16" s="36" t="s">
        <v>376</v>
      </c>
      <c r="C16" s="39">
        <v>1011098.91</v>
      </c>
      <c r="D16" s="39">
        <v>483559</v>
      </c>
      <c r="E16" s="50">
        <v>42370</v>
      </c>
      <c r="F16" s="50">
        <v>42735</v>
      </c>
      <c r="G16" s="35" t="s">
        <v>334</v>
      </c>
      <c r="H16" s="36" t="s">
        <v>377</v>
      </c>
      <c r="I16" s="35" t="s">
        <v>62</v>
      </c>
    </row>
    <row r="17" spans="1:9" ht="22.5" x14ac:dyDescent="0.25">
      <c r="A17" s="35" t="s">
        <v>378</v>
      </c>
      <c r="B17" s="36" t="s">
        <v>379</v>
      </c>
      <c r="C17" s="39">
        <v>1007756.79</v>
      </c>
      <c r="D17" s="39">
        <v>419646.35</v>
      </c>
      <c r="E17" s="50">
        <v>43374</v>
      </c>
      <c r="F17" s="50">
        <v>44377</v>
      </c>
      <c r="G17" s="35" t="s">
        <v>334</v>
      </c>
      <c r="H17" s="36" t="s">
        <v>380</v>
      </c>
      <c r="I17" s="35" t="s">
        <v>62</v>
      </c>
    </row>
    <row r="18" spans="1:9" ht="33.75" x14ac:dyDescent="0.25">
      <c r="A18" s="35" t="s">
        <v>381</v>
      </c>
      <c r="B18" s="36" t="s">
        <v>382</v>
      </c>
      <c r="C18" s="39">
        <v>1000000</v>
      </c>
      <c r="D18" s="39">
        <v>500000</v>
      </c>
      <c r="E18" s="50">
        <v>43678</v>
      </c>
      <c r="F18" s="50">
        <v>44377</v>
      </c>
      <c r="G18" s="35" t="s">
        <v>334</v>
      </c>
      <c r="H18" s="36" t="s">
        <v>383</v>
      </c>
      <c r="I18" s="35" t="s">
        <v>62</v>
      </c>
    </row>
    <row r="19" spans="1:9" x14ac:dyDescent="0.25">
      <c r="A19" s="35" t="s">
        <v>384</v>
      </c>
      <c r="B19" s="36" t="s">
        <v>385</v>
      </c>
      <c r="C19" s="39">
        <v>975290.23</v>
      </c>
      <c r="D19" s="39">
        <v>452149.41</v>
      </c>
      <c r="E19" s="50">
        <v>42005</v>
      </c>
      <c r="F19" s="50">
        <v>42369</v>
      </c>
      <c r="G19" s="35" t="s">
        <v>334</v>
      </c>
      <c r="H19" s="36" t="s">
        <v>386</v>
      </c>
      <c r="I19" s="35" t="s">
        <v>62</v>
      </c>
    </row>
    <row r="20" spans="1:9" ht="67.5" x14ac:dyDescent="0.25">
      <c r="A20" s="35" t="s">
        <v>387</v>
      </c>
      <c r="B20" s="36" t="s">
        <v>388</v>
      </c>
      <c r="C20" s="39">
        <v>975205.78</v>
      </c>
      <c r="D20" s="39">
        <v>682644</v>
      </c>
      <c r="E20" s="50">
        <v>42705</v>
      </c>
      <c r="F20" s="50">
        <v>44196</v>
      </c>
      <c r="G20" s="35" t="s">
        <v>334</v>
      </c>
      <c r="H20" s="36" t="s">
        <v>389</v>
      </c>
      <c r="I20" s="35" t="s">
        <v>62</v>
      </c>
    </row>
    <row r="21" spans="1:9" ht="22.5" x14ac:dyDescent="0.25">
      <c r="A21" s="35" t="s">
        <v>390</v>
      </c>
      <c r="B21" s="36" t="s">
        <v>391</v>
      </c>
      <c r="C21" s="39">
        <v>961984.53</v>
      </c>
      <c r="D21" s="39">
        <v>673389.17</v>
      </c>
      <c r="E21" s="50">
        <v>42005</v>
      </c>
      <c r="F21" s="50">
        <v>43100</v>
      </c>
      <c r="G21" s="35" t="s">
        <v>334</v>
      </c>
      <c r="H21" s="36" t="s">
        <v>392</v>
      </c>
      <c r="I21" s="35" t="s">
        <v>62</v>
      </c>
    </row>
    <row r="22" spans="1:9" ht="56.25" x14ac:dyDescent="0.25">
      <c r="A22" s="35" t="s">
        <v>393</v>
      </c>
      <c r="B22" s="36" t="s">
        <v>394</v>
      </c>
      <c r="C22" s="39">
        <v>889069.7</v>
      </c>
      <c r="D22" s="39">
        <v>177813.94</v>
      </c>
      <c r="E22" s="50">
        <v>42736</v>
      </c>
      <c r="F22" s="50">
        <v>44196</v>
      </c>
      <c r="G22" s="35" t="s">
        <v>334</v>
      </c>
      <c r="H22" s="36" t="s">
        <v>395</v>
      </c>
      <c r="I22" s="35" t="s">
        <v>62</v>
      </c>
    </row>
    <row r="23" spans="1:9" ht="33.75" x14ac:dyDescent="0.25">
      <c r="A23" s="35" t="s">
        <v>396</v>
      </c>
      <c r="B23" s="36" t="s">
        <v>397</v>
      </c>
      <c r="C23" s="39">
        <v>877786</v>
      </c>
      <c r="D23" s="39">
        <v>293092.74</v>
      </c>
      <c r="E23" s="50">
        <v>43466</v>
      </c>
      <c r="F23" s="50">
        <v>44592</v>
      </c>
      <c r="G23" s="35" t="s">
        <v>334</v>
      </c>
      <c r="H23" s="36" t="s">
        <v>398</v>
      </c>
      <c r="I23" s="35" t="s">
        <v>62</v>
      </c>
    </row>
    <row r="24" spans="1:9" ht="33.75" x14ac:dyDescent="0.25">
      <c r="A24" s="35" t="s">
        <v>399</v>
      </c>
      <c r="B24" s="36" t="s">
        <v>400</v>
      </c>
      <c r="C24" s="39">
        <v>873107.02</v>
      </c>
      <c r="D24" s="39">
        <v>435123.39</v>
      </c>
      <c r="E24" s="50">
        <v>42979</v>
      </c>
      <c r="F24" s="50">
        <v>44123</v>
      </c>
      <c r="G24" s="35" t="s">
        <v>334</v>
      </c>
      <c r="H24" s="36" t="s">
        <v>401</v>
      </c>
      <c r="I24" s="35" t="s">
        <v>62</v>
      </c>
    </row>
    <row r="25" spans="1:9" ht="45" x14ac:dyDescent="0.25">
      <c r="A25" s="35" t="s">
        <v>402</v>
      </c>
      <c r="B25" s="36" t="s">
        <v>403</v>
      </c>
      <c r="C25" s="39">
        <v>855002.5</v>
      </c>
      <c r="D25" s="39">
        <v>427501.25</v>
      </c>
      <c r="E25" s="50">
        <v>42948</v>
      </c>
      <c r="F25" s="50">
        <v>44196</v>
      </c>
      <c r="G25" s="35" t="s">
        <v>334</v>
      </c>
      <c r="H25" s="36" t="s">
        <v>404</v>
      </c>
      <c r="I25" s="35" t="s">
        <v>62</v>
      </c>
    </row>
    <row r="26" spans="1:9" ht="56.25" x14ac:dyDescent="0.25">
      <c r="A26" s="35" t="s">
        <v>405</v>
      </c>
      <c r="B26" s="36" t="s">
        <v>406</v>
      </c>
      <c r="C26" s="39">
        <v>823000</v>
      </c>
      <c r="D26" s="39">
        <v>360000</v>
      </c>
      <c r="E26" s="50">
        <v>43466</v>
      </c>
      <c r="F26" s="50">
        <v>44561</v>
      </c>
      <c r="G26" s="35" t="s">
        <v>334</v>
      </c>
      <c r="H26" s="36" t="s">
        <v>407</v>
      </c>
      <c r="I26" s="35" t="s">
        <v>62</v>
      </c>
    </row>
    <row r="27" spans="1:9" ht="22.5" x14ac:dyDescent="0.25">
      <c r="A27" s="35" t="s">
        <v>408</v>
      </c>
      <c r="B27" s="36" t="s">
        <v>409</v>
      </c>
      <c r="C27" s="39">
        <v>817652</v>
      </c>
      <c r="D27" s="39">
        <v>481106</v>
      </c>
      <c r="E27" s="50">
        <v>42370</v>
      </c>
      <c r="F27" s="50">
        <v>42916</v>
      </c>
      <c r="G27" s="35" t="s">
        <v>334</v>
      </c>
      <c r="H27" s="36" t="s">
        <v>410</v>
      </c>
      <c r="I27" s="35" t="s">
        <v>62</v>
      </c>
    </row>
    <row r="28" spans="1:9" ht="22.5" x14ac:dyDescent="0.25">
      <c r="A28" s="35" t="s">
        <v>411</v>
      </c>
      <c r="B28" s="36" t="s">
        <v>412</v>
      </c>
      <c r="C28" s="39">
        <v>810380.78</v>
      </c>
      <c r="D28" s="39">
        <v>334129.90999999997</v>
      </c>
      <c r="E28" s="50">
        <v>42461</v>
      </c>
      <c r="F28" s="50">
        <v>43799</v>
      </c>
      <c r="G28" s="35" t="s">
        <v>334</v>
      </c>
      <c r="H28" s="36" t="s">
        <v>413</v>
      </c>
      <c r="I28" s="35" t="s">
        <v>62</v>
      </c>
    </row>
    <row r="29" spans="1:9" ht="22.5" x14ac:dyDescent="0.25">
      <c r="A29" s="35" t="s">
        <v>414</v>
      </c>
      <c r="B29" s="36" t="s">
        <v>415</v>
      </c>
      <c r="C29" s="39">
        <v>774652.79</v>
      </c>
      <c r="D29" s="39">
        <v>387327.4</v>
      </c>
      <c r="E29" s="50">
        <v>42370</v>
      </c>
      <c r="F29" s="50">
        <v>43524</v>
      </c>
      <c r="G29" s="35" t="s">
        <v>334</v>
      </c>
      <c r="H29" s="36" t="s">
        <v>416</v>
      </c>
      <c r="I29" s="35" t="s">
        <v>62</v>
      </c>
    </row>
    <row r="30" spans="1:9" ht="56.25" x14ac:dyDescent="0.25">
      <c r="A30" s="35" t="s">
        <v>417</v>
      </c>
      <c r="B30" s="36" t="s">
        <v>418</v>
      </c>
      <c r="C30" s="39">
        <v>768168</v>
      </c>
      <c r="D30" s="39">
        <v>566418</v>
      </c>
      <c r="E30" s="50">
        <v>42736</v>
      </c>
      <c r="F30" s="50">
        <v>43555</v>
      </c>
      <c r="G30" s="35" t="s">
        <v>334</v>
      </c>
      <c r="H30" s="36" t="s">
        <v>419</v>
      </c>
      <c r="I30" s="35" t="s">
        <v>62</v>
      </c>
    </row>
    <row r="31" spans="1:9" ht="33.75" x14ac:dyDescent="0.25">
      <c r="A31" s="35" t="s">
        <v>420</v>
      </c>
      <c r="B31" s="36" t="s">
        <v>421</v>
      </c>
      <c r="C31" s="39">
        <v>765434</v>
      </c>
      <c r="D31" s="39">
        <v>413961</v>
      </c>
      <c r="E31" s="50">
        <v>42736</v>
      </c>
      <c r="F31" s="50">
        <v>43373</v>
      </c>
      <c r="G31" s="35" t="s">
        <v>334</v>
      </c>
      <c r="H31" s="36" t="s">
        <v>422</v>
      </c>
      <c r="I31" s="35" t="s">
        <v>62</v>
      </c>
    </row>
    <row r="32" spans="1:9" ht="78.75" x14ac:dyDescent="0.25">
      <c r="A32" s="35" t="s">
        <v>423</v>
      </c>
      <c r="B32" s="36" t="s">
        <v>424</v>
      </c>
      <c r="C32" s="39">
        <v>729229.22</v>
      </c>
      <c r="D32" s="39">
        <v>252749.22</v>
      </c>
      <c r="E32" s="50">
        <v>43466</v>
      </c>
      <c r="F32" s="50">
        <v>44561</v>
      </c>
      <c r="G32" s="35" t="s">
        <v>334</v>
      </c>
      <c r="H32" s="36" t="s">
        <v>425</v>
      </c>
      <c r="I32" s="35" t="s">
        <v>62</v>
      </c>
    </row>
    <row r="33" spans="1:9" ht="56.25" x14ac:dyDescent="0.25">
      <c r="A33" s="35" t="s">
        <v>426</v>
      </c>
      <c r="B33" s="36" t="s">
        <v>427</v>
      </c>
      <c r="C33" s="39">
        <v>717320.4</v>
      </c>
      <c r="D33" s="39">
        <v>358660.2</v>
      </c>
      <c r="E33" s="50">
        <v>42917</v>
      </c>
      <c r="F33" s="50">
        <v>44196</v>
      </c>
      <c r="G33" s="35" t="s">
        <v>334</v>
      </c>
      <c r="H33" s="36" t="s">
        <v>428</v>
      </c>
      <c r="I33" s="35" t="s">
        <v>62</v>
      </c>
    </row>
    <row r="34" spans="1:9" ht="22.5" x14ac:dyDescent="0.25">
      <c r="A34" s="35" t="s">
        <v>429</v>
      </c>
      <c r="B34" s="36" t="s">
        <v>430</v>
      </c>
      <c r="C34" s="39">
        <v>712869.04</v>
      </c>
      <c r="D34" s="39">
        <v>271118.32</v>
      </c>
      <c r="E34" s="50">
        <v>42552</v>
      </c>
      <c r="F34" s="50">
        <v>43830</v>
      </c>
      <c r="G34" s="35" t="s">
        <v>334</v>
      </c>
      <c r="H34" s="36" t="s">
        <v>431</v>
      </c>
      <c r="I34" s="35" t="s">
        <v>62</v>
      </c>
    </row>
    <row r="35" spans="1:9" ht="22.5" x14ac:dyDescent="0.25">
      <c r="A35" s="35" t="s">
        <v>432</v>
      </c>
      <c r="B35" s="36" t="s">
        <v>421</v>
      </c>
      <c r="C35" s="39">
        <v>711883</v>
      </c>
      <c r="D35" s="39">
        <v>360000</v>
      </c>
      <c r="E35" s="50">
        <v>42005</v>
      </c>
      <c r="F35" s="50">
        <v>42369</v>
      </c>
      <c r="G35" s="35" t="s">
        <v>334</v>
      </c>
      <c r="H35" s="36" t="s">
        <v>433</v>
      </c>
      <c r="I35" s="35" t="s">
        <v>62</v>
      </c>
    </row>
    <row r="36" spans="1:9" ht="22.5" x14ac:dyDescent="0.25">
      <c r="A36" s="35" t="s">
        <v>434</v>
      </c>
      <c r="B36" s="36" t="s">
        <v>435</v>
      </c>
      <c r="C36" s="39">
        <v>701118.35</v>
      </c>
      <c r="D36" s="39">
        <v>350559.18</v>
      </c>
      <c r="E36" s="50">
        <v>41913</v>
      </c>
      <c r="F36" s="50">
        <v>42551</v>
      </c>
      <c r="G36" s="35" t="s">
        <v>334</v>
      </c>
      <c r="H36" s="36" t="s">
        <v>436</v>
      </c>
      <c r="I36" s="35" t="s">
        <v>62</v>
      </c>
    </row>
    <row r="37" spans="1:9" ht="45" x14ac:dyDescent="0.25">
      <c r="A37" s="35" t="s">
        <v>437</v>
      </c>
      <c r="B37" s="36" t="s">
        <v>438</v>
      </c>
      <c r="C37" s="39">
        <v>698604.28</v>
      </c>
      <c r="D37" s="39">
        <v>297614</v>
      </c>
      <c r="E37" s="50">
        <v>43466</v>
      </c>
      <c r="F37" s="50">
        <v>44919</v>
      </c>
      <c r="G37" s="35" t="s">
        <v>334</v>
      </c>
      <c r="H37" s="36" t="s">
        <v>439</v>
      </c>
      <c r="I37" s="35" t="s">
        <v>62</v>
      </c>
    </row>
    <row r="38" spans="1:9" ht="22.5" x14ac:dyDescent="0.25">
      <c r="A38" s="35" t="s">
        <v>440</v>
      </c>
      <c r="B38" s="36" t="s">
        <v>441</v>
      </c>
      <c r="C38" s="39">
        <v>680000</v>
      </c>
      <c r="D38" s="39">
        <v>224400</v>
      </c>
      <c r="E38" s="50">
        <v>42828</v>
      </c>
      <c r="F38" s="50">
        <v>44043</v>
      </c>
      <c r="G38" s="35" t="s">
        <v>334</v>
      </c>
      <c r="H38" s="36" t="s">
        <v>442</v>
      </c>
      <c r="I38" s="35" t="s">
        <v>62</v>
      </c>
    </row>
    <row r="39" spans="1:9" ht="45" x14ac:dyDescent="0.25">
      <c r="A39" s="35" t="s">
        <v>443</v>
      </c>
      <c r="B39" s="36" t="s">
        <v>444</v>
      </c>
      <c r="C39" s="39">
        <v>679823</v>
      </c>
      <c r="D39" s="39">
        <v>240047</v>
      </c>
      <c r="E39" s="50">
        <v>42379</v>
      </c>
      <c r="F39" s="50">
        <v>42735</v>
      </c>
      <c r="G39" s="35" t="s">
        <v>334</v>
      </c>
      <c r="H39" s="36" t="s">
        <v>445</v>
      </c>
      <c r="I39" s="35" t="s">
        <v>62</v>
      </c>
    </row>
    <row r="40" spans="1:9" ht="78.75" x14ac:dyDescent="0.25">
      <c r="A40" s="35" t="s">
        <v>446</v>
      </c>
      <c r="B40" s="36" t="s">
        <v>447</v>
      </c>
      <c r="C40" s="39">
        <v>677836.74</v>
      </c>
      <c r="D40" s="39">
        <v>173396</v>
      </c>
      <c r="E40" s="50">
        <v>42744</v>
      </c>
      <c r="F40" s="50">
        <v>44196</v>
      </c>
      <c r="G40" s="35" t="s">
        <v>334</v>
      </c>
      <c r="H40" s="36" t="s">
        <v>448</v>
      </c>
      <c r="I40" s="35" t="s">
        <v>62</v>
      </c>
    </row>
    <row r="41" spans="1:9" ht="45" x14ac:dyDescent="0.25">
      <c r="A41" s="35" t="s">
        <v>449</v>
      </c>
      <c r="B41" s="36" t="s">
        <v>450</v>
      </c>
      <c r="C41" s="39">
        <v>650298</v>
      </c>
      <c r="D41" s="39">
        <v>260119</v>
      </c>
      <c r="E41" s="50">
        <v>43101</v>
      </c>
      <c r="F41" s="50">
        <v>43921</v>
      </c>
      <c r="G41" s="35" t="s">
        <v>334</v>
      </c>
      <c r="H41" s="36" t="s">
        <v>451</v>
      </c>
      <c r="I41" s="35" t="s">
        <v>62</v>
      </c>
    </row>
    <row r="42" spans="1:9" ht="67.5" x14ac:dyDescent="0.25">
      <c r="A42" s="35" t="s">
        <v>452</v>
      </c>
      <c r="B42" s="36" t="s">
        <v>453</v>
      </c>
      <c r="C42" s="39">
        <v>647550.66</v>
      </c>
      <c r="D42" s="39">
        <v>289819.96000000002</v>
      </c>
      <c r="E42" s="50">
        <v>42826</v>
      </c>
      <c r="F42" s="50">
        <v>43830</v>
      </c>
      <c r="G42" s="35" t="s">
        <v>334</v>
      </c>
      <c r="H42" s="36" t="s">
        <v>454</v>
      </c>
      <c r="I42" s="35" t="s">
        <v>62</v>
      </c>
    </row>
    <row r="43" spans="1:9" ht="22.5" x14ac:dyDescent="0.25">
      <c r="A43" s="35" t="s">
        <v>455</v>
      </c>
      <c r="B43" s="36" t="s">
        <v>456</v>
      </c>
      <c r="C43" s="39">
        <v>642010</v>
      </c>
      <c r="D43" s="39">
        <v>256804</v>
      </c>
      <c r="E43" s="50">
        <v>43497</v>
      </c>
      <c r="F43" s="50">
        <v>43921</v>
      </c>
      <c r="G43" s="35" t="s">
        <v>334</v>
      </c>
      <c r="H43" s="36" t="s">
        <v>457</v>
      </c>
      <c r="I43" s="35" t="s">
        <v>62</v>
      </c>
    </row>
    <row r="44" spans="1:9" ht="45" x14ac:dyDescent="0.25">
      <c r="A44" s="35" t="s">
        <v>458</v>
      </c>
      <c r="B44" s="36" t="s">
        <v>459</v>
      </c>
      <c r="C44" s="39">
        <v>630431</v>
      </c>
      <c r="D44" s="39">
        <v>213961</v>
      </c>
      <c r="E44" s="50">
        <v>42370</v>
      </c>
      <c r="F44" s="50">
        <v>42735</v>
      </c>
      <c r="G44" s="35" t="s">
        <v>334</v>
      </c>
      <c r="H44" s="36" t="s">
        <v>460</v>
      </c>
      <c r="I44" s="35" t="s">
        <v>62</v>
      </c>
    </row>
    <row r="45" spans="1:9" ht="56.25" x14ac:dyDescent="0.25">
      <c r="A45" s="35" t="s">
        <v>461</v>
      </c>
      <c r="B45" s="36" t="s">
        <v>462</v>
      </c>
      <c r="C45" s="39">
        <v>628153.25</v>
      </c>
      <c r="D45" s="39">
        <v>439708</v>
      </c>
      <c r="E45" s="50">
        <v>42917</v>
      </c>
      <c r="F45" s="50">
        <v>43465</v>
      </c>
      <c r="G45" s="35" t="s">
        <v>334</v>
      </c>
      <c r="H45" s="36" t="s">
        <v>463</v>
      </c>
      <c r="I45" s="35" t="s">
        <v>62</v>
      </c>
    </row>
    <row r="46" spans="1:9" ht="78.75" x14ac:dyDescent="0.25">
      <c r="A46" s="35" t="s">
        <v>464</v>
      </c>
      <c r="B46" s="36" t="s">
        <v>465</v>
      </c>
      <c r="C46" s="39">
        <v>616175.93000000005</v>
      </c>
      <c r="D46" s="39">
        <v>308087.96999999997</v>
      </c>
      <c r="E46" s="50">
        <v>43800</v>
      </c>
      <c r="F46" s="50">
        <v>44895</v>
      </c>
      <c r="G46" s="35" t="s">
        <v>334</v>
      </c>
      <c r="H46" s="36" t="s">
        <v>466</v>
      </c>
      <c r="I46" s="35" t="s">
        <v>62</v>
      </c>
    </row>
    <row r="47" spans="1:9" ht="33.75" x14ac:dyDescent="0.25">
      <c r="A47" s="35" t="s">
        <v>467</v>
      </c>
      <c r="B47" s="36" t="s">
        <v>468</v>
      </c>
      <c r="C47" s="39">
        <v>611490.51</v>
      </c>
      <c r="D47" s="39">
        <v>208229.46</v>
      </c>
      <c r="E47" s="50">
        <v>42736</v>
      </c>
      <c r="F47" s="50">
        <v>43465</v>
      </c>
      <c r="G47" s="35" t="s">
        <v>334</v>
      </c>
      <c r="H47" s="36" t="s">
        <v>469</v>
      </c>
      <c r="I47" s="35" t="s">
        <v>62</v>
      </c>
    </row>
    <row r="48" spans="1:9" ht="22.5" x14ac:dyDescent="0.25">
      <c r="A48" s="35" t="s">
        <v>470</v>
      </c>
      <c r="B48" s="36" t="s">
        <v>471</v>
      </c>
      <c r="C48" s="39">
        <v>602959.80000000005</v>
      </c>
      <c r="D48" s="39">
        <v>211035.92</v>
      </c>
      <c r="E48" s="50">
        <v>42005</v>
      </c>
      <c r="F48" s="50">
        <v>42369</v>
      </c>
      <c r="G48" s="35" t="s">
        <v>334</v>
      </c>
      <c r="H48" s="36" t="s">
        <v>472</v>
      </c>
      <c r="I48" s="35" t="s">
        <v>62</v>
      </c>
    </row>
    <row r="49" spans="1:9" ht="22.5" x14ac:dyDescent="0.25">
      <c r="A49" s="35" t="s">
        <v>473</v>
      </c>
      <c r="B49" s="36" t="s">
        <v>474</v>
      </c>
      <c r="C49" s="39">
        <v>587708.39</v>
      </c>
      <c r="D49" s="39">
        <v>267524.86</v>
      </c>
      <c r="E49" s="50">
        <v>42644</v>
      </c>
      <c r="F49" s="50">
        <v>43281</v>
      </c>
      <c r="G49" s="35" t="s">
        <v>334</v>
      </c>
      <c r="H49" s="36" t="s">
        <v>475</v>
      </c>
      <c r="I49" s="35" t="s">
        <v>62</v>
      </c>
    </row>
    <row r="50" spans="1:9" ht="22.5" x14ac:dyDescent="0.25">
      <c r="A50" s="35" t="s">
        <v>476</v>
      </c>
      <c r="B50" s="36" t="s">
        <v>477</v>
      </c>
      <c r="C50" s="39">
        <v>579189.88</v>
      </c>
      <c r="D50" s="39">
        <v>289594</v>
      </c>
      <c r="E50" s="50">
        <v>43101</v>
      </c>
      <c r="F50" s="50">
        <v>44196</v>
      </c>
      <c r="G50" s="35" t="s">
        <v>334</v>
      </c>
      <c r="H50" s="36" t="s">
        <v>478</v>
      </c>
      <c r="I50" s="35" t="s">
        <v>62</v>
      </c>
    </row>
    <row r="51" spans="1:9" ht="67.5" x14ac:dyDescent="0.25">
      <c r="A51" s="35" t="s">
        <v>479</v>
      </c>
      <c r="B51" s="36" t="s">
        <v>480</v>
      </c>
      <c r="C51" s="39">
        <v>557052.56000000006</v>
      </c>
      <c r="D51" s="39">
        <v>200522.01</v>
      </c>
      <c r="E51" s="50">
        <v>43466</v>
      </c>
      <c r="F51" s="50">
        <v>44651</v>
      </c>
      <c r="G51" s="35" t="s">
        <v>334</v>
      </c>
      <c r="H51" s="36" t="s">
        <v>481</v>
      </c>
      <c r="I51" s="35" t="s">
        <v>62</v>
      </c>
    </row>
    <row r="52" spans="1:9" ht="33.75" x14ac:dyDescent="0.25">
      <c r="A52" s="35" t="s">
        <v>482</v>
      </c>
      <c r="B52" s="36" t="s">
        <v>483</v>
      </c>
      <c r="C52" s="39">
        <v>553579</v>
      </c>
      <c r="D52" s="39">
        <v>166073.70000000001</v>
      </c>
      <c r="E52" s="50">
        <v>43466</v>
      </c>
      <c r="F52" s="50">
        <v>44561</v>
      </c>
      <c r="G52" s="35" t="s">
        <v>334</v>
      </c>
      <c r="H52" s="36" t="s">
        <v>484</v>
      </c>
      <c r="I52" s="35" t="s">
        <v>62</v>
      </c>
    </row>
    <row r="53" spans="1:9" ht="22.5" x14ac:dyDescent="0.25">
      <c r="A53" s="35" t="s">
        <v>485</v>
      </c>
      <c r="B53" s="36" t="s">
        <v>486</v>
      </c>
      <c r="C53" s="39">
        <v>544737</v>
      </c>
      <c r="D53" s="39">
        <v>185210.58</v>
      </c>
      <c r="E53" s="50">
        <v>42705</v>
      </c>
      <c r="F53" s="50">
        <v>43860</v>
      </c>
      <c r="G53" s="35" t="s">
        <v>334</v>
      </c>
      <c r="H53" s="36" t="s">
        <v>487</v>
      </c>
      <c r="I53" s="35" t="s">
        <v>62</v>
      </c>
    </row>
    <row r="54" spans="1:9" ht="22.5" x14ac:dyDescent="0.25">
      <c r="A54" s="35" t="s">
        <v>488</v>
      </c>
      <c r="B54" s="36" t="s">
        <v>489</v>
      </c>
      <c r="C54" s="39">
        <v>535000</v>
      </c>
      <c r="D54" s="39">
        <v>176550</v>
      </c>
      <c r="E54" s="50">
        <v>42836</v>
      </c>
      <c r="F54" s="50">
        <v>43190</v>
      </c>
      <c r="G54" s="35" t="s">
        <v>334</v>
      </c>
      <c r="H54" s="36" t="s">
        <v>490</v>
      </c>
      <c r="I54" s="35" t="s">
        <v>62</v>
      </c>
    </row>
    <row r="55" spans="1:9" ht="22.5" x14ac:dyDescent="0.25">
      <c r="A55" s="35" t="s">
        <v>491</v>
      </c>
      <c r="B55" s="36" t="s">
        <v>492</v>
      </c>
      <c r="C55" s="39">
        <v>528395.5</v>
      </c>
      <c r="D55" s="39">
        <v>184938.43</v>
      </c>
      <c r="E55" s="50">
        <v>42370</v>
      </c>
      <c r="F55" s="50">
        <v>42674</v>
      </c>
      <c r="G55" s="35" t="s">
        <v>334</v>
      </c>
      <c r="H55" s="36" t="s">
        <v>493</v>
      </c>
      <c r="I55" s="35" t="s">
        <v>62</v>
      </c>
    </row>
    <row r="56" spans="1:9" ht="22.5" x14ac:dyDescent="0.25">
      <c r="A56" s="35" t="s">
        <v>494</v>
      </c>
      <c r="B56" s="36" t="s">
        <v>495</v>
      </c>
      <c r="C56" s="39">
        <v>525933</v>
      </c>
      <c r="D56" s="39">
        <v>368153.1</v>
      </c>
      <c r="E56" s="50">
        <v>43282</v>
      </c>
      <c r="F56" s="50">
        <v>44012</v>
      </c>
      <c r="G56" s="35" t="s">
        <v>334</v>
      </c>
      <c r="H56" s="36" t="s">
        <v>496</v>
      </c>
      <c r="I56" s="35" t="s">
        <v>62</v>
      </c>
    </row>
    <row r="57" spans="1:9" ht="45" x14ac:dyDescent="0.25">
      <c r="A57" s="35" t="s">
        <v>497</v>
      </c>
      <c r="B57" s="36" t="s">
        <v>498</v>
      </c>
      <c r="C57" s="39">
        <v>525481</v>
      </c>
      <c r="D57" s="39">
        <v>341562</v>
      </c>
      <c r="E57" s="50">
        <v>41640</v>
      </c>
      <c r="F57" s="50">
        <v>42735</v>
      </c>
      <c r="G57" s="35" t="s">
        <v>334</v>
      </c>
      <c r="H57" s="36" t="s">
        <v>499</v>
      </c>
      <c r="I57" s="35" t="s">
        <v>62</v>
      </c>
    </row>
    <row r="58" spans="1:9" ht="33.75" x14ac:dyDescent="0.25">
      <c r="A58" s="35" t="s">
        <v>500</v>
      </c>
      <c r="B58" s="36" t="s">
        <v>501</v>
      </c>
      <c r="C58" s="39">
        <v>516916</v>
      </c>
      <c r="D58" s="39">
        <v>194677</v>
      </c>
      <c r="E58" s="50">
        <v>41897</v>
      </c>
      <c r="F58" s="50">
        <v>42536</v>
      </c>
      <c r="G58" s="35" t="s">
        <v>334</v>
      </c>
      <c r="H58" s="36" t="s">
        <v>502</v>
      </c>
      <c r="I58" s="35" t="s">
        <v>62</v>
      </c>
    </row>
    <row r="59" spans="1:9" x14ac:dyDescent="0.25">
      <c r="A59" s="35" t="s">
        <v>503</v>
      </c>
      <c r="B59" s="36" t="s">
        <v>504</v>
      </c>
      <c r="C59" s="39">
        <v>511405</v>
      </c>
      <c r="D59" s="39">
        <v>357983</v>
      </c>
      <c r="E59" s="50">
        <v>42370</v>
      </c>
      <c r="F59" s="50">
        <v>43100</v>
      </c>
      <c r="G59" s="35" t="s">
        <v>334</v>
      </c>
      <c r="H59" s="36" t="s">
        <v>505</v>
      </c>
      <c r="I59" s="35" t="s">
        <v>62</v>
      </c>
    </row>
    <row r="60" spans="1:9" ht="67.5" x14ac:dyDescent="0.25">
      <c r="A60" s="35" t="s">
        <v>506</v>
      </c>
      <c r="B60" s="36" t="s">
        <v>507</v>
      </c>
      <c r="C60" s="39">
        <v>506806</v>
      </c>
      <c r="D60" s="39">
        <v>253403</v>
      </c>
      <c r="E60" s="50">
        <v>42887</v>
      </c>
      <c r="F60" s="50">
        <v>44377</v>
      </c>
      <c r="G60" s="35" t="s">
        <v>334</v>
      </c>
      <c r="H60" s="36" t="s">
        <v>508</v>
      </c>
      <c r="I60" s="35" t="s">
        <v>62</v>
      </c>
    </row>
    <row r="61" spans="1:9" ht="22.5" x14ac:dyDescent="0.25">
      <c r="A61" s="35" t="s">
        <v>509</v>
      </c>
      <c r="B61" s="36" t="s">
        <v>510</v>
      </c>
      <c r="C61" s="39">
        <v>501305.21</v>
      </c>
      <c r="D61" s="39">
        <v>144084.21</v>
      </c>
      <c r="E61" s="50">
        <v>43101</v>
      </c>
      <c r="F61" s="50">
        <v>43555</v>
      </c>
      <c r="G61" s="35" t="s">
        <v>334</v>
      </c>
      <c r="H61" s="36" t="s">
        <v>511</v>
      </c>
      <c r="I61" s="35" t="s">
        <v>62</v>
      </c>
    </row>
    <row r="62" spans="1:9" ht="45" x14ac:dyDescent="0.25">
      <c r="A62" s="35" t="s">
        <v>512</v>
      </c>
      <c r="B62" s="36" t="s">
        <v>513</v>
      </c>
      <c r="C62" s="39">
        <v>498460</v>
      </c>
      <c r="D62" s="39">
        <v>89159</v>
      </c>
      <c r="E62" s="50">
        <v>41897</v>
      </c>
      <c r="F62" s="50">
        <v>42536</v>
      </c>
      <c r="G62" s="35" t="s">
        <v>334</v>
      </c>
      <c r="H62" s="36" t="s">
        <v>460</v>
      </c>
      <c r="I62" s="35" t="s">
        <v>62</v>
      </c>
    </row>
    <row r="63" spans="1:9" ht="56.25" x14ac:dyDescent="0.25">
      <c r="A63" s="35" t="s">
        <v>514</v>
      </c>
      <c r="B63" s="36" t="s">
        <v>515</v>
      </c>
      <c r="C63" s="39">
        <v>496321.15</v>
      </c>
      <c r="D63" s="39">
        <v>347424</v>
      </c>
      <c r="E63" s="50">
        <v>42370</v>
      </c>
      <c r="F63" s="50">
        <v>43465</v>
      </c>
      <c r="G63" s="35" t="s">
        <v>334</v>
      </c>
      <c r="H63" s="36" t="s">
        <v>516</v>
      </c>
      <c r="I63" s="35" t="s">
        <v>62</v>
      </c>
    </row>
    <row r="64" spans="1:9" ht="33.75" x14ac:dyDescent="0.25">
      <c r="A64" s="35" t="s">
        <v>517</v>
      </c>
      <c r="B64" s="36" t="s">
        <v>518</v>
      </c>
      <c r="C64" s="39">
        <v>491507.48</v>
      </c>
      <c r="D64" s="39">
        <v>245753.74</v>
      </c>
      <c r="E64" s="50">
        <v>43009</v>
      </c>
      <c r="F64" s="50">
        <v>44104</v>
      </c>
      <c r="G64" s="35" t="s">
        <v>334</v>
      </c>
      <c r="H64" s="36" t="s">
        <v>519</v>
      </c>
      <c r="I64" s="35" t="s">
        <v>62</v>
      </c>
    </row>
    <row r="65" spans="1:9" ht="22.5" x14ac:dyDescent="0.25">
      <c r="A65" s="35" t="s">
        <v>520</v>
      </c>
      <c r="B65" s="36" t="s">
        <v>521</v>
      </c>
      <c r="C65" s="39">
        <v>489438.61</v>
      </c>
      <c r="D65" s="39">
        <v>165000</v>
      </c>
      <c r="E65" s="50">
        <v>42736</v>
      </c>
      <c r="F65" s="50">
        <v>43190</v>
      </c>
      <c r="G65" s="35" t="s">
        <v>334</v>
      </c>
      <c r="H65" s="36" t="s">
        <v>511</v>
      </c>
      <c r="I65" s="35" t="s">
        <v>62</v>
      </c>
    </row>
    <row r="66" spans="1:9" ht="33.75" x14ac:dyDescent="0.25">
      <c r="A66" s="35" t="s">
        <v>522</v>
      </c>
      <c r="B66" s="36" t="s">
        <v>523</v>
      </c>
      <c r="C66" s="39">
        <v>484926.23</v>
      </c>
      <c r="D66" s="39">
        <v>152634.35</v>
      </c>
      <c r="E66" s="50">
        <v>42736</v>
      </c>
      <c r="F66" s="50">
        <v>43983</v>
      </c>
      <c r="G66" s="35" t="s">
        <v>334</v>
      </c>
      <c r="H66" s="36" t="s">
        <v>524</v>
      </c>
      <c r="I66" s="35" t="s">
        <v>62</v>
      </c>
    </row>
    <row r="67" spans="1:9" ht="33.75" x14ac:dyDescent="0.25">
      <c r="A67" s="35" t="s">
        <v>525</v>
      </c>
      <c r="B67" s="36" t="s">
        <v>526</v>
      </c>
      <c r="C67" s="39">
        <v>483962</v>
      </c>
      <c r="D67" s="39">
        <v>260429</v>
      </c>
      <c r="E67" s="50">
        <v>42736</v>
      </c>
      <c r="F67" s="50">
        <v>43100</v>
      </c>
      <c r="G67" s="35" t="s">
        <v>334</v>
      </c>
      <c r="H67" s="36" t="s">
        <v>527</v>
      </c>
      <c r="I67" s="35" t="s">
        <v>62</v>
      </c>
    </row>
    <row r="68" spans="1:9" ht="33.75" x14ac:dyDescent="0.25">
      <c r="A68" s="35" t="s">
        <v>528</v>
      </c>
      <c r="B68" s="36" t="s">
        <v>529</v>
      </c>
      <c r="C68" s="39">
        <v>475710</v>
      </c>
      <c r="D68" s="39">
        <v>90739</v>
      </c>
      <c r="E68" s="50">
        <v>43466</v>
      </c>
      <c r="F68" s="50">
        <v>44377</v>
      </c>
      <c r="G68" s="35" t="s">
        <v>334</v>
      </c>
      <c r="H68" s="36" t="s">
        <v>530</v>
      </c>
      <c r="I68" s="35" t="s">
        <v>62</v>
      </c>
    </row>
    <row r="69" spans="1:9" ht="33.75" x14ac:dyDescent="0.25">
      <c r="A69" s="35" t="s">
        <v>531</v>
      </c>
      <c r="B69" s="36" t="s">
        <v>532</v>
      </c>
      <c r="C69" s="39">
        <v>473884.54</v>
      </c>
      <c r="D69" s="39">
        <v>156679.60999999999</v>
      </c>
      <c r="E69" s="50">
        <v>41640</v>
      </c>
      <c r="F69" s="50">
        <v>42369</v>
      </c>
      <c r="G69" s="35" t="s">
        <v>334</v>
      </c>
      <c r="H69" s="36" t="s">
        <v>533</v>
      </c>
      <c r="I69" s="35" t="s">
        <v>62</v>
      </c>
    </row>
    <row r="70" spans="1:9" ht="45" x14ac:dyDescent="0.25">
      <c r="A70" s="35" t="s">
        <v>534</v>
      </c>
      <c r="B70" s="36" t="s">
        <v>535</v>
      </c>
      <c r="C70" s="39">
        <v>468417.55</v>
      </c>
      <c r="D70" s="39">
        <v>165000</v>
      </c>
      <c r="E70" s="50">
        <v>42370</v>
      </c>
      <c r="F70" s="50">
        <v>42825</v>
      </c>
      <c r="G70" s="35" t="s">
        <v>334</v>
      </c>
      <c r="H70" s="36" t="s">
        <v>536</v>
      </c>
      <c r="I70" s="35" t="s">
        <v>62</v>
      </c>
    </row>
    <row r="71" spans="1:9" ht="45" x14ac:dyDescent="0.25">
      <c r="A71" s="35" t="s">
        <v>537</v>
      </c>
      <c r="B71" s="36" t="s">
        <v>538</v>
      </c>
      <c r="C71" s="39">
        <v>466605</v>
      </c>
      <c r="D71" s="39">
        <v>93321</v>
      </c>
      <c r="E71" s="50">
        <v>42370</v>
      </c>
      <c r="F71" s="50">
        <v>42735</v>
      </c>
      <c r="G71" s="35" t="s">
        <v>334</v>
      </c>
      <c r="H71" s="36" t="s">
        <v>539</v>
      </c>
      <c r="I71" s="35" t="s">
        <v>62</v>
      </c>
    </row>
    <row r="72" spans="1:9" ht="22.5" x14ac:dyDescent="0.25">
      <c r="A72" s="35" t="s">
        <v>540</v>
      </c>
      <c r="B72" s="36" t="s">
        <v>541</v>
      </c>
      <c r="C72" s="39">
        <v>464297.77</v>
      </c>
      <c r="D72" s="39">
        <v>232148.52</v>
      </c>
      <c r="E72" s="50">
        <v>41640</v>
      </c>
      <c r="F72" s="50">
        <v>42369</v>
      </c>
      <c r="G72" s="35" t="s">
        <v>334</v>
      </c>
      <c r="H72" s="36" t="s">
        <v>542</v>
      </c>
      <c r="I72" s="35" t="s">
        <v>62</v>
      </c>
    </row>
    <row r="73" spans="1:9" ht="45" x14ac:dyDescent="0.25">
      <c r="A73" s="35" t="s">
        <v>543</v>
      </c>
      <c r="B73" s="36" t="s">
        <v>544</v>
      </c>
      <c r="C73" s="39">
        <v>442170.62</v>
      </c>
      <c r="D73" s="39">
        <v>309519</v>
      </c>
      <c r="E73" s="50">
        <v>42767</v>
      </c>
      <c r="F73" s="50">
        <v>43862</v>
      </c>
      <c r="G73" s="35" t="s">
        <v>334</v>
      </c>
      <c r="H73" s="36" t="s">
        <v>545</v>
      </c>
      <c r="I73" s="35" t="s">
        <v>62</v>
      </c>
    </row>
    <row r="74" spans="1:9" ht="22.5" x14ac:dyDescent="0.25">
      <c r="A74" s="35" t="s">
        <v>546</v>
      </c>
      <c r="B74" s="36" t="s">
        <v>547</v>
      </c>
      <c r="C74" s="39">
        <v>432763</v>
      </c>
      <c r="D74" s="39">
        <v>142812</v>
      </c>
      <c r="E74" s="50">
        <v>41791</v>
      </c>
      <c r="F74" s="50">
        <v>42094</v>
      </c>
      <c r="G74" s="35" t="s">
        <v>334</v>
      </c>
      <c r="H74" s="36" t="s">
        <v>548</v>
      </c>
      <c r="I74" s="35" t="s">
        <v>62</v>
      </c>
    </row>
    <row r="75" spans="1:9" ht="67.5" x14ac:dyDescent="0.25">
      <c r="A75" s="35" t="s">
        <v>549</v>
      </c>
      <c r="B75" s="36" t="s">
        <v>550</v>
      </c>
      <c r="C75" s="39">
        <v>432504</v>
      </c>
      <c r="D75" s="39">
        <v>216252</v>
      </c>
      <c r="E75" s="50">
        <v>42887</v>
      </c>
      <c r="F75" s="50">
        <v>43405</v>
      </c>
      <c r="G75" s="35" t="s">
        <v>334</v>
      </c>
      <c r="H75" s="36" t="s">
        <v>551</v>
      </c>
      <c r="I75" s="35" t="s">
        <v>62</v>
      </c>
    </row>
    <row r="76" spans="1:9" ht="33.75" x14ac:dyDescent="0.25">
      <c r="A76" s="35" t="s">
        <v>552</v>
      </c>
      <c r="B76" s="36" t="s">
        <v>553</v>
      </c>
      <c r="C76" s="39">
        <v>429319.96</v>
      </c>
      <c r="D76" s="39">
        <v>208222.5</v>
      </c>
      <c r="E76" s="50">
        <v>41640</v>
      </c>
      <c r="F76" s="50">
        <v>43251</v>
      </c>
      <c r="G76" s="35" t="s">
        <v>334</v>
      </c>
      <c r="H76" s="36" t="s">
        <v>554</v>
      </c>
      <c r="I76" s="35" t="s">
        <v>62</v>
      </c>
    </row>
    <row r="77" spans="1:9" ht="45" x14ac:dyDescent="0.25">
      <c r="A77" s="35" t="s">
        <v>555</v>
      </c>
      <c r="B77" s="36" t="s">
        <v>556</v>
      </c>
      <c r="C77" s="39">
        <v>422748.52</v>
      </c>
      <c r="D77" s="39">
        <v>230000</v>
      </c>
      <c r="E77" s="50">
        <v>43467</v>
      </c>
      <c r="F77" s="50">
        <v>44561</v>
      </c>
      <c r="G77" s="35" t="s">
        <v>334</v>
      </c>
      <c r="H77" s="36" t="s">
        <v>557</v>
      </c>
      <c r="I77" s="35" t="s">
        <v>62</v>
      </c>
    </row>
    <row r="78" spans="1:9" ht="45" x14ac:dyDescent="0.25">
      <c r="A78" s="35" t="s">
        <v>558</v>
      </c>
      <c r="B78" s="36" t="s">
        <v>559</v>
      </c>
      <c r="C78" s="39">
        <v>418471</v>
      </c>
      <c r="D78" s="39">
        <v>167388.4</v>
      </c>
      <c r="E78" s="50">
        <v>42917</v>
      </c>
      <c r="F78" s="50">
        <v>44012</v>
      </c>
      <c r="G78" s="35" t="s">
        <v>334</v>
      </c>
      <c r="H78" s="36" t="s">
        <v>560</v>
      </c>
      <c r="I78" s="35" t="s">
        <v>62</v>
      </c>
    </row>
    <row r="79" spans="1:9" ht="22.5" x14ac:dyDescent="0.25">
      <c r="A79" s="35" t="s">
        <v>561</v>
      </c>
      <c r="B79" s="36" t="s">
        <v>562</v>
      </c>
      <c r="C79" s="39">
        <v>412587.16</v>
      </c>
      <c r="D79" s="39">
        <v>288811.01</v>
      </c>
      <c r="E79" s="50">
        <v>42278</v>
      </c>
      <c r="F79" s="50">
        <v>43039</v>
      </c>
      <c r="G79" s="35" t="s">
        <v>334</v>
      </c>
      <c r="H79" s="36" t="s">
        <v>563</v>
      </c>
      <c r="I79" s="35" t="s">
        <v>62</v>
      </c>
    </row>
    <row r="80" spans="1:9" ht="33.75" x14ac:dyDescent="0.25">
      <c r="A80" s="35" t="s">
        <v>564</v>
      </c>
      <c r="B80" s="36" t="s">
        <v>565</v>
      </c>
      <c r="C80" s="39">
        <v>408509.76</v>
      </c>
      <c r="D80" s="39">
        <v>155480</v>
      </c>
      <c r="E80" s="50">
        <v>42005</v>
      </c>
      <c r="F80" s="50">
        <v>42460</v>
      </c>
      <c r="G80" s="35" t="s">
        <v>334</v>
      </c>
      <c r="H80" s="36" t="s">
        <v>566</v>
      </c>
      <c r="I80" s="35" t="s">
        <v>62</v>
      </c>
    </row>
    <row r="81" spans="1:9" ht="22.5" x14ac:dyDescent="0.25">
      <c r="A81" s="35" t="s">
        <v>567</v>
      </c>
      <c r="B81" s="36" t="s">
        <v>568</v>
      </c>
      <c r="C81" s="39">
        <v>408184.1</v>
      </c>
      <c r="D81" s="39">
        <v>285728.87</v>
      </c>
      <c r="E81" s="50">
        <v>42736</v>
      </c>
      <c r="F81" s="50">
        <v>43646</v>
      </c>
      <c r="G81" s="35" t="s">
        <v>334</v>
      </c>
      <c r="H81" s="36" t="s">
        <v>569</v>
      </c>
      <c r="I81" s="35" t="s">
        <v>62</v>
      </c>
    </row>
    <row r="82" spans="1:9" ht="22.5" x14ac:dyDescent="0.25">
      <c r="A82" s="35" t="s">
        <v>570</v>
      </c>
      <c r="B82" s="36" t="s">
        <v>571</v>
      </c>
      <c r="C82" s="39">
        <v>405422.51</v>
      </c>
      <c r="D82" s="39">
        <v>283795.75</v>
      </c>
      <c r="E82" s="50">
        <v>42522</v>
      </c>
      <c r="F82" s="50">
        <v>43921</v>
      </c>
      <c r="G82" s="35" t="s">
        <v>334</v>
      </c>
      <c r="H82" s="36" t="s">
        <v>572</v>
      </c>
      <c r="I82" s="35" t="s">
        <v>62</v>
      </c>
    </row>
    <row r="83" spans="1:9" ht="33.75" x14ac:dyDescent="0.25">
      <c r="A83" s="35" t="s">
        <v>573</v>
      </c>
      <c r="B83" s="36" t="s">
        <v>574</v>
      </c>
      <c r="C83" s="39">
        <v>400000</v>
      </c>
      <c r="D83" s="39">
        <v>200000</v>
      </c>
      <c r="E83" s="50">
        <v>42370</v>
      </c>
      <c r="F83" s="50">
        <v>43465</v>
      </c>
      <c r="G83" s="35" t="s">
        <v>334</v>
      </c>
      <c r="H83" s="36" t="s">
        <v>575</v>
      </c>
      <c r="I83" s="35" t="s">
        <v>62</v>
      </c>
    </row>
    <row r="84" spans="1:9" ht="22.5" x14ac:dyDescent="0.25">
      <c r="A84" s="35" t="s">
        <v>576</v>
      </c>
      <c r="B84" s="36" t="s">
        <v>577</v>
      </c>
      <c r="C84" s="39">
        <v>395823</v>
      </c>
      <c r="D84" s="39">
        <v>265201</v>
      </c>
      <c r="E84" s="50">
        <v>42370</v>
      </c>
      <c r="F84" s="50">
        <v>42735</v>
      </c>
      <c r="G84" s="35" t="s">
        <v>334</v>
      </c>
      <c r="H84" s="36" t="s">
        <v>578</v>
      </c>
      <c r="I84" s="35" t="s">
        <v>62</v>
      </c>
    </row>
    <row r="85" spans="1:9" x14ac:dyDescent="0.25">
      <c r="A85" s="35" t="s">
        <v>579</v>
      </c>
      <c r="B85" s="36" t="s">
        <v>580</v>
      </c>
      <c r="C85" s="39">
        <v>393940</v>
      </c>
      <c r="D85" s="39">
        <v>196970</v>
      </c>
      <c r="E85" s="50">
        <v>42339</v>
      </c>
      <c r="F85" s="50">
        <v>43434</v>
      </c>
      <c r="G85" s="35" t="s">
        <v>334</v>
      </c>
      <c r="H85" s="36" t="s">
        <v>581</v>
      </c>
      <c r="I85" s="35" t="s">
        <v>62</v>
      </c>
    </row>
    <row r="86" spans="1:9" ht="33.75" x14ac:dyDescent="0.25">
      <c r="A86" s="35" t="s">
        <v>582</v>
      </c>
      <c r="B86" s="36" t="s">
        <v>583</v>
      </c>
      <c r="C86" s="39">
        <v>388928</v>
      </c>
      <c r="D86" s="39">
        <v>191597</v>
      </c>
      <c r="E86" s="50">
        <v>42005</v>
      </c>
      <c r="F86" s="50">
        <v>42369</v>
      </c>
      <c r="G86" s="35" t="s">
        <v>334</v>
      </c>
      <c r="H86" s="36" t="s">
        <v>584</v>
      </c>
      <c r="I86" s="35" t="s">
        <v>62</v>
      </c>
    </row>
    <row r="87" spans="1:9" ht="33.75" x14ac:dyDescent="0.25">
      <c r="A87" s="35" t="s">
        <v>585</v>
      </c>
      <c r="B87" s="36" t="s">
        <v>586</v>
      </c>
      <c r="C87" s="39">
        <v>384471.26</v>
      </c>
      <c r="D87" s="39">
        <v>192235.63</v>
      </c>
      <c r="E87" s="50">
        <v>43132</v>
      </c>
      <c r="F87" s="50">
        <v>43861</v>
      </c>
      <c r="G87" s="35" t="s">
        <v>334</v>
      </c>
      <c r="H87" s="36" t="s">
        <v>587</v>
      </c>
      <c r="I87" s="35" t="s">
        <v>62</v>
      </c>
    </row>
    <row r="88" spans="1:9" ht="22.5" x14ac:dyDescent="0.25">
      <c r="A88" s="35" t="s">
        <v>588</v>
      </c>
      <c r="B88" s="36" t="s">
        <v>589</v>
      </c>
      <c r="C88" s="39">
        <v>383444.36</v>
      </c>
      <c r="D88" s="39">
        <v>191722.18</v>
      </c>
      <c r="E88" s="50">
        <v>42262</v>
      </c>
      <c r="F88" s="50">
        <v>42993</v>
      </c>
      <c r="G88" s="35" t="s">
        <v>334</v>
      </c>
      <c r="H88" s="36" t="s">
        <v>590</v>
      </c>
      <c r="I88" s="35" t="s">
        <v>62</v>
      </c>
    </row>
    <row r="89" spans="1:9" ht="22.5" x14ac:dyDescent="0.25">
      <c r="A89" s="35" t="s">
        <v>591</v>
      </c>
      <c r="B89" s="36" t="s">
        <v>592</v>
      </c>
      <c r="C89" s="39">
        <v>372346.83</v>
      </c>
      <c r="D89" s="39">
        <v>213510</v>
      </c>
      <c r="E89" s="50">
        <v>41640</v>
      </c>
      <c r="F89" s="50">
        <v>43465</v>
      </c>
      <c r="G89" s="35" t="s">
        <v>334</v>
      </c>
      <c r="H89" s="36" t="s">
        <v>593</v>
      </c>
      <c r="I89" s="35" t="s">
        <v>62</v>
      </c>
    </row>
    <row r="90" spans="1:9" ht="33.75" x14ac:dyDescent="0.25">
      <c r="A90" s="35" t="s">
        <v>594</v>
      </c>
      <c r="B90" s="36" t="s">
        <v>595</v>
      </c>
      <c r="C90" s="39">
        <v>371321</v>
      </c>
      <c r="D90" s="39">
        <v>371321</v>
      </c>
      <c r="E90" s="50">
        <v>42805</v>
      </c>
      <c r="F90" s="50">
        <v>44286</v>
      </c>
      <c r="G90" s="35" t="s">
        <v>334</v>
      </c>
      <c r="H90" s="36" t="s">
        <v>596</v>
      </c>
      <c r="I90" s="35" t="s">
        <v>62</v>
      </c>
    </row>
    <row r="91" spans="1:9" ht="22.5" x14ac:dyDescent="0.25">
      <c r="A91" s="35" t="s">
        <v>597</v>
      </c>
      <c r="B91" s="36" t="s">
        <v>598</v>
      </c>
      <c r="C91" s="39">
        <v>365539.26</v>
      </c>
      <c r="D91" s="39">
        <v>159881.26</v>
      </c>
      <c r="E91" s="50">
        <v>42461</v>
      </c>
      <c r="F91" s="50">
        <v>42735</v>
      </c>
      <c r="G91" s="35" t="s">
        <v>334</v>
      </c>
      <c r="H91" s="36" t="s">
        <v>599</v>
      </c>
      <c r="I91" s="35" t="s">
        <v>62</v>
      </c>
    </row>
    <row r="92" spans="1:9" ht="22.5" x14ac:dyDescent="0.25">
      <c r="A92" s="35" t="s">
        <v>600</v>
      </c>
      <c r="B92" s="36" t="s">
        <v>601</v>
      </c>
      <c r="C92" s="39">
        <v>358492</v>
      </c>
      <c r="D92" s="39">
        <v>178598</v>
      </c>
      <c r="E92" s="50">
        <v>42370</v>
      </c>
      <c r="F92" s="50">
        <v>42735</v>
      </c>
      <c r="G92" s="35" t="s">
        <v>334</v>
      </c>
      <c r="H92" s="36" t="s">
        <v>602</v>
      </c>
      <c r="I92" s="35" t="s">
        <v>62</v>
      </c>
    </row>
    <row r="93" spans="1:9" ht="22.5" x14ac:dyDescent="0.25">
      <c r="A93" s="35" t="s">
        <v>603</v>
      </c>
      <c r="B93" s="36" t="s">
        <v>604</v>
      </c>
      <c r="C93" s="39">
        <v>357580.1</v>
      </c>
      <c r="D93" s="39">
        <v>208370.1</v>
      </c>
      <c r="E93" s="50">
        <v>41730</v>
      </c>
      <c r="F93" s="50">
        <v>42521</v>
      </c>
      <c r="G93" s="35" t="s">
        <v>334</v>
      </c>
      <c r="H93" s="36" t="s">
        <v>605</v>
      </c>
      <c r="I93" s="35" t="s">
        <v>62</v>
      </c>
    </row>
    <row r="94" spans="1:9" ht="22.5" x14ac:dyDescent="0.25">
      <c r="A94" s="35" t="s">
        <v>606</v>
      </c>
      <c r="B94" s="36" t="s">
        <v>607</v>
      </c>
      <c r="C94" s="39">
        <v>353514</v>
      </c>
      <c r="D94" s="39">
        <v>157514</v>
      </c>
      <c r="E94" s="50">
        <v>42736</v>
      </c>
      <c r="F94" s="50">
        <v>43100</v>
      </c>
      <c r="G94" s="35" t="s">
        <v>334</v>
      </c>
      <c r="H94" s="36" t="s">
        <v>608</v>
      </c>
      <c r="I94" s="35" t="s">
        <v>62</v>
      </c>
    </row>
    <row r="95" spans="1:9" ht="22.5" x14ac:dyDescent="0.25">
      <c r="A95" s="35" t="s">
        <v>609</v>
      </c>
      <c r="B95" s="36" t="s">
        <v>610</v>
      </c>
      <c r="C95" s="39">
        <v>343023.56</v>
      </c>
      <c r="D95" s="39">
        <v>157356</v>
      </c>
      <c r="E95" s="50">
        <v>41640</v>
      </c>
      <c r="F95" s="50">
        <v>43646</v>
      </c>
      <c r="G95" s="35" t="s">
        <v>334</v>
      </c>
      <c r="H95" s="36" t="s">
        <v>611</v>
      </c>
      <c r="I95" s="35" t="s">
        <v>62</v>
      </c>
    </row>
    <row r="96" spans="1:9" x14ac:dyDescent="0.25">
      <c r="A96" s="35" t="s">
        <v>612</v>
      </c>
      <c r="B96" s="36" t="s">
        <v>613</v>
      </c>
      <c r="C96" s="39">
        <v>343000</v>
      </c>
      <c r="D96" s="39">
        <v>51450</v>
      </c>
      <c r="E96" s="50">
        <v>42186</v>
      </c>
      <c r="F96" s="50">
        <v>42825</v>
      </c>
      <c r="G96" s="35" t="s">
        <v>334</v>
      </c>
      <c r="H96" s="36" t="s">
        <v>614</v>
      </c>
      <c r="I96" s="35" t="s">
        <v>62</v>
      </c>
    </row>
    <row r="97" spans="1:9" ht="33.75" x14ac:dyDescent="0.25">
      <c r="A97" s="35" t="s">
        <v>615</v>
      </c>
      <c r="B97" s="36" t="s">
        <v>616</v>
      </c>
      <c r="C97" s="39">
        <v>342000</v>
      </c>
      <c r="D97" s="39">
        <v>142500</v>
      </c>
      <c r="E97" s="50">
        <v>42370</v>
      </c>
      <c r="F97" s="50">
        <v>43100</v>
      </c>
      <c r="G97" s="35" t="s">
        <v>334</v>
      </c>
      <c r="H97" s="36" t="s">
        <v>617</v>
      </c>
      <c r="I97" s="35" t="s">
        <v>62</v>
      </c>
    </row>
    <row r="98" spans="1:9" ht="22.5" x14ac:dyDescent="0.25">
      <c r="A98" s="35" t="s">
        <v>618</v>
      </c>
      <c r="B98" s="36" t="s">
        <v>619</v>
      </c>
      <c r="C98" s="39">
        <v>339492.97</v>
      </c>
      <c r="D98" s="39">
        <v>169712.53</v>
      </c>
      <c r="E98" s="50">
        <v>42095</v>
      </c>
      <c r="F98" s="50">
        <v>42460</v>
      </c>
      <c r="G98" s="35" t="s">
        <v>334</v>
      </c>
      <c r="H98" s="36" t="s">
        <v>620</v>
      </c>
      <c r="I98" s="35" t="s">
        <v>62</v>
      </c>
    </row>
    <row r="99" spans="1:9" ht="45" x14ac:dyDescent="0.25">
      <c r="A99" s="35" t="s">
        <v>621</v>
      </c>
      <c r="B99" s="36" t="s">
        <v>622</v>
      </c>
      <c r="C99" s="39">
        <v>336849</v>
      </c>
      <c r="D99" s="39">
        <v>168120</v>
      </c>
      <c r="E99" s="50">
        <v>43101</v>
      </c>
      <c r="F99" s="50">
        <v>44196</v>
      </c>
      <c r="G99" s="35" t="s">
        <v>334</v>
      </c>
      <c r="H99" s="36" t="s">
        <v>623</v>
      </c>
      <c r="I99" s="35" t="s">
        <v>62</v>
      </c>
    </row>
    <row r="100" spans="1:9" ht="45" x14ac:dyDescent="0.25">
      <c r="A100" s="35" t="s">
        <v>624</v>
      </c>
      <c r="B100" s="36" t="s">
        <v>625</v>
      </c>
      <c r="C100" s="39">
        <v>332566.63</v>
      </c>
      <c r="D100" s="39">
        <v>88539.71</v>
      </c>
      <c r="E100" s="50">
        <v>43466</v>
      </c>
      <c r="F100" s="50">
        <v>43830</v>
      </c>
      <c r="G100" s="35" t="s">
        <v>334</v>
      </c>
      <c r="H100" s="36" t="s">
        <v>626</v>
      </c>
      <c r="I100" s="35" t="s">
        <v>62</v>
      </c>
    </row>
    <row r="101" spans="1:9" ht="45" x14ac:dyDescent="0.25">
      <c r="A101" s="35" t="s">
        <v>627</v>
      </c>
      <c r="B101" s="36" t="s">
        <v>628</v>
      </c>
      <c r="C101" s="39">
        <v>331646</v>
      </c>
      <c r="D101" s="39">
        <v>77733</v>
      </c>
      <c r="E101" s="50">
        <v>41640</v>
      </c>
      <c r="F101" s="50">
        <v>42004</v>
      </c>
      <c r="G101" s="35" t="s">
        <v>334</v>
      </c>
      <c r="H101" s="36" t="s">
        <v>629</v>
      </c>
      <c r="I101" s="35" t="s">
        <v>62</v>
      </c>
    </row>
    <row r="102" spans="1:9" ht="22.5" x14ac:dyDescent="0.25">
      <c r="A102" s="35" t="s">
        <v>630</v>
      </c>
      <c r="B102" s="36" t="s">
        <v>631</v>
      </c>
      <c r="C102" s="39">
        <v>331494</v>
      </c>
      <c r="D102" s="39">
        <v>145856</v>
      </c>
      <c r="E102" s="50">
        <v>43466</v>
      </c>
      <c r="F102" s="50">
        <v>43830</v>
      </c>
      <c r="G102" s="35" t="s">
        <v>334</v>
      </c>
      <c r="H102" s="36" t="s">
        <v>632</v>
      </c>
      <c r="I102" s="35" t="s">
        <v>62</v>
      </c>
    </row>
    <row r="103" spans="1:9" ht="78.75" x14ac:dyDescent="0.25">
      <c r="A103" s="35" t="s">
        <v>633</v>
      </c>
      <c r="B103" s="36" t="s">
        <v>634</v>
      </c>
      <c r="C103" s="39">
        <v>329483</v>
      </c>
      <c r="D103" s="39">
        <v>127806</v>
      </c>
      <c r="E103" s="50">
        <v>43255</v>
      </c>
      <c r="F103" s="50">
        <v>43800</v>
      </c>
      <c r="G103" s="35" t="s">
        <v>334</v>
      </c>
      <c r="H103" s="36" t="s">
        <v>635</v>
      </c>
      <c r="I103" s="35" t="s">
        <v>62</v>
      </c>
    </row>
    <row r="104" spans="1:9" ht="22.5" x14ac:dyDescent="0.25">
      <c r="A104" s="35" t="s">
        <v>636</v>
      </c>
      <c r="B104" s="36" t="s">
        <v>637</v>
      </c>
      <c r="C104" s="39">
        <v>329246</v>
      </c>
      <c r="D104" s="39">
        <v>144868</v>
      </c>
      <c r="E104" s="50">
        <v>43101</v>
      </c>
      <c r="F104" s="50">
        <v>43465</v>
      </c>
      <c r="G104" s="35" t="s">
        <v>334</v>
      </c>
      <c r="H104" s="36" t="s">
        <v>638</v>
      </c>
      <c r="I104" s="35" t="s">
        <v>62</v>
      </c>
    </row>
    <row r="105" spans="1:9" ht="22.5" x14ac:dyDescent="0.25">
      <c r="A105" s="35" t="s">
        <v>639</v>
      </c>
      <c r="B105" s="36" t="s">
        <v>640</v>
      </c>
      <c r="C105" s="39">
        <v>324324.89</v>
      </c>
      <c r="D105" s="39">
        <v>162162</v>
      </c>
      <c r="E105" s="50">
        <v>42370</v>
      </c>
      <c r="F105" s="50">
        <v>43100</v>
      </c>
      <c r="G105" s="35" t="s">
        <v>334</v>
      </c>
      <c r="H105" s="36" t="s">
        <v>641</v>
      </c>
      <c r="I105" s="35" t="s">
        <v>62</v>
      </c>
    </row>
    <row r="106" spans="1:9" ht="22.5" x14ac:dyDescent="0.25">
      <c r="A106" s="35" t="s">
        <v>642</v>
      </c>
      <c r="B106" s="36" t="s">
        <v>643</v>
      </c>
      <c r="C106" s="39">
        <v>323046.15999999997</v>
      </c>
      <c r="D106" s="39">
        <v>226132.31</v>
      </c>
      <c r="E106" s="50">
        <v>43831</v>
      </c>
      <c r="F106" s="50">
        <v>44561</v>
      </c>
      <c r="G106" s="35" t="s">
        <v>334</v>
      </c>
      <c r="H106" s="36" t="s">
        <v>644</v>
      </c>
      <c r="I106" s="35" t="s">
        <v>62</v>
      </c>
    </row>
    <row r="107" spans="1:9" ht="33.75" x14ac:dyDescent="0.25">
      <c r="A107" s="35" t="s">
        <v>645</v>
      </c>
      <c r="B107" s="36" t="s">
        <v>646</v>
      </c>
      <c r="C107" s="39">
        <v>319229.28000000003</v>
      </c>
      <c r="D107" s="39">
        <v>140460.88</v>
      </c>
      <c r="E107" s="50">
        <v>42979</v>
      </c>
      <c r="F107" s="50">
        <v>44074</v>
      </c>
      <c r="G107" s="35" t="s">
        <v>334</v>
      </c>
      <c r="H107" s="36" t="s">
        <v>647</v>
      </c>
      <c r="I107" s="35" t="s">
        <v>62</v>
      </c>
    </row>
    <row r="108" spans="1:9" ht="22.5" x14ac:dyDescent="0.25">
      <c r="A108" s="35" t="s">
        <v>648</v>
      </c>
      <c r="B108" s="36" t="s">
        <v>649</v>
      </c>
      <c r="C108" s="39">
        <v>315256.40000000002</v>
      </c>
      <c r="D108" s="39">
        <v>149493.57999999999</v>
      </c>
      <c r="E108" s="50">
        <v>42370</v>
      </c>
      <c r="F108" s="50">
        <v>43100</v>
      </c>
      <c r="G108" s="35" t="s">
        <v>334</v>
      </c>
      <c r="H108" s="36" t="s">
        <v>650</v>
      </c>
      <c r="I108" s="35" t="s">
        <v>62</v>
      </c>
    </row>
    <row r="109" spans="1:9" ht="22.5" x14ac:dyDescent="0.25">
      <c r="A109" s="35" t="s">
        <v>651</v>
      </c>
      <c r="B109" s="36" t="s">
        <v>652</v>
      </c>
      <c r="C109" s="39">
        <v>314589</v>
      </c>
      <c r="D109" s="39">
        <v>61564</v>
      </c>
      <c r="E109" s="50">
        <v>42675</v>
      </c>
      <c r="F109" s="50">
        <v>43434</v>
      </c>
      <c r="G109" s="35" t="s">
        <v>334</v>
      </c>
      <c r="H109" s="36" t="s">
        <v>653</v>
      </c>
      <c r="I109" s="35" t="s">
        <v>62</v>
      </c>
    </row>
    <row r="110" spans="1:9" ht="22.5" x14ac:dyDescent="0.25">
      <c r="A110" s="35" t="s">
        <v>654</v>
      </c>
      <c r="B110" s="36" t="s">
        <v>655</v>
      </c>
      <c r="C110" s="39">
        <v>312231.8</v>
      </c>
      <c r="D110" s="39">
        <v>156115.9</v>
      </c>
      <c r="E110" s="50">
        <v>42795</v>
      </c>
      <c r="F110" s="50">
        <v>43525</v>
      </c>
      <c r="G110" s="35" t="s">
        <v>334</v>
      </c>
      <c r="H110" s="36" t="s">
        <v>656</v>
      </c>
      <c r="I110" s="35" t="s">
        <v>62</v>
      </c>
    </row>
    <row r="111" spans="1:9" ht="33.75" x14ac:dyDescent="0.25">
      <c r="A111" s="35" t="s">
        <v>657</v>
      </c>
      <c r="B111" s="36" t="s">
        <v>658</v>
      </c>
      <c r="C111" s="39">
        <v>309470.40999999997</v>
      </c>
      <c r="D111" s="39">
        <v>136166.98000000001</v>
      </c>
      <c r="E111" s="50">
        <v>42979</v>
      </c>
      <c r="F111" s="50">
        <v>44074</v>
      </c>
      <c r="G111" s="35" t="s">
        <v>334</v>
      </c>
      <c r="H111" s="36" t="s">
        <v>659</v>
      </c>
      <c r="I111" s="35" t="s">
        <v>62</v>
      </c>
    </row>
    <row r="112" spans="1:9" ht="45" x14ac:dyDescent="0.25">
      <c r="A112" s="35" t="s">
        <v>660</v>
      </c>
      <c r="B112" s="36" t="s">
        <v>661</v>
      </c>
      <c r="C112" s="39">
        <v>306334</v>
      </c>
      <c r="D112" s="39">
        <v>153167</v>
      </c>
      <c r="E112" s="50">
        <v>42370</v>
      </c>
      <c r="F112" s="50">
        <v>43465</v>
      </c>
      <c r="G112" s="35" t="s">
        <v>334</v>
      </c>
      <c r="H112" s="36" t="s">
        <v>575</v>
      </c>
      <c r="I112" s="35" t="s">
        <v>62</v>
      </c>
    </row>
    <row r="113" spans="1:9" ht="45" x14ac:dyDescent="0.25">
      <c r="A113" s="35" t="s">
        <v>662</v>
      </c>
      <c r="B113" s="36" t="s">
        <v>663</v>
      </c>
      <c r="C113" s="39">
        <v>302417</v>
      </c>
      <c r="D113" s="39">
        <v>30477.599999999999</v>
      </c>
      <c r="E113" s="50">
        <v>43194</v>
      </c>
      <c r="F113" s="50">
        <v>43555</v>
      </c>
      <c r="G113" s="35" t="s">
        <v>334</v>
      </c>
      <c r="H113" s="36" t="s">
        <v>664</v>
      </c>
      <c r="I113" s="35" t="s">
        <v>62</v>
      </c>
    </row>
    <row r="114" spans="1:9" ht="33.75" x14ac:dyDescent="0.25">
      <c r="A114" s="35" t="s">
        <v>665</v>
      </c>
      <c r="B114" s="36" t="s">
        <v>663</v>
      </c>
      <c r="C114" s="39">
        <v>300000</v>
      </c>
      <c r="D114" s="39">
        <v>99000</v>
      </c>
      <c r="E114" s="50">
        <v>43556</v>
      </c>
      <c r="F114" s="50">
        <v>44012</v>
      </c>
      <c r="G114" s="35" t="s">
        <v>334</v>
      </c>
      <c r="H114" s="36" t="s">
        <v>666</v>
      </c>
      <c r="I114" s="35" t="s">
        <v>62</v>
      </c>
    </row>
    <row r="115" spans="1:9" ht="33.75" x14ac:dyDescent="0.25">
      <c r="A115" s="35" t="s">
        <v>667</v>
      </c>
      <c r="B115" s="36" t="s">
        <v>668</v>
      </c>
      <c r="C115" s="39">
        <v>299646.2</v>
      </c>
      <c r="D115" s="39">
        <v>149823.1</v>
      </c>
      <c r="E115" s="50">
        <v>43132</v>
      </c>
      <c r="F115" s="50">
        <v>43861</v>
      </c>
      <c r="G115" s="35" t="s">
        <v>334</v>
      </c>
      <c r="H115" s="36" t="s">
        <v>669</v>
      </c>
      <c r="I115" s="35" t="s">
        <v>62</v>
      </c>
    </row>
    <row r="116" spans="1:9" ht="22.5" x14ac:dyDescent="0.25">
      <c r="A116" s="35" t="s">
        <v>670</v>
      </c>
      <c r="B116" s="36" t="s">
        <v>671</v>
      </c>
      <c r="C116" s="39">
        <v>298980</v>
      </c>
      <c r="D116" s="39">
        <v>197364</v>
      </c>
      <c r="E116" s="50">
        <v>42370</v>
      </c>
      <c r="F116" s="50">
        <v>42916</v>
      </c>
      <c r="G116" s="35" t="s">
        <v>334</v>
      </c>
      <c r="H116" s="36" t="s">
        <v>672</v>
      </c>
      <c r="I116" s="35" t="s">
        <v>62</v>
      </c>
    </row>
    <row r="117" spans="1:9" ht="33.75" x14ac:dyDescent="0.25">
      <c r="A117" s="35" t="s">
        <v>673</v>
      </c>
      <c r="B117" s="36" t="s">
        <v>674</v>
      </c>
      <c r="C117" s="39">
        <v>296009.3</v>
      </c>
      <c r="D117" s="39">
        <v>148004.65</v>
      </c>
      <c r="E117" s="50">
        <v>42370</v>
      </c>
      <c r="F117" s="50">
        <v>43465</v>
      </c>
      <c r="G117" s="35" t="s">
        <v>334</v>
      </c>
      <c r="H117" s="36" t="s">
        <v>675</v>
      </c>
      <c r="I117" s="35" t="s">
        <v>62</v>
      </c>
    </row>
    <row r="118" spans="1:9" ht="78.75" x14ac:dyDescent="0.25">
      <c r="A118" s="35" t="s">
        <v>676</v>
      </c>
      <c r="B118" s="36" t="s">
        <v>677</v>
      </c>
      <c r="C118" s="39">
        <v>293364.59999999998</v>
      </c>
      <c r="D118" s="39">
        <v>146682.29999999999</v>
      </c>
      <c r="E118" s="50">
        <v>43221</v>
      </c>
      <c r="F118" s="50">
        <v>44196</v>
      </c>
      <c r="G118" s="35" t="s">
        <v>334</v>
      </c>
      <c r="H118" s="36" t="s">
        <v>678</v>
      </c>
      <c r="I118" s="35" t="s">
        <v>62</v>
      </c>
    </row>
    <row r="119" spans="1:9" ht="78.75" x14ac:dyDescent="0.25">
      <c r="A119" s="35" t="s">
        <v>679</v>
      </c>
      <c r="B119" s="36" t="s">
        <v>680</v>
      </c>
      <c r="C119" s="39">
        <v>292607.33</v>
      </c>
      <c r="D119" s="39">
        <v>144539</v>
      </c>
      <c r="E119" s="50">
        <v>42829</v>
      </c>
      <c r="F119" s="50">
        <v>43281</v>
      </c>
      <c r="G119" s="35" t="s">
        <v>334</v>
      </c>
      <c r="H119" s="36" t="s">
        <v>681</v>
      </c>
      <c r="I119" s="35" t="s">
        <v>62</v>
      </c>
    </row>
    <row r="120" spans="1:9" ht="22.5" x14ac:dyDescent="0.25">
      <c r="A120" s="35" t="s">
        <v>682</v>
      </c>
      <c r="B120" s="36" t="s">
        <v>683</v>
      </c>
      <c r="C120" s="39">
        <v>291604.59999999998</v>
      </c>
      <c r="D120" s="39">
        <v>46345</v>
      </c>
      <c r="E120" s="50">
        <v>43101</v>
      </c>
      <c r="F120" s="50">
        <v>43861</v>
      </c>
      <c r="G120" s="35" t="s">
        <v>334</v>
      </c>
      <c r="H120" s="36" t="s">
        <v>684</v>
      </c>
      <c r="I120" s="35" t="s">
        <v>62</v>
      </c>
    </row>
    <row r="121" spans="1:9" ht="33.75" x14ac:dyDescent="0.25">
      <c r="A121" s="35" t="s">
        <v>685</v>
      </c>
      <c r="B121" s="36" t="s">
        <v>686</v>
      </c>
      <c r="C121" s="39">
        <v>291477.2</v>
      </c>
      <c r="D121" s="39">
        <v>135511.5</v>
      </c>
      <c r="E121" s="50">
        <v>43466</v>
      </c>
      <c r="F121" s="50">
        <v>44196</v>
      </c>
      <c r="G121" s="35" t="s">
        <v>334</v>
      </c>
      <c r="H121" s="36" t="s">
        <v>687</v>
      </c>
      <c r="I121" s="35" t="s">
        <v>62</v>
      </c>
    </row>
    <row r="122" spans="1:9" ht="45" x14ac:dyDescent="0.25">
      <c r="A122" s="35" t="s">
        <v>688</v>
      </c>
      <c r="B122" s="36" t="s">
        <v>689</v>
      </c>
      <c r="C122" s="39">
        <v>290455</v>
      </c>
      <c r="D122" s="39">
        <v>200573</v>
      </c>
      <c r="E122" s="50">
        <v>42736</v>
      </c>
      <c r="F122" s="50">
        <v>43100</v>
      </c>
      <c r="G122" s="35" t="s">
        <v>334</v>
      </c>
      <c r="H122" s="36" t="s">
        <v>690</v>
      </c>
      <c r="I122" s="35" t="s">
        <v>62</v>
      </c>
    </row>
    <row r="123" spans="1:9" ht="33.75" x14ac:dyDescent="0.25">
      <c r="A123" s="35" t="s">
        <v>691</v>
      </c>
      <c r="B123" s="36" t="s">
        <v>692</v>
      </c>
      <c r="C123" s="39">
        <v>290120</v>
      </c>
      <c r="D123" s="39">
        <v>143063</v>
      </c>
      <c r="E123" s="50">
        <v>42491</v>
      </c>
      <c r="F123" s="50">
        <v>44196</v>
      </c>
      <c r="G123" s="35" t="s">
        <v>334</v>
      </c>
      <c r="H123" s="36" t="s">
        <v>693</v>
      </c>
      <c r="I123" s="35" t="s">
        <v>62</v>
      </c>
    </row>
    <row r="124" spans="1:9" x14ac:dyDescent="0.25">
      <c r="A124" s="35" t="s">
        <v>694</v>
      </c>
      <c r="B124" s="36" t="s">
        <v>695</v>
      </c>
      <c r="C124" s="39">
        <v>288950.57</v>
      </c>
      <c r="D124" s="39">
        <v>115580.23</v>
      </c>
      <c r="E124" s="50">
        <v>42248</v>
      </c>
      <c r="F124" s="50">
        <v>43282</v>
      </c>
      <c r="G124" s="35" t="s">
        <v>334</v>
      </c>
      <c r="H124" s="36" t="s">
        <v>696</v>
      </c>
      <c r="I124" s="35" t="s">
        <v>62</v>
      </c>
    </row>
    <row r="125" spans="1:9" ht="45" x14ac:dyDescent="0.25">
      <c r="A125" s="35" t="s">
        <v>697</v>
      </c>
      <c r="B125" s="36" t="s">
        <v>698</v>
      </c>
      <c r="C125" s="39">
        <v>283121</v>
      </c>
      <c r="D125" s="39">
        <v>52191</v>
      </c>
      <c r="E125" s="50">
        <v>42005</v>
      </c>
      <c r="F125" s="50">
        <v>42825</v>
      </c>
      <c r="G125" s="35" t="s">
        <v>334</v>
      </c>
      <c r="H125" s="36" t="s">
        <v>699</v>
      </c>
      <c r="I125" s="35" t="s">
        <v>62</v>
      </c>
    </row>
    <row r="126" spans="1:9" ht="22.5" x14ac:dyDescent="0.25">
      <c r="A126" s="35" t="s">
        <v>700</v>
      </c>
      <c r="B126" s="36" t="s">
        <v>701</v>
      </c>
      <c r="C126" s="39">
        <v>281416.46000000002</v>
      </c>
      <c r="D126" s="39">
        <v>87880.960000000006</v>
      </c>
      <c r="E126" s="50">
        <v>42856</v>
      </c>
      <c r="F126" s="50">
        <v>43585</v>
      </c>
      <c r="G126" s="35" t="s">
        <v>334</v>
      </c>
      <c r="H126" s="36" t="s">
        <v>702</v>
      </c>
      <c r="I126" s="35" t="s">
        <v>62</v>
      </c>
    </row>
    <row r="127" spans="1:9" ht="22.5" x14ac:dyDescent="0.25">
      <c r="A127" s="35" t="s">
        <v>703</v>
      </c>
      <c r="B127" s="36" t="s">
        <v>704</v>
      </c>
      <c r="C127" s="39">
        <v>276245.71999999997</v>
      </c>
      <c r="D127" s="39">
        <v>220996</v>
      </c>
      <c r="E127" s="50">
        <v>43617</v>
      </c>
      <c r="F127" s="50">
        <v>44377</v>
      </c>
      <c r="G127" s="35" t="s">
        <v>334</v>
      </c>
      <c r="H127" s="36" t="s">
        <v>705</v>
      </c>
      <c r="I127" s="35" t="s">
        <v>62</v>
      </c>
    </row>
    <row r="128" spans="1:9" ht="33.75" x14ac:dyDescent="0.25">
      <c r="A128" s="35" t="s">
        <v>706</v>
      </c>
      <c r="B128" s="36" t="s">
        <v>346</v>
      </c>
      <c r="C128" s="39">
        <v>274859.18</v>
      </c>
      <c r="D128" s="39">
        <v>127364.31</v>
      </c>
      <c r="E128" s="50">
        <v>42736</v>
      </c>
      <c r="F128" s="50">
        <v>43100</v>
      </c>
      <c r="G128" s="35" t="s">
        <v>334</v>
      </c>
      <c r="H128" s="36" t="s">
        <v>707</v>
      </c>
      <c r="I128" s="35" t="s">
        <v>62</v>
      </c>
    </row>
    <row r="129" spans="1:9" ht="33.75" x14ac:dyDescent="0.25">
      <c r="A129" s="35" t="s">
        <v>708</v>
      </c>
      <c r="B129" s="36" t="s">
        <v>709</v>
      </c>
      <c r="C129" s="39">
        <v>266860.36</v>
      </c>
      <c r="D129" s="39">
        <v>128049.2</v>
      </c>
      <c r="E129" s="50">
        <v>43101</v>
      </c>
      <c r="F129" s="50">
        <v>43555</v>
      </c>
      <c r="G129" s="35" t="s">
        <v>334</v>
      </c>
      <c r="H129" s="36" t="s">
        <v>710</v>
      </c>
      <c r="I129" s="35" t="s">
        <v>62</v>
      </c>
    </row>
    <row r="130" spans="1:9" ht="22.5" x14ac:dyDescent="0.25">
      <c r="A130" s="35" t="s">
        <v>711</v>
      </c>
      <c r="B130" s="36" t="s">
        <v>712</v>
      </c>
      <c r="C130" s="39">
        <v>266635.89</v>
      </c>
      <c r="D130" s="39">
        <v>251635.89</v>
      </c>
      <c r="E130" s="50">
        <v>42738</v>
      </c>
      <c r="F130" s="50">
        <v>43830</v>
      </c>
      <c r="G130" s="35" t="s">
        <v>334</v>
      </c>
      <c r="H130" s="36" t="s">
        <v>713</v>
      </c>
      <c r="I130" s="35" t="s">
        <v>62</v>
      </c>
    </row>
    <row r="131" spans="1:9" ht="22.5" x14ac:dyDescent="0.25">
      <c r="A131" s="35" t="s">
        <v>714</v>
      </c>
      <c r="B131" s="36" t="s">
        <v>715</v>
      </c>
      <c r="C131" s="39">
        <v>264622.34000000003</v>
      </c>
      <c r="D131" s="39">
        <v>158773.4</v>
      </c>
      <c r="E131" s="50">
        <v>42005</v>
      </c>
      <c r="F131" s="50">
        <v>42735</v>
      </c>
      <c r="G131" s="35" t="s">
        <v>334</v>
      </c>
      <c r="H131" s="36" t="s">
        <v>716</v>
      </c>
      <c r="I131" s="35" t="s">
        <v>62</v>
      </c>
    </row>
    <row r="132" spans="1:9" ht="22.5" x14ac:dyDescent="0.25">
      <c r="A132" s="35" t="s">
        <v>717</v>
      </c>
      <c r="B132" s="36" t="s">
        <v>718</v>
      </c>
      <c r="C132" s="39">
        <v>263791.78000000003</v>
      </c>
      <c r="D132" s="39">
        <v>123385.09</v>
      </c>
      <c r="E132" s="50">
        <v>43466</v>
      </c>
      <c r="F132" s="50">
        <v>44377</v>
      </c>
      <c r="G132" s="35" t="s">
        <v>334</v>
      </c>
      <c r="H132" s="36" t="s">
        <v>719</v>
      </c>
      <c r="I132" s="35" t="s">
        <v>62</v>
      </c>
    </row>
    <row r="133" spans="1:9" ht="22.5" x14ac:dyDescent="0.25">
      <c r="A133" s="35" t="s">
        <v>720</v>
      </c>
      <c r="B133" s="36" t="s">
        <v>721</v>
      </c>
      <c r="C133" s="39">
        <v>263696</v>
      </c>
      <c r="D133" s="39">
        <v>210957</v>
      </c>
      <c r="E133" s="50">
        <v>42430</v>
      </c>
      <c r="F133" s="50">
        <v>44196</v>
      </c>
      <c r="G133" s="35" t="s">
        <v>334</v>
      </c>
      <c r="H133" s="36" t="s">
        <v>722</v>
      </c>
      <c r="I133" s="35" t="s">
        <v>62</v>
      </c>
    </row>
    <row r="134" spans="1:9" ht="78.75" x14ac:dyDescent="0.25">
      <c r="A134" s="35" t="s">
        <v>723</v>
      </c>
      <c r="B134" s="36" t="s">
        <v>724</v>
      </c>
      <c r="C134" s="39">
        <v>263435.5</v>
      </c>
      <c r="D134" s="39">
        <v>131717.75</v>
      </c>
      <c r="E134" s="50">
        <v>43101</v>
      </c>
      <c r="F134" s="50">
        <v>44316</v>
      </c>
      <c r="G134" s="35" t="s">
        <v>334</v>
      </c>
      <c r="H134" s="36" t="s">
        <v>725</v>
      </c>
      <c r="I134" s="35" t="s">
        <v>62</v>
      </c>
    </row>
    <row r="135" spans="1:9" x14ac:dyDescent="0.25">
      <c r="A135" s="35" t="s">
        <v>726</v>
      </c>
      <c r="B135" s="36" t="s">
        <v>727</v>
      </c>
      <c r="C135" s="39">
        <v>263130.34000000003</v>
      </c>
      <c r="D135" s="39">
        <v>154130.34</v>
      </c>
      <c r="E135" s="50">
        <v>42095</v>
      </c>
      <c r="F135" s="50">
        <v>42916</v>
      </c>
      <c r="G135" s="35" t="s">
        <v>334</v>
      </c>
      <c r="H135" s="36" t="s">
        <v>728</v>
      </c>
      <c r="I135" s="35" t="s">
        <v>62</v>
      </c>
    </row>
    <row r="136" spans="1:9" ht="33.75" x14ac:dyDescent="0.25">
      <c r="A136" s="35" t="s">
        <v>729</v>
      </c>
      <c r="B136" s="36" t="s">
        <v>730</v>
      </c>
      <c r="C136" s="39">
        <v>262620</v>
      </c>
      <c r="D136" s="39">
        <v>215029</v>
      </c>
      <c r="E136" s="50">
        <v>42475</v>
      </c>
      <c r="F136" s="50">
        <v>43100</v>
      </c>
      <c r="G136" s="35" t="s">
        <v>334</v>
      </c>
      <c r="H136" s="36" t="s">
        <v>731</v>
      </c>
      <c r="I136" s="35" t="s">
        <v>62</v>
      </c>
    </row>
    <row r="137" spans="1:9" ht="22.5" x14ac:dyDescent="0.25">
      <c r="A137" s="35" t="s">
        <v>732</v>
      </c>
      <c r="B137" s="36" t="s">
        <v>733</v>
      </c>
      <c r="C137" s="39">
        <v>261910</v>
      </c>
      <c r="D137" s="39">
        <v>103510</v>
      </c>
      <c r="E137" s="50">
        <v>42644</v>
      </c>
      <c r="F137" s="50">
        <v>43738</v>
      </c>
      <c r="G137" s="35" t="s">
        <v>334</v>
      </c>
      <c r="H137" s="36" t="s">
        <v>734</v>
      </c>
      <c r="I137" s="35" t="s">
        <v>62</v>
      </c>
    </row>
    <row r="138" spans="1:9" ht="22.5" x14ac:dyDescent="0.25">
      <c r="A138" s="35" t="s">
        <v>735</v>
      </c>
      <c r="B138" s="36" t="s">
        <v>736</v>
      </c>
      <c r="C138" s="39">
        <v>258762</v>
      </c>
      <c r="D138" s="39">
        <v>129381</v>
      </c>
      <c r="E138" s="50">
        <v>42736</v>
      </c>
      <c r="F138" s="50">
        <v>43738</v>
      </c>
      <c r="G138" s="35" t="s">
        <v>334</v>
      </c>
      <c r="H138" s="36" t="s">
        <v>737</v>
      </c>
      <c r="I138" s="35" t="s">
        <v>62</v>
      </c>
    </row>
    <row r="139" spans="1:9" ht="67.5" x14ac:dyDescent="0.25">
      <c r="A139" s="35" t="s">
        <v>738</v>
      </c>
      <c r="B139" s="36" t="s">
        <v>739</v>
      </c>
      <c r="C139" s="39">
        <v>258349.63</v>
      </c>
      <c r="D139" s="39">
        <v>198349</v>
      </c>
      <c r="E139" s="50">
        <v>43514</v>
      </c>
      <c r="F139" s="50">
        <v>44742</v>
      </c>
      <c r="G139" s="35" t="s">
        <v>334</v>
      </c>
      <c r="H139" s="36" t="s">
        <v>740</v>
      </c>
      <c r="I139" s="35" t="s">
        <v>62</v>
      </c>
    </row>
    <row r="140" spans="1:9" ht="33.75" x14ac:dyDescent="0.25">
      <c r="A140" s="35" t="s">
        <v>741</v>
      </c>
      <c r="B140" s="36" t="s">
        <v>742</v>
      </c>
      <c r="C140" s="39">
        <v>253995</v>
      </c>
      <c r="D140" s="39">
        <v>111757.8</v>
      </c>
      <c r="E140" s="50">
        <v>42736</v>
      </c>
      <c r="F140" s="50">
        <v>44012</v>
      </c>
      <c r="G140" s="35" t="s">
        <v>334</v>
      </c>
      <c r="H140" s="36" t="s">
        <v>743</v>
      </c>
      <c r="I140" s="35" t="s">
        <v>62</v>
      </c>
    </row>
    <row r="141" spans="1:9" ht="78.75" x14ac:dyDescent="0.25">
      <c r="A141" s="35" t="s">
        <v>744</v>
      </c>
      <c r="B141" s="36" t="s">
        <v>745</v>
      </c>
      <c r="C141" s="39">
        <v>252395.96</v>
      </c>
      <c r="D141" s="39">
        <v>50479.19</v>
      </c>
      <c r="E141" s="50">
        <v>43617</v>
      </c>
      <c r="F141" s="50">
        <v>44742</v>
      </c>
      <c r="G141" s="35" t="s">
        <v>334</v>
      </c>
      <c r="H141" s="36" t="s">
        <v>746</v>
      </c>
      <c r="I141" s="35" t="s">
        <v>62</v>
      </c>
    </row>
    <row r="142" spans="1:9" ht="33.75" x14ac:dyDescent="0.25">
      <c r="A142" s="35" t="s">
        <v>747</v>
      </c>
      <c r="B142" s="36" t="s">
        <v>748</v>
      </c>
      <c r="C142" s="39">
        <v>251676.17</v>
      </c>
      <c r="D142" s="39">
        <v>125838.08</v>
      </c>
      <c r="E142" s="50">
        <v>42064</v>
      </c>
      <c r="F142" s="50">
        <v>43100</v>
      </c>
      <c r="G142" s="35" t="s">
        <v>334</v>
      </c>
      <c r="H142" s="36" t="s">
        <v>749</v>
      </c>
      <c r="I142" s="35" t="s">
        <v>62</v>
      </c>
    </row>
    <row r="143" spans="1:9" ht="78.75" x14ac:dyDescent="0.25">
      <c r="A143" s="35" t="s">
        <v>750</v>
      </c>
      <c r="B143" s="36" t="s">
        <v>751</v>
      </c>
      <c r="C143" s="39">
        <v>249954</v>
      </c>
      <c r="D143" s="39">
        <v>193863</v>
      </c>
      <c r="E143" s="50">
        <v>43040</v>
      </c>
      <c r="F143" s="50">
        <v>43646</v>
      </c>
      <c r="G143" s="35" t="s">
        <v>334</v>
      </c>
      <c r="H143" s="36" t="s">
        <v>752</v>
      </c>
      <c r="I143" s="35" t="s">
        <v>62</v>
      </c>
    </row>
    <row r="144" spans="1:9" ht="33.75" x14ac:dyDescent="0.25">
      <c r="A144" s="35" t="s">
        <v>753</v>
      </c>
      <c r="B144" s="36" t="s">
        <v>754</v>
      </c>
      <c r="C144" s="39">
        <v>243832</v>
      </c>
      <c r="D144" s="39">
        <v>121916</v>
      </c>
      <c r="E144" s="50">
        <v>43831</v>
      </c>
      <c r="F144" s="50">
        <v>44561</v>
      </c>
      <c r="G144" s="35" t="s">
        <v>334</v>
      </c>
      <c r="H144" s="36" t="s">
        <v>755</v>
      </c>
      <c r="I144" s="35" t="s">
        <v>62</v>
      </c>
    </row>
    <row r="145" spans="1:9" ht="33.75" x14ac:dyDescent="0.25">
      <c r="A145" s="35" t="s">
        <v>756</v>
      </c>
      <c r="B145" s="36" t="s">
        <v>757</v>
      </c>
      <c r="C145" s="39">
        <v>241433.31</v>
      </c>
      <c r="D145" s="39">
        <v>120716.65</v>
      </c>
      <c r="E145" s="50">
        <v>42005</v>
      </c>
      <c r="F145" s="50">
        <v>42825</v>
      </c>
      <c r="G145" s="35" t="s">
        <v>334</v>
      </c>
      <c r="H145" s="36" t="s">
        <v>758</v>
      </c>
      <c r="I145" s="35" t="s">
        <v>62</v>
      </c>
    </row>
    <row r="146" spans="1:9" ht="45" x14ac:dyDescent="0.25">
      <c r="A146" s="35" t="s">
        <v>759</v>
      </c>
      <c r="B146" s="36" t="s">
        <v>760</v>
      </c>
      <c r="C146" s="39">
        <v>241120</v>
      </c>
      <c r="D146" s="39">
        <v>120560</v>
      </c>
      <c r="E146" s="50">
        <v>42009</v>
      </c>
      <c r="F146" s="50">
        <v>42369</v>
      </c>
      <c r="G146" s="35" t="s">
        <v>334</v>
      </c>
      <c r="H146" s="36" t="s">
        <v>761</v>
      </c>
      <c r="I146" s="35" t="s">
        <v>62</v>
      </c>
    </row>
    <row r="147" spans="1:9" ht="67.5" x14ac:dyDescent="0.25">
      <c r="A147" s="35" t="s">
        <v>762</v>
      </c>
      <c r="B147" s="36" t="s">
        <v>763</v>
      </c>
      <c r="C147" s="39">
        <v>240000.6</v>
      </c>
      <c r="D147" s="39">
        <v>120000.3</v>
      </c>
      <c r="E147" s="50">
        <v>43466</v>
      </c>
      <c r="F147" s="50">
        <v>44561</v>
      </c>
      <c r="G147" s="35" t="s">
        <v>334</v>
      </c>
      <c r="H147" s="36" t="s">
        <v>764</v>
      </c>
      <c r="I147" s="35" t="s">
        <v>62</v>
      </c>
    </row>
    <row r="148" spans="1:9" ht="33.75" x14ac:dyDescent="0.25">
      <c r="A148" s="35" t="s">
        <v>765</v>
      </c>
      <c r="B148" s="36" t="s">
        <v>766</v>
      </c>
      <c r="C148" s="39">
        <v>239683.65</v>
      </c>
      <c r="D148" s="39">
        <v>119841.82</v>
      </c>
      <c r="E148" s="50">
        <v>42401</v>
      </c>
      <c r="F148" s="50">
        <v>43251</v>
      </c>
      <c r="G148" s="35" t="s">
        <v>334</v>
      </c>
      <c r="H148" s="36" t="s">
        <v>767</v>
      </c>
      <c r="I148" s="35" t="s">
        <v>62</v>
      </c>
    </row>
    <row r="149" spans="1:9" ht="22.5" x14ac:dyDescent="0.25">
      <c r="A149" s="35" t="s">
        <v>768</v>
      </c>
      <c r="B149" s="36" t="s">
        <v>769</v>
      </c>
      <c r="C149" s="39">
        <v>235144.93</v>
      </c>
      <c r="D149" s="39">
        <v>58786.23</v>
      </c>
      <c r="E149" s="50">
        <v>43617</v>
      </c>
      <c r="F149" s="50">
        <v>44227</v>
      </c>
      <c r="G149" s="35" t="s">
        <v>334</v>
      </c>
      <c r="H149" s="36" t="s">
        <v>770</v>
      </c>
      <c r="I149" s="35" t="s">
        <v>62</v>
      </c>
    </row>
    <row r="150" spans="1:9" ht="45" x14ac:dyDescent="0.25">
      <c r="A150" s="35" t="s">
        <v>771</v>
      </c>
      <c r="B150" s="36" t="s">
        <v>772</v>
      </c>
      <c r="C150" s="39">
        <v>230454</v>
      </c>
      <c r="D150" s="39">
        <v>78180</v>
      </c>
      <c r="E150" s="50">
        <v>43191</v>
      </c>
      <c r="F150" s="50">
        <v>44196</v>
      </c>
      <c r="G150" s="35" t="s">
        <v>334</v>
      </c>
      <c r="H150" s="36" t="s">
        <v>773</v>
      </c>
      <c r="I150" s="35" t="s">
        <v>62</v>
      </c>
    </row>
    <row r="151" spans="1:9" ht="33.75" x14ac:dyDescent="0.25">
      <c r="A151" s="35" t="s">
        <v>774</v>
      </c>
      <c r="B151" s="36" t="s">
        <v>775</v>
      </c>
      <c r="C151" s="39">
        <v>227942.66</v>
      </c>
      <c r="D151" s="39">
        <v>65550.34</v>
      </c>
      <c r="E151" s="50">
        <v>42887</v>
      </c>
      <c r="F151" s="50">
        <v>43830</v>
      </c>
      <c r="G151" s="35" t="s">
        <v>334</v>
      </c>
      <c r="H151" s="36" t="s">
        <v>776</v>
      </c>
      <c r="I151" s="35" t="s">
        <v>62</v>
      </c>
    </row>
    <row r="152" spans="1:9" ht="22.5" x14ac:dyDescent="0.25">
      <c r="A152" s="35" t="s">
        <v>777</v>
      </c>
      <c r="B152" s="36" t="s">
        <v>778</v>
      </c>
      <c r="C152" s="39">
        <v>226351.54</v>
      </c>
      <c r="D152" s="39">
        <v>99594.68</v>
      </c>
      <c r="E152" s="50">
        <v>42979</v>
      </c>
      <c r="F152" s="50">
        <v>44074</v>
      </c>
      <c r="G152" s="35" t="s">
        <v>334</v>
      </c>
      <c r="H152" s="36" t="s">
        <v>779</v>
      </c>
      <c r="I152" s="35" t="s">
        <v>62</v>
      </c>
    </row>
    <row r="153" spans="1:9" ht="33.75" x14ac:dyDescent="0.25">
      <c r="A153" s="35" t="s">
        <v>780</v>
      </c>
      <c r="B153" s="36" t="s">
        <v>781</v>
      </c>
      <c r="C153" s="39">
        <v>225933.84</v>
      </c>
      <c r="D153" s="39">
        <v>107537.84</v>
      </c>
      <c r="E153" s="50">
        <v>43466</v>
      </c>
      <c r="F153" s="50">
        <v>43921</v>
      </c>
      <c r="G153" s="35" t="s">
        <v>334</v>
      </c>
      <c r="H153" s="36" t="s">
        <v>782</v>
      </c>
      <c r="I153" s="35" t="s">
        <v>62</v>
      </c>
    </row>
    <row r="154" spans="1:9" ht="22.5" x14ac:dyDescent="0.25">
      <c r="A154" s="35" t="s">
        <v>783</v>
      </c>
      <c r="B154" s="36" t="s">
        <v>784</v>
      </c>
      <c r="C154" s="39">
        <v>222582</v>
      </c>
      <c r="D154" s="39">
        <v>88982</v>
      </c>
      <c r="E154" s="50">
        <v>43466</v>
      </c>
      <c r="F154" s="50">
        <v>44012</v>
      </c>
      <c r="G154" s="35" t="s">
        <v>334</v>
      </c>
      <c r="H154" s="36" t="s">
        <v>785</v>
      </c>
      <c r="I154" s="35" t="s">
        <v>62</v>
      </c>
    </row>
    <row r="155" spans="1:9" ht="22.5" x14ac:dyDescent="0.25">
      <c r="A155" s="35" t="s">
        <v>786</v>
      </c>
      <c r="B155" s="36" t="s">
        <v>787</v>
      </c>
      <c r="C155" s="39">
        <v>222412.53</v>
      </c>
      <c r="D155" s="39">
        <v>97861.51</v>
      </c>
      <c r="E155" s="50">
        <v>42979</v>
      </c>
      <c r="F155" s="50">
        <v>44561</v>
      </c>
      <c r="G155" s="35" t="s">
        <v>334</v>
      </c>
      <c r="H155" s="36" t="s">
        <v>788</v>
      </c>
      <c r="I155" s="35" t="s">
        <v>62</v>
      </c>
    </row>
    <row r="156" spans="1:9" ht="78.75" x14ac:dyDescent="0.25">
      <c r="A156" s="35" t="s">
        <v>789</v>
      </c>
      <c r="B156" s="36" t="s">
        <v>790</v>
      </c>
      <c r="C156" s="39">
        <v>221847</v>
      </c>
      <c r="D156" s="39">
        <v>100000</v>
      </c>
      <c r="E156" s="50">
        <v>43556</v>
      </c>
      <c r="F156" s="50">
        <v>44286</v>
      </c>
      <c r="G156" s="35" t="s">
        <v>334</v>
      </c>
      <c r="H156" s="36" t="s">
        <v>791</v>
      </c>
      <c r="I156" s="35" t="s">
        <v>62</v>
      </c>
    </row>
    <row r="157" spans="1:9" ht="22.5" x14ac:dyDescent="0.25">
      <c r="A157" s="35" t="s">
        <v>792</v>
      </c>
      <c r="B157" s="36" t="s">
        <v>793</v>
      </c>
      <c r="C157" s="39">
        <v>220091</v>
      </c>
      <c r="D157" s="39">
        <v>110045</v>
      </c>
      <c r="E157" s="50">
        <v>42005</v>
      </c>
      <c r="F157" s="50">
        <v>42369</v>
      </c>
      <c r="G157" s="35" t="s">
        <v>334</v>
      </c>
      <c r="H157" s="36" t="s">
        <v>794</v>
      </c>
      <c r="I157" s="35" t="s">
        <v>62</v>
      </c>
    </row>
    <row r="158" spans="1:9" ht="22.5" x14ac:dyDescent="0.25">
      <c r="A158" s="35" t="s">
        <v>795</v>
      </c>
      <c r="B158" s="36" t="s">
        <v>796</v>
      </c>
      <c r="C158" s="39">
        <v>219112.43</v>
      </c>
      <c r="D158" s="39">
        <v>153378.68</v>
      </c>
      <c r="E158" s="50">
        <v>43101</v>
      </c>
      <c r="F158" s="50">
        <v>43465</v>
      </c>
      <c r="G158" s="35" t="s">
        <v>334</v>
      </c>
      <c r="H158" s="36" t="s">
        <v>797</v>
      </c>
      <c r="I158" s="35" t="s">
        <v>62</v>
      </c>
    </row>
    <row r="159" spans="1:9" ht="22.5" x14ac:dyDescent="0.25">
      <c r="A159" s="35" t="s">
        <v>798</v>
      </c>
      <c r="B159" s="36" t="s">
        <v>799</v>
      </c>
      <c r="C159" s="39">
        <v>219109</v>
      </c>
      <c r="D159" s="39">
        <v>131465</v>
      </c>
      <c r="E159" s="50">
        <v>42736</v>
      </c>
      <c r="F159" s="50">
        <v>43100</v>
      </c>
      <c r="G159" s="35" t="s">
        <v>334</v>
      </c>
      <c r="H159" s="36" t="s">
        <v>800</v>
      </c>
      <c r="I159" s="35" t="s">
        <v>62</v>
      </c>
    </row>
    <row r="160" spans="1:9" ht="45" x14ac:dyDescent="0.25">
      <c r="A160" s="35" t="s">
        <v>801</v>
      </c>
      <c r="B160" s="36" t="s">
        <v>802</v>
      </c>
      <c r="C160" s="39">
        <v>218306.19</v>
      </c>
      <c r="D160" s="39">
        <v>77722.509999999995</v>
      </c>
      <c r="E160" s="50">
        <v>42370</v>
      </c>
      <c r="F160" s="50">
        <v>43646</v>
      </c>
      <c r="G160" s="35" t="s">
        <v>334</v>
      </c>
      <c r="H160" s="36" t="s">
        <v>803</v>
      </c>
      <c r="I160" s="35" t="s">
        <v>62</v>
      </c>
    </row>
    <row r="161" spans="1:9" ht="22.5" x14ac:dyDescent="0.25">
      <c r="A161" s="35" t="s">
        <v>804</v>
      </c>
      <c r="B161" s="36" t="s">
        <v>805</v>
      </c>
      <c r="C161" s="39">
        <v>218240.34</v>
      </c>
      <c r="D161" s="39">
        <v>65472.1</v>
      </c>
      <c r="E161" s="50">
        <v>43101</v>
      </c>
      <c r="F161" s="50">
        <v>43465</v>
      </c>
      <c r="G161" s="35" t="s">
        <v>334</v>
      </c>
      <c r="H161" s="36" t="s">
        <v>806</v>
      </c>
      <c r="I161" s="35" t="s">
        <v>62</v>
      </c>
    </row>
    <row r="162" spans="1:9" ht="33.75" x14ac:dyDescent="0.25">
      <c r="A162" s="35" t="s">
        <v>807</v>
      </c>
      <c r="B162" s="36" t="s">
        <v>808</v>
      </c>
      <c r="C162" s="39">
        <v>217515.06</v>
      </c>
      <c r="D162" s="39">
        <v>65254.52</v>
      </c>
      <c r="E162" s="50">
        <v>42736</v>
      </c>
      <c r="F162" s="50">
        <v>43100</v>
      </c>
      <c r="G162" s="35" t="s">
        <v>334</v>
      </c>
      <c r="H162" s="36" t="s">
        <v>809</v>
      </c>
      <c r="I162" s="35" t="s">
        <v>62</v>
      </c>
    </row>
    <row r="163" spans="1:9" ht="22.5" x14ac:dyDescent="0.25">
      <c r="A163" s="35" t="s">
        <v>810</v>
      </c>
      <c r="B163" s="36" t="s">
        <v>811</v>
      </c>
      <c r="C163" s="39">
        <v>216527.26</v>
      </c>
      <c r="D163" s="39">
        <v>108263.63</v>
      </c>
      <c r="E163" s="50">
        <v>42736</v>
      </c>
      <c r="F163" s="50">
        <v>43646</v>
      </c>
      <c r="G163" s="35" t="s">
        <v>334</v>
      </c>
      <c r="H163" s="36" t="s">
        <v>812</v>
      </c>
      <c r="I163" s="35" t="s">
        <v>62</v>
      </c>
    </row>
    <row r="164" spans="1:9" ht="33.75" x14ac:dyDescent="0.25">
      <c r="A164" s="35" t="s">
        <v>813</v>
      </c>
      <c r="B164" s="36" t="s">
        <v>814</v>
      </c>
      <c r="C164" s="39">
        <v>215959</v>
      </c>
      <c r="D164" s="39">
        <v>107979</v>
      </c>
      <c r="E164" s="50">
        <v>42370</v>
      </c>
      <c r="F164" s="50">
        <v>42735</v>
      </c>
      <c r="G164" s="35" t="s">
        <v>334</v>
      </c>
      <c r="H164" s="36" t="s">
        <v>815</v>
      </c>
      <c r="I164" s="35" t="s">
        <v>62</v>
      </c>
    </row>
    <row r="165" spans="1:9" ht="67.5" x14ac:dyDescent="0.25">
      <c r="A165" s="35" t="s">
        <v>816</v>
      </c>
      <c r="B165" s="36" t="s">
        <v>817</v>
      </c>
      <c r="C165" s="39">
        <v>215136</v>
      </c>
      <c r="D165" s="39">
        <v>107568</v>
      </c>
      <c r="E165" s="50">
        <v>42809</v>
      </c>
      <c r="F165" s="50">
        <v>43100</v>
      </c>
      <c r="G165" s="35" t="s">
        <v>334</v>
      </c>
      <c r="H165" s="36" t="s">
        <v>818</v>
      </c>
      <c r="I165" s="35" t="s">
        <v>62</v>
      </c>
    </row>
    <row r="166" spans="1:9" ht="33.75" x14ac:dyDescent="0.25">
      <c r="A166" s="35" t="s">
        <v>819</v>
      </c>
      <c r="B166" s="36" t="s">
        <v>820</v>
      </c>
      <c r="C166" s="39">
        <v>213574.26</v>
      </c>
      <c r="D166" s="39">
        <v>106787.13</v>
      </c>
      <c r="E166" s="50">
        <v>43132</v>
      </c>
      <c r="F166" s="50">
        <v>43861</v>
      </c>
      <c r="G166" s="35" t="s">
        <v>334</v>
      </c>
      <c r="H166" s="36" t="s">
        <v>821</v>
      </c>
      <c r="I166" s="35" t="s">
        <v>62</v>
      </c>
    </row>
    <row r="167" spans="1:9" ht="22.5" x14ac:dyDescent="0.25">
      <c r="A167" s="35" t="s">
        <v>822</v>
      </c>
      <c r="B167" s="36" t="s">
        <v>823</v>
      </c>
      <c r="C167" s="39">
        <v>213425</v>
      </c>
      <c r="D167" s="39">
        <v>149397.5</v>
      </c>
      <c r="E167" s="50">
        <v>41640</v>
      </c>
      <c r="F167" s="50">
        <v>43039</v>
      </c>
      <c r="G167" s="35" t="s">
        <v>334</v>
      </c>
      <c r="H167" s="36" t="s">
        <v>824</v>
      </c>
      <c r="I167" s="35" t="s">
        <v>62</v>
      </c>
    </row>
    <row r="168" spans="1:9" ht="22.5" x14ac:dyDescent="0.25">
      <c r="A168" s="35" t="s">
        <v>825</v>
      </c>
      <c r="B168" s="36" t="s">
        <v>826</v>
      </c>
      <c r="C168" s="39">
        <v>213000</v>
      </c>
      <c r="D168" s="39">
        <v>127700</v>
      </c>
      <c r="E168" s="50">
        <v>42461</v>
      </c>
      <c r="F168" s="50">
        <v>44104</v>
      </c>
      <c r="G168" s="35" t="s">
        <v>334</v>
      </c>
      <c r="H168" s="36" t="s">
        <v>827</v>
      </c>
      <c r="I168" s="35" t="s">
        <v>62</v>
      </c>
    </row>
    <row r="169" spans="1:9" x14ac:dyDescent="0.25">
      <c r="A169" s="35" t="s">
        <v>828</v>
      </c>
      <c r="B169" s="36" t="s">
        <v>829</v>
      </c>
      <c r="C169" s="39">
        <v>212925.23</v>
      </c>
      <c r="D169" s="39">
        <v>106462.61</v>
      </c>
      <c r="E169" s="50">
        <v>42826</v>
      </c>
      <c r="F169" s="50">
        <v>43465</v>
      </c>
      <c r="G169" s="35" t="s">
        <v>334</v>
      </c>
      <c r="H169" s="36" t="s">
        <v>830</v>
      </c>
      <c r="I169" s="35" t="s">
        <v>62</v>
      </c>
    </row>
    <row r="170" spans="1:9" ht="33.75" x14ac:dyDescent="0.25">
      <c r="A170" s="35" t="s">
        <v>831</v>
      </c>
      <c r="B170" s="36" t="s">
        <v>832</v>
      </c>
      <c r="C170" s="39">
        <v>211353.18</v>
      </c>
      <c r="D170" s="39">
        <v>63381.34</v>
      </c>
      <c r="E170" s="50">
        <v>43101</v>
      </c>
      <c r="F170" s="50">
        <v>43465</v>
      </c>
      <c r="G170" s="35" t="s">
        <v>334</v>
      </c>
      <c r="H170" s="36" t="s">
        <v>833</v>
      </c>
      <c r="I170" s="35" t="s">
        <v>62</v>
      </c>
    </row>
    <row r="171" spans="1:9" ht="33.75" x14ac:dyDescent="0.25">
      <c r="A171" s="35" t="s">
        <v>834</v>
      </c>
      <c r="B171" s="36" t="s">
        <v>835</v>
      </c>
      <c r="C171" s="39">
        <v>210036</v>
      </c>
      <c r="D171" s="39">
        <v>56400</v>
      </c>
      <c r="E171" s="50">
        <v>42736</v>
      </c>
      <c r="F171" s="50">
        <v>43100</v>
      </c>
      <c r="G171" s="35" t="s">
        <v>334</v>
      </c>
      <c r="H171" s="36" t="s">
        <v>836</v>
      </c>
      <c r="I171" s="35" t="s">
        <v>62</v>
      </c>
    </row>
    <row r="172" spans="1:9" ht="33.75" x14ac:dyDescent="0.25">
      <c r="A172" s="35" t="s">
        <v>837</v>
      </c>
      <c r="B172" s="36" t="s">
        <v>838</v>
      </c>
      <c r="C172" s="39">
        <v>209798</v>
      </c>
      <c r="D172" s="39">
        <v>104899</v>
      </c>
      <c r="E172" s="50">
        <v>43466</v>
      </c>
      <c r="F172" s="50">
        <v>44196</v>
      </c>
      <c r="G172" s="35" t="s">
        <v>334</v>
      </c>
      <c r="H172" s="36" t="s">
        <v>839</v>
      </c>
      <c r="I172" s="35" t="s">
        <v>62</v>
      </c>
    </row>
    <row r="173" spans="1:9" x14ac:dyDescent="0.25">
      <c r="A173" s="35" t="s">
        <v>840</v>
      </c>
      <c r="B173" s="36" t="s">
        <v>841</v>
      </c>
      <c r="C173" s="39">
        <v>209246.96</v>
      </c>
      <c r="D173" s="39">
        <v>146472.87</v>
      </c>
      <c r="E173" s="50">
        <v>42370</v>
      </c>
      <c r="F173" s="50">
        <v>43100</v>
      </c>
      <c r="G173" s="35" t="s">
        <v>334</v>
      </c>
      <c r="H173" s="36" t="s">
        <v>842</v>
      </c>
      <c r="I173" s="35" t="s">
        <v>62</v>
      </c>
    </row>
    <row r="174" spans="1:9" ht="22.5" x14ac:dyDescent="0.25">
      <c r="A174" s="35" t="s">
        <v>843</v>
      </c>
      <c r="B174" s="36" t="s">
        <v>844</v>
      </c>
      <c r="C174" s="39">
        <v>205000</v>
      </c>
      <c r="D174" s="39">
        <v>102500</v>
      </c>
      <c r="E174" s="50">
        <v>43525</v>
      </c>
      <c r="F174" s="50">
        <v>44620</v>
      </c>
      <c r="G174" s="35" t="s">
        <v>334</v>
      </c>
      <c r="H174" s="36" t="s">
        <v>845</v>
      </c>
      <c r="I174" s="35" t="s">
        <v>62</v>
      </c>
    </row>
    <row r="175" spans="1:9" ht="78.75" x14ac:dyDescent="0.25">
      <c r="A175" s="35" t="s">
        <v>846</v>
      </c>
      <c r="B175" s="36" t="s">
        <v>847</v>
      </c>
      <c r="C175" s="39">
        <v>202003</v>
      </c>
      <c r="D175" s="39">
        <v>101001.5</v>
      </c>
      <c r="E175" s="50">
        <v>43466</v>
      </c>
      <c r="F175" s="50">
        <v>44561</v>
      </c>
      <c r="G175" s="35" t="s">
        <v>334</v>
      </c>
      <c r="H175" s="36" t="s">
        <v>848</v>
      </c>
      <c r="I175" s="35" t="s">
        <v>62</v>
      </c>
    </row>
    <row r="176" spans="1:9" x14ac:dyDescent="0.25">
      <c r="A176" s="35" t="s">
        <v>849</v>
      </c>
      <c r="B176" s="36" t="s">
        <v>850</v>
      </c>
      <c r="C176" s="39">
        <v>200607</v>
      </c>
      <c r="D176" s="39">
        <v>100303.5</v>
      </c>
      <c r="E176" s="50">
        <v>44197</v>
      </c>
      <c r="F176" s="50">
        <v>44742</v>
      </c>
      <c r="G176" s="35" t="s">
        <v>334</v>
      </c>
      <c r="H176" s="36" t="s">
        <v>851</v>
      </c>
      <c r="I176" s="35" t="s">
        <v>62</v>
      </c>
    </row>
    <row r="177" spans="1:9" ht="22.5" x14ac:dyDescent="0.25">
      <c r="A177" s="35" t="s">
        <v>852</v>
      </c>
      <c r="B177" s="36" t="s">
        <v>853</v>
      </c>
      <c r="C177" s="39">
        <v>200098</v>
      </c>
      <c r="D177" s="39">
        <v>100049</v>
      </c>
      <c r="E177" s="50">
        <v>43466</v>
      </c>
      <c r="F177" s="50">
        <v>44196</v>
      </c>
      <c r="G177" s="35" t="s">
        <v>334</v>
      </c>
      <c r="H177" s="36" t="s">
        <v>854</v>
      </c>
      <c r="I177" s="35" t="s">
        <v>62</v>
      </c>
    </row>
    <row r="178" spans="1:9" ht="33.75" x14ac:dyDescent="0.25">
      <c r="A178" s="35" t="s">
        <v>855</v>
      </c>
      <c r="B178" s="36" t="s">
        <v>856</v>
      </c>
      <c r="C178" s="39">
        <v>200050.15</v>
      </c>
      <c r="D178" s="39">
        <v>100025.07</v>
      </c>
      <c r="E178" s="50">
        <v>42401</v>
      </c>
      <c r="F178" s="50">
        <v>43220</v>
      </c>
      <c r="G178" s="35" t="s">
        <v>334</v>
      </c>
      <c r="H178" s="36" t="s">
        <v>857</v>
      </c>
      <c r="I178" s="35" t="s">
        <v>62</v>
      </c>
    </row>
    <row r="179" spans="1:9" x14ac:dyDescent="0.25">
      <c r="A179" s="35" t="s">
        <v>858</v>
      </c>
      <c r="B179" s="36" t="s">
        <v>859</v>
      </c>
      <c r="C179" s="39">
        <v>199579.73</v>
      </c>
      <c r="D179" s="39">
        <v>98399.74</v>
      </c>
      <c r="E179" s="50">
        <v>42370</v>
      </c>
      <c r="F179" s="50">
        <v>42735</v>
      </c>
      <c r="G179" s="35" t="s">
        <v>334</v>
      </c>
      <c r="H179" s="36" t="s">
        <v>860</v>
      </c>
      <c r="I179" s="35" t="s">
        <v>62</v>
      </c>
    </row>
    <row r="180" spans="1:9" ht="67.5" x14ac:dyDescent="0.25">
      <c r="A180" s="35" t="s">
        <v>861</v>
      </c>
      <c r="B180" s="36" t="s">
        <v>862</v>
      </c>
      <c r="C180" s="39">
        <v>199548.94</v>
      </c>
      <c r="D180" s="39">
        <v>69842.13</v>
      </c>
      <c r="E180" s="50">
        <v>43277</v>
      </c>
      <c r="F180" s="50">
        <v>44119</v>
      </c>
      <c r="G180" s="35" t="s">
        <v>334</v>
      </c>
      <c r="H180" s="36" t="s">
        <v>863</v>
      </c>
      <c r="I180" s="35" t="s">
        <v>62</v>
      </c>
    </row>
    <row r="181" spans="1:9" ht="22.5" x14ac:dyDescent="0.25">
      <c r="A181" s="35" t="s">
        <v>864</v>
      </c>
      <c r="B181" s="36" t="s">
        <v>865</v>
      </c>
      <c r="C181" s="39">
        <v>199446.46</v>
      </c>
      <c r="D181" s="39">
        <v>99723.23</v>
      </c>
      <c r="E181" s="50">
        <v>42480</v>
      </c>
      <c r="F181" s="50">
        <v>43555</v>
      </c>
      <c r="G181" s="35" t="s">
        <v>334</v>
      </c>
      <c r="H181" s="36" t="s">
        <v>866</v>
      </c>
      <c r="I181" s="35" t="s">
        <v>62</v>
      </c>
    </row>
    <row r="182" spans="1:9" ht="22.5" x14ac:dyDescent="0.25">
      <c r="A182" s="35" t="s">
        <v>867</v>
      </c>
      <c r="B182" s="36" t="s">
        <v>868</v>
      </c>
      <c r="C182" s="39">
        <v>198360</v>
      </c>
      <c r="D182" s="39">
        <v>44088</v>
      </c>
      <c r="E182" s="50">
        <v>43282</v>
      </c>
      <c r="F182" s="50">
        <v>44012</v>
      </c>
      <c r="G182" s="35" t="s">
        <v>334</v>
      </c>
      <c r="H182" s="36" t="s">
        <v>869</v>
      </c>
      <c r="I182" s="35" t="s">
        <v>62</v>
      </c>
    </row>
    <row r="183" spans="1:9" ht="33.75" x14ac:dyDescent="0.25">
      <c r="A183" s="35" t="s">
        <v>870</v>
      </c>
      <c r="B183" s="36" t="s">
        <v>871</v>
      </c>
      <c r="C183" s="39">
        <v>197272.24</v>
      </c>
      <c r="D183" s="39">
        <v>98636.12</v>
      </c>
      <c r="E183" s="50">
        <v>42005</v>
      </c>
      <c r="F183" s="50">
        <v>42735</v>
      </c>
      <c r="G183" s="35" t="s">
        <v>334</v>
      </c>
      <c r="H183" s="36" t="s">
        <v>872</v>
      </c>
      <c r="I183" s="35" t="s">
        <v>62</v>
      </c>
    </row>
    <row r="184" spans="1:9" ht="45" x14ac:dyDescent="0.25">
      <c r="A184" s="35" t="s">
        <v>873</v>
      </c>
      <c r="B184" s="36" t="s">
        <v>874</v>
      </c>
      <c r="C184" s="39">
        <v>193003.42</v>
      </c>
      <c r="D184" s="39">
        <v>96501.71</v>
      </c>
      <c r="E184" s="50">
        <v>42736</v>
      </c>
      <c r="F184" s="50">
        <v>44378</v>
      </c>
      <c r="G184" s="35" t="s">
        <v>334</v>
      </c>
      <c r="H184" s="36" t="s">
        <v>875</v>
      </c>
      <c r="I184" s="35" t="s">
        <v>62</v>
      </c>
    </row>
    <row r="185" spans="1:9" ht="56.25" x14ac:dyDescent="0.25">
      <c r="A185" s="35" t="s">
        <v>876</v>
      </c>
      <c r="B185" s="36" t="s">
        <v>877</v>
      </c>
      <c r="C185" s="39">
        <v>192647</v>
      </c>
      <c r="D185" s="39">
        <v>96323</v>
      </c>
      <c r="E185" s="50">
        <v>43617</v>
      </c>
      <c r="F185" s="50">
        <v>44712</v>
      </c>
      <c r="G185" s="35" t="s">
        <v>334</v>
      </c>
      <c r="H185" s="36" t="s">
        <v>878</v>
      </c>
      <c r="I185" s="35" t="s">
        <v>62</v>
      </c>
    </row>
    <row r="186" spans="1:9" ht="33.75" x14ac:dyDescent="0.25">
      <c r="A186" s="35" t="s">
        <v>879</v>
      </c>
      <c r="B186" s="36" t="s">
        <v>880</v>
      </c>
      <c r="C186" s="39">
        <v>192500</v>
      </c>
      <c r="D186" s="39">
        <v>96250</v>
      </c>
      <c r="E186" s="50">
        <v>42401</v>
      </c>
      <c r="F186" s="50">
        <v>43220</v>
      </c>
      <c r="G186" s="35" t="s">
        <v>334</v>
      </c>
      <c r="H186" s="36" t="s">
        <v>881</v>
      </c>
      <c r="I186" s="35" t="s">
        <v>62</v>
      </c>
    </row>
    <row r="187" spans="1:9" ht="56.25" x14ac:dyDescent="0.25">
      <c r="A187" s="35" t="s">
        <v>882</v>
      </c>
      <c r="B187" s="36" t="s">
        <v>883</v>
      </c>
      <c r="C187" s="39">
        <v>190541.26</v>
      </c>
      <c r="D187" s="39">
        <v>95270.63</v>
      </c>
      <c r="E187" s="50">
        <v>43831</v>
      </c>
      <c r="F187" s="50">
        <v>44681</v>
      </c>
      <c r="G187" s="35" t="s">
        <v>334</v>
      </c>
      <c r="H187" s="36" t="s">
        <v>884</v>
      </c>
      <c r="I187" s="35" t="s">
        <v>62</v>
      </c>
    </row>
    <row r="188" spans="1:9" ht="22.5" x14ac:dyDescent="0.25">
      <c r="A188" s="35" t="s">
        <v>885</v>
      </c>
      <c r="B188" s="36" t="s">
        <v>886</v>
      </c>
      <c r="C188" s="39">
        <v>190528.57</v>
      </c>
      <c r="D188" s="39">
        <v>114317.14</v>
      </c>
      <c r="E188" s="50">
        <v>42005</v>
      </c>
      <c r="F188" s="50">
        <v>42521</v>
      </c>
      <c r="G188" s="35" t="s">
        <v>334</v>
      </c>
      <c r="H188" s="36" t="s">
        <v>887</v>
      </c>
      <c r="I188" s="35" t="s">
        <v>62</v>
      </c>
    </row>
    <row r="189" spans="1:9" x14ac:dyDescent="0.25">
      <c r="A189" s="35" t="s">
        <v>888</v>
      </c>
      <c r="B189" s="36" t="s">
        <v>889</v>
      </c>
      <c r="C189" s="39">
        <v>189617.1</v>
      </c>
      <c r="D189" s="39">
        <v>77467.39</v>
      </c>
      <c r="E189" s="50">
        <v>42186</v>
      </c>
      <c r="F189" s="50">
        <v>43100</v>
      </c>
      <c r="G189" s="35" t="s">
        <v>334</v>
      </c>
      <c r="H189" s="36" t="s">
        <v>890</v>
      </c>
      <c r="I189" s="35" t="s">
        <v>62</v>
      </c>
    </row>
    <row r="190" spans="1:9" ht="22.5" x14ac:dyDescent="0.25">
      <c r="A190" s="35" t="s">
        <v>891</v>
      </c>
      <c r="B190" s="36" t="s">
        <v>892</v>
      </c>
      <c r="C190" s="39">
        <v>188562.09</v>
      </c>
      <c r="D190" s="39">
        <v>82967.320000000007</v>
      </c>
      <c r="E190" s="50">
        <v>43101</v>
      </c>
      <c r="F190" s="50">
        <v>43830</v>
      </c>
      <c r="G190" s="35" t="s">
        <v>334</v>
      </c>
      <c r="H190" s="36" t="s">
        <v>893</v>
      </c>
      <c r="I190" s="35" t="s">
        <v>62</v>
      </c>
    </row>
    <row r="191" spans="1:9" ht="33.75" x14ac:dyDescent="0.25">
      <c r="A191" s="35" t="s">
        <v>894</v>
      </c>
      <c r="B191" s="36" t="s">
        <v>895</v>
      </c>
      <c r="C191" s="39">
        <v>186007.5</v>
      </c>
      <c r="D191" s="39">
        <v>74403</v>
      </c>
      <c r="E191" s="50">
        <v>42736</v>
      </c>
      <c r="F191" s="50">
        <v>43190</v>
      </c>
      <c r="G191" s="35" t="s">
        <v>334</v>
      </c>
      <c r="H191" s="36" t="s">
        <v>896</v>
      </c>
      <c r="I191" s="35" t="s">
        <v>62</v>
      </c>
    </row>
    <row r="192" spans="1:9" ht="22.5" x14ac:dyDescent="0.25">
      <c r="A192" s="35" t="s">
        <v>897</v>
      </c>
      <c r="B192" s="36" t="s">
        <v>898</v>
      </c>
      <c r="C192" s="39">
        <v>185692.38</v>
      </c>
      <c r="D192" s="39">
        <v>92846.19</v>
      </c>
      <c r="E192" s="50">
        <v>42552</v>
      </c>
      <c r="F192" s="50">
        <v>43646</v>
      </c>
      <c r="G192" s="35" t="s">
        <v>334</v>
      </c>
      <c r="H192" s="36" t="s">
        <v>898</v>
      </c>
      <c r="I192" s="35" t="s">
        <v>62</v>
      </c>
    </row>
    <row r="193" spans="1:9" ht="45" x14ac:dyDescent="0.25">
      <c r="A193" s="35" t="s">
        <v>899</v>
      </c>
      <c r="B193" s="36" t="s">
        <v>900</v>
      </c>
      <c r="C193" s="39">
        <v>185001.79</v>
      </c>
      <c r="D193" s="39">
        <v>171500</v>
      </c>
      <c r="E193" s="50">
        <v>43282</v>
      </c>
      <c r="F193" s="50">
        <v>44561</v>
      </c>
      <c r="G193" s="35" t="s">
        <v>334</v>
      </c>
      <c r="H193" s="36" t="s">
        <v>901</v>
      </c>
      <c r="I193" s="35" t="s">
        <v>62</v>
      </c>
    </row>
    <row r="194" spans="1:9" ht="22.5" x14ac:dyDescent="0.25">
      <c r="A194" s="35" t="s">
        <v>902</v>
      </c>
      <c r="B194" s="36" t="s">
        <v>903</v>
      </c>
      <c r="C194" s="39">
        <v>184380</v>
      </c>
      <c r="D194" s="39">
        <v>90696.89</v>
      </c>
      <c r="E194" s="50">
        <v>43466</v>
      </c>
      <c r="F194" s="50">
        <v>44561</v>
      </c>
      <c r="G194" s="35" t="s">
        <v>334</v>
      </c>
      <c r="H194" s="36" t="s">
        <v>904</v>
      </c>
      <c r="I194" s="35" t="s">
        <v>62</v>
      </c>
    </row>
    <row r="195" spans="1:9" ht="67.5" x14ac:dyDescent="0.25">
      <c r="A195" s="35" t="s">
        <v>905</v>
      </c>
      <c r="B195" s="36" t="s">
        <v>906</v>
      </c>
      <c r="C195" s="39">
        <v>181068</v>
      </c>
      <c r="D195" s="39">
        <v>90534</v>
      </c>
      <c r="E195" s="50">
        <v>43525</v>
      </c>
      <c r="F195" s="50">
        <v>44620</v>
      </c>
      <c r="G195" s="35" t="s">
        <v>334</v>
      </c>
      <c r="H195" s="36" t="s">
        <v>907</v>
      </c>
      <c r="I195" s="35" t="s">
        <v>62</v>
      </c>
    </row>
    <row r="196" spans="1:9" ht="33.75" x14ac:dyDescent="0.25">
      <c r="A196" s="35" t="s">
        <v>908</v>
      </c>
      <c r="B196" s="36" t="s">
        <v>909</v>
      </c>
      <c r="C196" s="39">
        <v>180627</v>
      </c>
      <c r="D196" s="39">
        <v>40000</v>
      </c>
      <c r="E196" s="50">
        <v>42370</v>
      </c>
      <c r="F196" s="50">
        <v>42735</v>
      </c>
      <c r="G196" s="35" t="s">
        <v>334</v>
      </c>
      <c r="H196" s="36" t="s">
        <v>910</v>
      </c>
      <c r="I196" s="35" t="s">
        <v>62</v>
      </c>
    </row>
    <row r="197" spans="1:9" ht="22.5" x14ac:dyDescent="0.25">
      <c r="A197" s="35" t="s">
        <v>911</v>
      </c>
      <c r="B197" s="36" t="s">
        <v>912</v>
      </c>
      <c r="C197" s="39">
        <v>175793.6</v>
      </c>
      <c r="D197" s="39">
        <v>59671.02</v>
      </c>
      <c r="E197" s="50">
        <v>43497</v>
      </c>
      <c r="F197" s="50">
        <v>44592</v>
      </c>
      <c r="G197" s="35" t="s">
        <v>334</v>
      </c>
      <c r="H197" s="36" t="s">
        <v>913</v>
      </c>
      <c r="I197" s="35" t="s">
        <v>62</v>
      </c>
    </row>
    <row r="198" spans="1:9" ht="45" x14ac:dyDescent="0.25">
      <c r="A198" s="35" t="s">
        <v>914</v>
      </c>
      <c r="B198" s="36" t="s">
        <v>915</v>
      </c>
      <c r="C198" s="39">
        <v>175330.1</v>
      </c>
      <c r="D198" s="39">
        <v>70132.039999999994</v>
      </c>
      <c r="E198" s="50">
        <v>42370</v>
      </c>
      <c r="F198" s="50">
        <v>44196</v>
      </c>
      <c r="G198" s="35" t="s">
        <v>334</v>
      </c>
      <c r="H198" s="36" t="s">
        <v>916</v>
      </c>
      <c r="I198" s="35" t="s">
        <v>62</v>
      </c>
    </row>
    <row r="199" spans="1:9" ht="33.75" x14ac:dyDescent="0.25">
      <c r="A199" s="35" t="s">
        <v>917</v>
      </c>
      <c r="B199" s="36" t="s">
        <v>918</v>
      </c>
      <c r="C199" s="39">
        <v>175097.33</v>
      </c>
      <c r="D199" s="39">
        <v>91050</v>
      </c>
      <c r="E199" s="50">
        <v>43710</v>
      </c>
      <c r="F199" s="50">
        <v>43769</v>
      </c>
      <c r="G199" s="35" t="s">
        <v>334</v>
      </c>
      <c r="H199" s="36" t="s">
        <v>919</v>
      </c>
      <c r="I199" s="35" t="s">
        <v>62</v>
      </c>
    </row>
    <row r="200" spans="1:9" ht="22.5" x14ac:dyDescent="0.25">
      <c r="A200" s="35" t="s">
        <v>920</v>
      </c>
      <c r="B200" s="36" t="s">
        <v>921</v>
      </c>
      <c r="C200" s="39">
        <v>175000</v>
      </c>
      <c r="D200" s="39">
        <v>52500</v>
      </c>
      <c r="E200" s="50">
        <v>42614</v>
      </c>
      <c r="F200" s="50">
        <v>43769</v>
      </c>
      <c r="G200" s="35" t="s">
        <v>334</v>
      </c>
      <c r="H200" s="36" t="s">
        <v>922</v>
      </c>
      <c r="I200" s="35" t="s">
        <v>62</v>
      </c>
    </row>
    <row r="201" spans="1:9" ht="22.5" x14ac:dyDescent="0.25">
      <c r="A201" s="35" t="s">
        <v>923</v>
      </c>
      <c r="B201" s="36" t="s">
        <v>924</v>
      </c>
      <c r="C201" s="39">
        <v>174846.4</v>
      </c>
      <c r="D201" s="39">
        <v>87423.2</v>
      </c>
      <c r="E201" s="50">
        <v>42370</v>
      </c>
      <c r="F201" s="50">
        <v>42825</v>
      </c>
      <c r="G201" s="35" t="s">
        <v>334</v>
      </c>
      <c r="H201" s="36" t="s">
        <v>925</v>
      </c>
      <c r="I201" s="35" t="s">
        <v>62</v>
      </c>
    </row>
    <row r="202" spans="1:9" ht="33.75" x14ac:dyDescent="0.25">
      <c r="A202" s="35" t="s">
        <v>926</v>
      </c>
      <c r="B202" s="36" t="s">
        <v>927</v>
      </c>
      <c r="C202" s="39">
        <v>173950.85</v>
      </c>
      <c r="D202" s="39">
        <v>86975.43</v>
      </c>
      <c r="E202" s="50">
        <v>42736</v>
      </c>
      <c r="F202" s="50">
        <v>43830</v>
      </c>
      <c r="G202" s="35" t="s">
        <v>334</v>
      </c>
      <c r="H202" s="36" t="s">
        <v>928</v>
      </c>
      <c r="I202" s="35" t="s">
        <v>62</v>
      </c>
    </row>
    <row r="203" spans="1:9" ht="22.5" x14ac:dyDescent="0.25">
      <c r="A203" s="35" t="s">
        <v>929</v>
      </c>
      <c r="B203" s="36" t="s">
        <v>930</v>
      </c>
      <c r="C203" s="39">
        <v>173288.38</v>
      </c>
      <c r="D203" s="39">
        <v>54793.52</v>
      </c>
      <c r="E203" s="50">
        <v>43101</v>
      </c>
      <c r="F203" s="50">
        <v>44012</v>
      </c>
      <c r="G203" s="35" t="s">
        <v>334</v>
      </c>
      <c r="H203" s="36" t="s">
        <v>931</v>
      </c>
      <c r="I203" s="35" t="s">
        <v>62</v>
      </c>
    </row>
    <row r="204" spans="1:9" ht="45" x14ac:dyDescent="0.25">
      <c r="A204" s="35" t="s">
        <v>932</v>
      </c>
      <c r="B204" s="36" t="s">
        <v>698</v>
      </c>
      <c r="C204" s="39">
        <v>172281</v>
      </c>
      <c r="D204" s="39">
        <v>49863</v>
      </c>
      <c r="E204" s="50">
        <v>42736</v>
      </c>
      <c r="F204" s="50">
        <v>43100</v>
      </c>
      <c r="G204" s="35" t="s">
        <v>334</v>
      </c>
      <c r="H204" s="36" t="s">
        <v>933</v>
      </c>
      <c r="I204" s="35" t="s">
        <v>62</v>
      </c>
    </row>
    <row r="205" spans="1:9" ht="33.75" x14ac:dyDescent="0.25">
      <c r="A205" s="35" t="s">
        <v>4195</v>
      </c>
      <c r="B205" s="36" t="s">
        <v>4196</v>
      </c>
      <c r="C205" s="39">
        <v>171990</v>
      </c>
      <c r="D205" s="39">
        <v>103194</v>
      </c>
      <c r="E205" s="50">
        <v>41791</v>
      </c>
      <c r="F205" s="50">
        <v>42551</v>
      </c>
      <c r="G205" s="35" t="s">
        <v>334</v>
      </c>
      <c r="H205" s="36" t="s">
        <v>4197</v>
      </c>
      <c r="I205" s="35" t="s">
        <v>4173</v>
      </c>
    </row>
    <row r="206" spans="1:9" ht="45" x14ac:dyDescent="0.25">
      <c r="A206" s="35" t="s">
        <v>934</v>
      </c>
      <c r="B206" s="36" t="s">
        <v>935</v>
      </c>
      <c r="C206" s="39">
        <v>171869.9</v>
      </c>
      <c r="D206" s="39">
        <v>85934.95</v>
      </c>
      <c r="E206" s="50">
        <v>44044</v>
      </c>
      <c r="F206" s="50">
        <v>44895</v>
      </c>
      <c r="G206" s="35" t="s">
        <v>334</v>
      </c>
      <c r="H206" s="36" t="s">
        <v>936</v>
      </c>
      <c r="I206" s="35" t="s">
        <v>62</v>
      </c>
    </row>
    <row r="207" spans="1:9" ht="22.5" x14ac:dyDescent="0.25">
      <c r="A207" s="35" t="s">
        <v>937</v>
      </c>
      <c r="B207" s="36" t="s">
        <v>938</v>
      </c>
      <c r="C207" s="39">
        <v>170716.31</v>
      </c>
      <c r="D207" s="39">
        <v>102000</v>
      </c>
      <c r="E207" s="50">
        <v>42005</v>
      </c>
      <c r="F207" s="50">
        <v>43100</v>
      </c>
      <c r="G207" s="35" t="s">
        <v>334</v>
      </c>
      <c r="H207" s="36" t="s">
        <v>939</v>
      </c>
      <c r="I207" s="35" t="s">
        <v>62</v>
      </c>
    </row>
    <row r="208" spans="1:9" ht="22.5" x14ac:dyDescent="0.25">
      <c r="A208" s="35" t="s">
        <v>940</v>
      </c>
      <c r="B208" s="36" t="s">
        <v>941</v>
      </c>
      <c r="C208" s="39">
        <v>168863</v>
      </c>
      <c r="D208" s="39">
        <v>84431.5</v>
      </c>
      <c r="E208" s="50">
        <v>42370</v>
      </c>
      <c r="F208" s="50">
        <v>43465</v>
      </c>
      <c r="G208" s="35" t="s">
        <v>334</v>
      </c>
      <c r="H208" s="36" t="s">
        <v>942</v>
      </c>
      <c r="I208" s="35" t="s">
        <v>62</v>
      </c>
    </row>
    <row r="209" spans="1:9" ht="33.75" x14ac:dyDescent="0.25">
      <c r="A209" s="35" t="s">
        <v>943</v>
      </c>
      <c r="B209" s="36" t="s">
        <v>944</v>
      </c>
      <c r="C209" s="39">
        <v>168741</v>
      </c>
      <c r="D209" s="39">
        <v>92863</v>
      </c>
      <c r="E209" s="50">
        <v>42370</v>
      </c>
      <c r="F209" s="50">
        <v>42735</v>
      </c>
      <c r="G209" s="35" t="s">
        <v>334</v>
      </c>
      <c r="H209" s="36" t="s">
        <v>945</v>
      </c>
      <c r="I209" s="35" t="s">
        <v>62</v>
      </c>
    </row>
    <row r="210" spans="1:9" ht="33.75" x14ac:dyDescent="0.25">
      <c r="A210" s="35" t="s">
        <v>946</v>
      </c>
      <c r="B210" s="36" t="s">
        <v>947</v>
      </c>
      <c r="C210" s="39">
        <v>164084.25</v>
      </c>
      <c r="D210" s="39">
        <v>82041.259999999995</v>
      </c>
      <c r="E210" s="50">
        <v>42370</v>
      </c>
      <c r="F210" s="50">
        <v>43555</v>
      </c>
      <c r="G210" s="35" t="s">
        <v>334</v>
      </c>
      <c r="H210" s="36" t="s">
        <v>948</v>
      </c>
      <c r="I210" s="35" t="s">
        <v>62</v>
      </c>
    </row>
    <row r="211" spans="1:9" ht="22.5" x14ac:dyDescent="0.25">
      <c r="A211" s="35" t="s">
        <v>949</v>
      </c>
      <c r="B211" s="36" t="s">
        <v>950</v>
      </c>
      <c r="C211" s="39">
        <v>163765</v>
      </c>
      <c r="D211" s="39">
        <v>49130</v>
      </c>
      <c r="E211" s="50">
        <v>43466</v>
      </c>
      <c r="F211" s="50">
        <v>44592</v>
      </c>
      <c r="G211" s="35" t="s">
        <v>334</v>
      </c>
      <c r="H211" s="36" t="s">
        <v>951</v>
      </c>
      <c r="I211" s="35" t="s">
        <v>62</v>
      </c>
    </row>
    <row r="212" spans="1:9" ht="22.5" x14ac:dyDescent="0.25">
      <c r="A212" s="35" t="s">
        <v>952</v>
      </c>
      <c r="B212" s="36" t="s">
        <v>953</v>
      </c>
      <c r="C212" s="39">
        <v>161442</v>
      </c>
      <c r="D212" s="39">
        <v>53277</v>
      </c>
      <c r="E212" s="50">
        <v>42006</v>
      </c>
      <c r="F212" s="50">
        <v>42886</v>
      </c>
      <c r="G212" s="35" t="s">
        <v>334</v>
      </c>
      <c r="H212" s="36" t="s">
        <v>954</v>
      </c>
      <c r="I212" s="35" t="s">
        <v>62</v>
      </c>
    </row>
    <row r="213" spans="1:9" ht="22.5" x14ac:dyDescent="0.25">
      <c r="A213" s="35" t="s">
        <v>955</v>
      </c>
      <c r="B213" s="36" t="s">
        <v>956</v>
      </c>
      <c r="C213" s="39">
        <v>161243.73000000001</v>
      </c>
      <c r="D213" s="39">
        <v>80621.87</v>
      </c>
      <c r="E213" s="50">
        <v>42826</v>
      </c>
      <c r="F213" s="50">
        <v>43921</v>
      </c>
      <c r="G213" s="35" t="s">
        <v>334</v>
      </c>
      <c r="H213" s="36" t="s">
        <v>957</v>
      </c>
      <c r="I213" s="35" t="s">
        <v>62</v>
      </c>
    </row>
    <row r="214" spans="1:9" ht="22.5" x14ac:dyDescent="0.25">
      <c r="A214" s="35" t="s">
        <v>958</v>
      </c>
      <c r="B214" s="36" t="s">
        <v>959</v>
      </c>
      <c r="C214" s="39">
        <v>160823.22</v>
      </c>
      <c r="D214" s="39">
        <v>70762.22</v>
      </c>
      <c r="E214" s="50">
        <v>43831</v>
      </c>
      <c r="F214" s="50">
        <v>44196</v>
      </c>
      <c r="G214" s="35" t="s">
        <v>334</v>
      </c>
      <c r="H214" s="36" t="s">
        <v>960</v>
      </c>
      <c r="I214" s="35" t="s">
        <v>62</v>
      </c>
    </row>
    <row r="215" spans="1:9" ht="22.5" x14ac:dyDescent="0.25">
      <c r="A215" s="35" t="s">
        <v>961</v>
      </c>
      <c r="B215" s="36" t="s">
        <v>962</v>
      </c>
      <c r="C215" s="39">
        <v>158624.42000000001</v>
      </c>
      <c r="D215" s="39">
        <v>59404.85</v>
      </c>
      <c r="E215" s="50">
        <v>42005</v>
      </c>
      <c r="F215" s="50">
        <v>42735</v>
      </c>
      <c r="G215" s="35" t="s">
        <v>334</v>
      </c>
      <c r="H215" s="36" t="s">
        <v>963</v>
      </c>
      <c r="I215" s="35" t="s">
        <v>62</v>
      </c>
    </row>
    <row r="216" spans="1:9" ht="45" x14ac:dyDescent="0.25">
      <c r="A216" s="35" t="s">
        <v>964</v>
      </c>
      <c r="B216" s="36" t="s">
        <v>965</v>
      </c>
      <c r="C216" s="39">
        <v>157616.76999999999</v>
      </c>
      <c r="D216" s="39">
        <v>67097.47</v>
      </c>
      <c r="E216" s="50">
        <v>43466</v>
      </c>
      <c r="F216" s="50">
        <v>44012</v>
      </c>
      <c r="G216" s="35" t="s">
        <v>334</v>
      </c>
      <c r="H216" s="36" t="s">
        <v>966</v>
      </c>
      <c r="I216" s="35" t="s">
        <v>62</v>
      </c>
    </row>
    <row r="217" spans="1:9" ht="78.75" x14ac:dyDescent="0.25">
      <c r="A217" s="35" t="s">
        <v>967</v>
      </c>
      <c r="B217" s="36" t="s">
        <v>968</v>
      </c>
      <c r="C217" s="39">
        <v>157605.46</v>
      </c>
      <c r="D217" s="39">
        <v>80012.31</v>
      </c>
      <c r="E217" s="50">
        <v>42736</v>
      </c>
      <c r="F217" s="50">
        <v>43190</v>
      </c>
      <c r="G217" s="35" t="s">
        <v>334</v>
      </c>
      <c r="H217" s="36" t="s">
        <v>969</v>
      </c>
      <c r="I217" s="35" t="s">
        <v>62</v>
      </c>
    </row>
    <row r="218" spans="1:9" ht="33.75" x14ac:dyDescent="0.25">
      <c r="A218" s="35" t="s">
        <v>970</v>
      </c>
      <c r="B218" s="36" t="s">
        <v>971</v>
      </c>
      <c r="C218" s="39">
        <v>156839.5</v>
      </c>
      <c r="D218" s="39">
        <v>49293</v>
      </c>
      <c r="E218" s="50">
        <v>42005</v>
      </c>
      <c r="F218" s="50">
        <v>42735</v>
      </c>
      <c r="G218" s="35" t="s">
        <v>334</v>
      </c>
      <c r="H218" s="36" t="s">
        <v>972</v>
      </c>
      <c r="I218" s="35" t="s">
        <v>62</v>
      </c>
    </row>
    <row r="219" spans="1:9" ht="22.5" x14ac:dyDescent="0.25">
      <c r="A219" s="35" t="s">
        <v>973</v>
      </c>
      <c r="B219" s="36" t="s">
        <v>974</v>
      </c>
      <c r="C219" s="39">
        <v>156000</v>
      </c>
      <c r="D219" s="39">
        <v>78000</v>
      </c>
      <c r="E219" s="50">
        <v>42583</v>
      </c>
      <c r="F219" s="50">
        <v>44165</v>
      </c>
      <c r="G219" s="35" t="s">
        <v>334</v>
      </c>
      <c r="H219" s="36" t="s">
        <v>975</v>
      </c>
      <c r="I219" s="35" t="s">
        <v>62</v>
      </c>
    </row>
    <row r="220" spans="1:9" ht="22.5" x14ac:dyDescent="0.25">
      <c r="A220" s="35" t="s">
        <v>976</v>
      </c>
      <c r="B220" s="36" t="s">
        <v>977</v>
      </c>
      <c r="C220" s="39">
        <v>155321</v>
      </c>
      <c r="D220" s="39">
        <v>51256</v>
      </c>
      <c r="E220" s="50">
        <v>42005</v>
      </c>
      <c r="F220" s="50">
        <v>42825</v>
      </c>
      <c r="G220" s="35" t="s">
        <v>334</v>
      </c>
      <c r="H220" s="36" t="s">
        <v>978</v>
      </c>
      <c r="I220" s="35" t="s">
        <v>62</v>
      </c>
    </row>
    <row r="221" spans="1:9" ht="22.5" x14ac:dyDescent="0.25">
      <c r="A221" s="35" t="s">
        <v>979</v>
      </c>
      <c r="B221" s="36" t="s">
        <v>980</v>
      </c>
      <c r="C221" s="39">
        <v>154389.06</v>
      </c>
      <c r="D221" s="39">
        <v>75000</v>
      </c>
      <c r="E221" s="50">
        <v>43101</v>
      </c>
      <c r="F221" s="50">
        <v>43465</v>
      </c>
      <c r="G221" s="35" t="s">
        <v>334</v>
      </c>
      <c r="H221" s="36" t="s">
        <v>981</v>
      </c>
      <c r="I221" s="35" t="s">
        <v>62</v>
      </c>
    </row>
    <row r="222" spans="1:9" ht="22.5" x14ac:dyDescent="0.25">
      <c r="A222" s="35" t="s">
        <v>982</v>
      </c>
      <c r="B222" s="36" t="s">
        <v>983</v>
      </c>
      <c r="C222" s="39">
        <v>153452.5</v>
      </c>
      <c r="D222" s="39">
        <v>50639.25</v>
      </c>
      <c r="E222" s="50">
        <v>42736</v>
      </c>
      <c r="F222" s="50">
        <v>43465</v>
      </c>
      <c r="G222" s="35" t="s">
        <v>334</v>
      </c>
      <c r="H222" s="36" t="s">
        <v>984</v>
      </c>
      <c r="I222" s="35" t="s">
        <v>62</v>
      </c>
    </row>
    <row r="223" spans="1:9" ht="22.5" x14ac:dyDescent="0.25">
      <c r="A223" s="35" t="s">
        <v>985</v>
      </c>
      <c r="B223" s="36" t="s">
        <v>986</v>
      </c>
      <c r="C223" s="39">
        <v>153177.79999999999</v>
      </c>
      <c r="D223" s="39">
        <v>153177.79999999999</v>
      </c>
      <c r="E223" s="50">
        <v>43191</v>
      </c>
      <c r="F223" s="50">
        <v>43921</v>
      </c>
      <c r="G223" s="35" t="s">
        <v>334</v>
      </c>
      <c r="H223" s="36" t="s">
        <v>987</v>
      </c>
      <c r="I223" s="35" t="s">
        <v>62</v>
      </c>
    </row>
    <row r="224" spans="1:9" ht="22.5" x14ac:dyDescent="0.25">
      <c r="A224" s="35" t="s">
        <v>988</v>
      </c>
      <c r="B224" s="36" t="s">
        <v>989</v>
      </c>
      <c r="C224" s="39">
        <v>152266.26999999999</v>
      </c>
      <c r="D224" s="39">
        <v>91360</v>
      </c>
      <c r="E224" s="50">
        <v>42186</v>
      </c>
      <c r="F224" s="50">
        <v>42916</v>
      </c>
      <c r="G224" s="35" t="s">
        <v>334</v>
      </c>
      <c r="H224" s="36" t="s">
        <v>990</v>
      </c>
      <c r="I224" s="35" t="s">
        <v>62</v>
      </c>
    </row>
    <row r="225" spans="1:9" x14ac:dyDescent="0.25">
      <c r="A225" s="35" t="s">
        <v>991</v>
      </c>
      <c r="B225" s="36" t="s">
        <v>992</v>
      </c>
      <c r="C225" s="39">
        <v>151085.60999999999</v>
      </c>
      <c r="D225" s="39">
        <v>72621</v>
      </c>
      <c r="E225" s="50">
        <v>42370</v>
      </c>
      <c r="F225" s="50">
        <v>42916</v>
      </c>
      <c r="G225" s="35" t="s">
        <v>334</v>
      </c>
      <c r="H225" s="36" t="s">
        <v>993</v>
      </c>
      <c r="I225" s="35" t="s">
        <v>62</v>
      </c>
    </row>
    <row r="226" spans="1:9" ht="22.5" x14ac:dyDescent="0.25">
      <c r="A226" s="35" t="s">
        <v>994</v>
      </c>
      <c r="B226" s="36" t="s">
        <v>995</v>
      </c>
      <c r="C226" s="39">
        <v>150032.09</v>
      </c>
      <c r="D226" s="39">
        <v>67298.5</v>
      </c>
      <c r="E226" s="50">
        <v>42095</v>
      </c>
      <c r="F226" s="50">
        <v>42735</v>
      </c>
      <c r="G226" s="35" t="s">
        <v>334</v>
      </c>
      <c r="H226" s="36" t="s">
        <v>996</v>
      </c>
      <c r="I226" s="35" t="s">
        <v>62</v>
      </c>
    </row>
    <row r="227" spans="1:9" ht="78.75" x14ac:dyDescent="0.25">
      <c r="A227" s="35" t="s">
        <v>997</v>
      </c>
      <c r="B227" s="36" t="s">
        <v>998</v>
      </c>
      <c r="C227" s="39">
        <v>149880.20000000001</v>
      </c>
      <c r="D227" s="39">
        <v>89928</v>
      </c>
      <c r="E227" s="50">
        <v>43221</v>
      </c>
      <c r="F227" s="50">
        <v>43677</v>
      </c>
      <c r="G227" s="35" t="s">
        <v>334</v>
      </c>
      <c r="H227" s="36" t="s">
        <v>999</v>
      </c>
      <c r="I227" s="35" t="s">
        <v>62</v>
      </c>
    </row>
    <row r="228" spans="1:9" ht="22.5" x14ac:dyDescent="0.25">
      <c r="A228" s="35" t="s">
        <v>1000</v>
      </c>
      <c r="B228" s="36" t="s">
        <v>1001</v>
      </c>
      <c r="C228" s="39">
        <v>149449</v>
      </c>
      <c r="D228" s="39">
        <v>89460.17</v>
      </c>
      <c r="E228" s="50">
        <v>42005</v>
      </c>
      <c r="F228" s="50">
        <v>42735</v>
      </c>
      <c r="G228" s="35" t="s">
        <v>334</v>
      </c>
      <c r="H228" s="36" t="s">
        <v>1002</v>
      </c>
      <c r="I228" s="35" t="s">
        <v>62</v>
      </c>
    </row>
    <row r="229" spans="1:9" ht="22.5" x14ac:dyDescent="0.25">
      <c r="A229" s="35" t="s">
        <v>1003</v>
      </c>
      <c r="B229" s="36" t="s">
        <v>1004</v>
      </c>
      <c r="C229" s="39">
        <v>148245.78</v>
      </c>
      <c r="D229" s="39">
        <v>79251.86</v>
      </c>
      <c r="E229" s="50">
        <v>42095</v>
      </c>
      <c r="F229" s="50">
        <v>42735</v>
      </c>
      <c r="G229" s="35" t="s">
        <v>334</v>
      </c>
      <c r="H229" s="36" t="s">
        <v>996</v>
      </c>
      <c r="I229" s="35" t="s">
        <v>62</v>
      </c>
    </row>
    <row r="230" spans="1:9" ht="33.75" x14ac:dyDescent="0.25">
      <c r="A230" s="35" t="s">
        <v>1005</v>
      </c>
      <c r="B230" s="36" t="s">
        <v>1006</v>
      </c>
      <c r="C230" s="39">
        <v>147988</v>
      </c>
      <c r="D230" s="39">
        <v>72800</v>
      </c>
      <c r="E230" s="50">
        <v>42736</v>
      </c>
      <c r="F230" s="50">
        <v>43100</v>
      </c>
      <c r="G230" s="35" t="s">
        <v>334</v>
      </c>
      <c r="H230" s="36" t="s">
        <v>1007</v>
      </c>
      <c r="I230" s="35" t="s">
        <v>62</v>
      </c>
    </row>
    <row r="231" spans="1:9" ht="67.5" x14ac:dyDescent="0.25">
      <c r="A231" s="35" t="s">
        <v>1008</v>
      </c>
      <c r="B231" s="36" t="s">
        <v>1009</v>
      </c>
      <c r="C231" s="39">
        <v>147759.10999999999</v>
      </c>
      <c r="D231" s="39">
        <v>75366</v>
      </c>
      <c r="E231" s="50">
        <v>43101</v>
      </c>
      <c r="F231" s="50">
        <v>43646</v>
      </c>
      <c r="G231" s="35" t="s">
        <v>334</v>
      </c>
      <c r="H231" s="36" t="s">
        <v>1010</v>
      </c>
      <c r="I231" s="35" t="s">
        <v>62</v>
      </c>
    </row>
    <row r="232" spans="1:9" ht="45" x14ac:dyDescent="0.25">
      <c r="A232" s="35" t="s">
        <v>1011</v>
      </c>
      <c r="B232" s="36" t="s">
        <v>1012</v>
      </c>
      <c r="C232" s="39">
        <v>147745</v>
      </c>
      <c r="D232" s="39">
        <v>80473</v>
      </c>
      <c r="E232" s="50">
        <v>42005</v>
      </c>
      <c r="F232" s="50">
        <v>42734</v>
      </c>
      <c r="G232" s="35" t="s">
        <v>334</v>
      </c>
      <c r="H232" s="36" t="s">
        <v>1013</v>
      </c>
      <c r="I232" s="35" t="s">
        <v>62</v>
      </c>
    </row>
    <row r="233" spans="1:9" ht="33.75" x14ac:dyDescent="0.25">
      <c r="A233" s="35" t="s">
        <v>1014</v>
      </c>
      <c r="B233" s="36" t="s">
        <v>1015</v>
      </c>
      <c r="C233" s="39">
        <v>147024</v>
      </c>
      <c r="D233" s="39">
        <v>84002</v>
      </c>
      <c r="E233" s="50">
        <v>42826</v>
      </c>
      <c r="F233" s="50">
        <v>43465</v>
      </c>
      <c r="G233" s="35" t="s">
        <v>334</v>
      </c>
      <c r="H233" s="36" t="s">
        <v>1016</v>
      </c>
      <c r="I233" s="35" t="s">
        <v>62</v>
      </c>
    </row>
    <row r="234" spans="1:9" ht="45" x14ac:dyDescent="0.25">
      <c r="A234" s="35" t="s">
        <v>1017</v>
      </c>
      <c r="B234" s="36" t="s">
        <v>1018</v>
      </c>
      <c r="C234" s="39">
        <v>145186</v>
      </c>
      <c r="D234" s="39">
        <v>72400</v>
      </c>
      <c r="E234" s="50">
        <v>42005</v>
      </c>
      <c r="F234" s="50">
        <v>42460</v>
      </c>
      <c r="G234" s="35" t="s">
        <v>334</v>
      </c>
      <c r="H234" s="36" t="s">
        <v>1019</v>
      </c>
      <c r="I234" s="35" t="s">
        <v>62</v>
      </c>
    </row>
    <row r="235" spans="1:9" ht="45" x14ac:dyDescent="0.25">
      <c r="A235" s="35" t="s">
        <v>1020</v>
      </c>
      <c r="B235" s="36" t="s">
        <v>1021</v>
      </c>
      <c r="C235" s="39">
        <v>143684</v>
      </c>
      <c r="D235" s="39">
        <v>71150</v>
      </c>
      <c r="E235" s="50">
        <v>42370</v>
      </c>
      <c r="F235" s="50">
        <v>42825</v>
      </c>
      <c r="G235" s="35" t="s">
        <v>334</v>
      </c>
      <c r="H235" s="36" t="s">
        <v>1022</v>
      </c>
      <c r="I235" s="35" t="s">
        <v>62</v>
      </c>
    </row>
    <row r="236" spans="1:9" x14ac:dyDescent="0.25">
      <c r="A236" s="35" t="s">
        <v>1023</v>
      </c>
      <c r="B236" s="36" t="s">
        <v>1024</v>
      </c>
      <c r="C236" s="39">
        <v>142452.32</v>
      </c>
      <c r="D236" s="39">
        <v>71222.320000000007</v>
      </c>
      <c r="E236" s="50">
        <v>43101</v>
      </c>
      <c r="F236" s="50">
        <v>43465</v>
      </c>
      <c r="G236" s="35" t="s">
        <v>334</v>
      </c>
      <c r="H236" s="36" t="s">
        <v>1025</v>
      </c>
      <c r="I236" s="35" t="s">
        <v>62</v>
      </c>
    </row>
    <row r="237" spans="1:9" ht="22.5" x14ac:dyDescent="0.25">
      <c r="A237" s="35" t="s">
        <v>1026</v>
      </c>
      <c r="B237" s="36" t="s">
        <v>1027</v>
      </c>
      <c r="C237" s="39">
        <v>141280.71</v>
      </c>
      <c r="D237" s="39">
        <v>62056.69</v>
      </c>
      <c r="E237" s="50">
        <v>43466</v>
      </c>
      <c r="F237" s="50">
        <v>43830</v>
      </c>
      <c r="G237" s="35" t="s">
        <v>334</v>
      </c>
      <c r="H237" s="36" t="s">
        <v>960</v>
      </c>
      <c r="I237" s="35" t="s">
        <v>62</v>
      </c>
    </row>
    <row r="238" spans="1:9" ht="22.5" x14ac:dyDescent="0.25">
      <c r="A238" s="35" t="s">
        <v>1028</v>
      </c>
      <c r="B238" s="36" t="s">
        <v>1029</v>
      </c>
      <c r="C238" s="39">
        <v>138289.26</v>
      </c>
      <c r="D238" s="39">
        <v>57532.26</v>
      </c>
      <c r="E238" s="50">
        <v>43466</v>
      </c>
      <c r="F238" s="50">
        <v>44196</v>
      </c>
      <c r="G238" s="35" t="s">
        <v>334</v>
      </c>
      <c r="H238" s="36" t="s">
        <v>1030</v>
      </c>
      <c r="I238" s="35" t="s">
        <v>62</v>
      </c>
    </row>
    <row r="239" spans="1:9" ht="33.75" x14ac:dyDescent="0.25">
      <c r="A239" s="35" t="s">
        <v>1031</v>
      </c>
      <c r="B239" s="36" t="s">
        <v>1032</v>
      </c>
      <c r="C239" s="39">
        <v>138086</v>
      </c>
      <c r="D239" s="39">
        <v>82852</v>
      </c>
      <c r="E239" s="50">
        <v>42826</v>
      </c>
      <c r="F239" s="50">
        <v>44012</v>
      </c>
      <c r="G239" s="35" t="s">
        <v>334</v>
      </c>
      <c r="H239" s="36" t="s">
        <v>1033</v>
      </c>
      <c r="I239" s="35" t="s">
        <v>62</v>
      </c>
    </row>
    <row r="240" spans="1:9" ht="22.5" x14ac:dyDescent="0.25">
      <c r="A240" s="35" t="s">
        <v>1034</v>
      </c>
      <c r="B240" s="36" t="s">
        <v>1035</v>
      </c>
      <c r="C240" s="39">
        <v>136474.26</v>
      </c>
      <c r="D240" s="39">
        <v>68237.13</v>
      </c>
      <c r="E240" s="50">
        <v>42370</v>
      </c>
      <c r="F240" s="50">
        <v>42735</v>
      </c>
      <c r="G240" s="35" t="s">
        <v>334</v>
      </c>
      <c r="H240" s="36" t="s">
        <v>1036</v>
      </c>
      <c r="I240" s="35" t="s">
        <v>62</v>
      </c>
    </row>
    <row r="241" spans="1:9" ht="78.75" x14ac:dyDescent="0.25">
      <c r="A241" s="35" t="s">
        <v>1037</v>
      </c>
      <c r="B241" s="36" t="s">
        <v>1038</v>
      </c>
      <c r="C241" s="39">
        <v>135204.01999999999</v>
      </c>
      <c r="D241" s="39">
        <v>108163</v>
      </c>
      <c r="E241" s="50">
        <v>43480</v>
      </c>
      <c r="F241" s="50">
        <v>44727</v>
      </c>
      <c r="G241" s="35" t="s">
        <v>334</v>
      </c>
      <c r="H241" s="36" t="s">
        <v>1039</v>
      </c>
      <c r="I241" s="35" t="s">
        <v>62</v>
      </c>
    </row>
    <row r="242" spans="1:9" ht="33.75" x14ac:dyDescent="0.25">
      <c r="A242" s="35" t="s">
        <v>1040</v>
      </c>
      <c r="B242" s="36" t="s">
        <v>1041</v>
      </c>
      <c r="C242" s="39">
        <v>134446.73000000001</v>
      </c>
      <c r="D242" s="39">
        <v>134446.73000000001</v>
      </c>
      <c r="E242" s="50">
        <v>43164</v>
      </c>
      <c r="F242" s="50">
        <v>44561</v>
      </c>
      <c r="G242" s="35" t="s">
        <v>334</v>
      </c>
      <c r="H242" s="36" t="s">
        <v>1042</v>
      </c>
      <c r="I242" s="35" t="s">
        <v>62</v>
      </c>
    </row>
    <row r="243" spans="1:9" x14ac:dyDescent="0.25">
      <c r="A243" s="35" t="s">
        <v>1043</v>
      </c>
      <c r="B243" s="36" t="s">
        <v>1044</v>
      </c>
      <c r="C243" s="39">
        <v>133318.59</v>
      </c>
      <c r="D243" s="39">
        <v>93323.01</v>
      </c>
      <c r="E243" s="50">
        <v>42583</v>
      </c>
      <c r="F243" s="50">
        <v>43100</v>
      </c>
      <c r="G243" s="35" t="s">
        <v>334</v>
      </c>
      <c r="H243" s="36" t="s">
        <v>1045</v>
      </c>
      <c r="I243" s="35" t="s">
        <v>62</v>
      </c>
    </row>
    <row r="244" spans="1:9" ht="33.75" x14ac:dyDescent="0.25">
      <c r="A244" s="35" t="s">
        <v>1046</v>
      </c>
      <c r="B244" s="36" t="s">
        <v>1047</v>
      </c>
      <c r="C244" s="39">
        <v>133188.6</v>
      </c>
      <c r="D244" s="39">
        <v>37292.81</v>
      </c>
      <c r="E244" s="50">
        <v>43101</v>
      </c>
      <c r="F244" s="50">
        <v>43982</v>
      </c>
      <c r="G244" s="35" t="s">
        <v>334</v>
      </c>
      <c r="H244" s="36" t="s">
        <v>1048</v>
      </c>
      <c r="I244" s="35" t="s">
        <v>62</v>
      </c>
    </row>
    <row r="245" spans="1:9" ht="78.75" x14ac:dyDescent="0.25">
      <c r="A245" s="35" t="s">
        <v>1049</v>
      </c>
      <c r="B245" s="36" t="s">
        <v>1050</v>
      </c>
      <c r="C245" s="39">
        <v>133070</v>
      </c>
      <c r="D245" s="39">
        <v>36600</v>
      </c>
      <c r="E245" s="50">
        <v>43466</v>
      </c>
      <c r="F245" s="50">
        <v>44196</v>
      </c>
      <c r="G245" s="35" t="s">
        <v>334</v>
      </c>
      <c r="H245" s="36" t="s">
        <v>1051</v>
      </c>
      <c r="I245" s="35" t="s">
        <v>62</v>
      </c>
    </row>
    <row r="246" spans="1:9" ht="78.75" x14ac:dyDescent="0.25">
      <c r="A246" s="35" t="s">
        <v>1052</v>
      </c>
      <c r="B246" s="36" t="s">
        <v>1053</v>
      </c>
      <c r="C246" s="39">
        <v>133040</v>
      </c>
      <c r="D246" s="39">
        <v>66520</v>
      </c>
      <c r="E246" s="50">
        <v>42736</v>
      </c>
      <c r="F246" s="50">
        <v>43220</v>
      </c>
      <c r="G246" s="35" t="s">
        <v>334</v>
      </c>
      <c r="H246" s="36" t="s">
        <v>1054</v>
      </c>
      <c r="I246" s="35" t="s">
        <v>62</v>
      </c>
    </row>
    <row r="247" spans="1:9" ht="33.75" x14ac:dyDescent="0.25">
      <c r="A247" s="35" t="s">
        <v>1055</v>
      </c>
      <c r="B247" s="36" t="s">
        <v>1056</v>
      </c>
      <c r="C247" s="39">
        <v>132000</v>
      </c>
      <c r="D247" s="39">
        <v>52800</v>
      </c>
      <c r="E247" s="50">
        <v>43766</v>
      </c>
      <c r="F247" s="50">
        <v>44926</v>
      </c>
      <c r="G247" s="35" t="s">
        <v>334</v>
      </c>
      <c r="H247" s="36" t="s">
        <v>1057</v>
      </c>
      <c r="I247" s="35" t="s">
        <v>62</v>
      </c>
    </row>
    <row r="248" spans="1:9" ht="45" x14ac:dyDescent="0.25">
      <c r="A248" s="35" t="s">
        <v>1058</v>
      </c>
      <c r="B248" s="36" t="s">
        <v>1059</v>
      </c>
      <c r="C248" s="39">
        <v>131940</v>
      </c>
      <c r="D248" s="39">
        <v>39582</v>
      </c>
      <c r="E248" s="50">
        <v>43101</v>
      </c>
      <c r="F248" s="50">
        <v>44196</v>
      </c>
      <c r="G248" s="35" t="s">
        <v>334</v>
      </c>
      <c r="H248" s="36" t="s">
        <v>1060</v>
      </c>
      <c r="I248" s="35" t="s">
        <v>62</v>
      </c>
    </row>
    <row r="249" spans="1:9" ht="33.75" x14ac:dyDescent="0.25">
      <c r="A249" s="35" t="s">
        <v>1061</v>
      </c>
      <c r="B249" s="36" t="s">
        <v>1062</v>
      </c>
      <c r="C249" s="39">
        <v>131409.01999999999</v>
      </c>
      <c r="D249" s="39">
        <v>39050.519999999997</v>
      </c>
      <c r="E249" s="50">
        <v>42186</v>
      </c>
      <c r="F249" s="50">
        <v>42735</v>
      </c>
      <c r="G249" s="35" t="s">
        <v>334</v>
      </c>
      <c r="H249" s="36" t="s">
        <v>1063</v>
      </c>
      <c r="I249" s="35" t="s">
        <v>62</v>
      </c>
    </row>
    <row r="250" spans="1:9" ht="78.75" x14ac:dyDescent="0.25">
      <c r="A250" s="35" t="s">
        <v>1064</v>
      </c>
      <c r="B250" s="36" t="s">
        <v>1065</v>
      </c>
      <c r="C250" s="39">
        <v>130869.8</v>
      </c>
      <c r="D250" s="39">
        <v>78521</v>
      </c>
      <c r="E250" s="50">
        <v>43466</v>
      </c>
      <c r="F250" s="50">
        <v>44926</v>
      </c>
      <c r="G250" s="35" t="s">
        <v>334</v>
      </c>
      <c r="H250" s="36" t="s">
        <v>1066</v>
      </c>
      <c r="I250" s="35" t="s">
        <v>62</v>
      </c>
    </row>
    <row r="251" spans="1:9" ht="22.5" x14ac:dyDescent="0.25">
      <c r="A251" s="35" t="s">
        <v>1067</v>
      </c>
      <c r="B251" s="36" t="s">
        <v>1068</v>
      </c>
      <c r="C251" s="39">
        <v>129989.47</v>
      </c>
      <c r="D251" s="39">
        <v>129989.47</v>
      </c>
      <c r="E251" s="50">
        <v>43647</v>
      </c>
      <c r="F251" s="50">
        <v>44561</v>
      </c>
      <c r="G251" s="35" t="s">
        <v>334</v>
      </c>
      <c r="H251" s="36" t="s">
        <v>1069</v>
      </c>
      <c r="I251" s="35" t="s">
        <v>62</v>
      </c>
    </row>
    <row r="252" spans="1:9" ht="45" x14ac:dyDescent="0.25">
      <c r="A252" s="35" t="s">
        <v>1070</v>
      </c>
      <c r="B252" s="36" t="s">
        <v>1071</v>
      </c>
      <c r="C252" s="39">
        <v>129500.64</v>
      </c>
      <c r="D252" s="39">
        <v>32027.51</v>
      </c>
      <c r="E252" s="50">
        <v>43276</v>
      </c>
      <c r="F252" s="50">
        <v>44372</v>
      </c>
      <c r="G252" s="35" t="s">
        <v>334</v>
      </c>
      <c r="H252" s="36" t="s">
        <v>1072</v>
      </c>
      <c r="I252" s="35" t="s">
        <v>62</v>
      </c>
    </row>
    <row r="253" spans="1:9" ht="22.5" x14ac:dyDescent="0.25">
      <c r="A253" s="35" t="s">
        <v>1073</v>
      </c>
      <c r="B253" s="36" t="s">
        <v>1074</v>
      </c>
      <c r="C253" s="39">
        <v>129215</v>
      </c>
      <c r="D253" s="39">
        <v>38764.5</v>
      </c>
      <c r="E253" s="50">
        <v>42736</v>
      </c>
      <c r="F253" s="50">
        <v>43465</v>
      </c>
      <c r="G253" s="35" t="s">
        <v>334</v>
      </c>
      <c r="H253" s="36" t="s">
        <v>1075</v>
      </c>
      <c r="I253" s="35" t="s">
        <v>62</v>
      </c>
    </row>
    <row r="254" spans="1:9" ht="22.5" x14ac:dyDescent="0.25">
      <c r="A254" s="35" t="s">
        <v>1076</v>
      </c>
      <c r="B254" s="36" t="s">
        <v>1077</v>
      </c>
      <c r="C254" s="39">
        <v>128518.95</v>
      </c>
      <c r="D254" s="39">
        <v>42410.62</v>
      </c>
      <c r="E254" s="50">
        <v>42370</v>
      </c>
      <c r="F254" s="50">
        <v>43251</v>
      </c>
      <c r="G254" s="35" t="s">
        <v>334</v>
      </c>
      <c r="H254" s="36" t="s">
        <v>1078</v>
      </c>
      <c r="I254" s="35" t="s">
        <v>62</v>
      </c>
    </row>
    <row r="255" spans="1:9" ht="22.5" x14ac:dyDescent="0.25">
      <c r="A255" s="35" t="s">
        <v>1079</v>
      </c>
      <c r="B255" s="36" t="s">
        <v>1080</v>
      </c>
      <c r="C255" s="39">
        <v>126432.16</v>
      </c>
      <c r="D255" s="39">
        <v>63216.08</v>
      </c>
      <c r="E255" s="50">
        <v>42005</v>
      </c>
      <c r="F255" s="50">
        <v>42551</v>
      </c>
      <c r="G255" s="35" t="s">
        <v>334</v>
      </c>
      <c r="H255" s="36" t="s">
        <v>1081</v>
      </c>
      <c r="I255" s="35" t="s">
        <v>62</v>
      </c>
    </row>
    <row r="256" spans="1:9" ht="22.5" x14ac:dyDescent="0.25">
      <c r="A256" s="35" t="s">
        <v>1082</v>
      </c>
      <c r="B256" s="36" t="s">
        <v>1083</v>
      </c>
      <c r="C256" s="39">
        <v>125190.67</v>
      </c>
      <c r="D256" s="39">
        <v>62595.34</v>
      </c>
      <c r="E256" s="50">
        <v>43101</v>
      </c>
      <c r="F256" s="50">
        <v>43465</v>
      </c>
      <c r="G256" s="35" t="s">
        <v>334</v>
      </c>
      <c r="H256" s="36" t="s">
        <v>1084</v>
      </c>
      <c r="I256" s="35" t="s">
        <v>62</v>
      </c>
    </row>
    <row r="257" spans="1:9" ht="22.5" x14ac:dyDescent="0.25">
      <c r="A257" s="35" t="s">
        <v>1085</v>
      </c>
      <c r="B257" s="36" t="s">
        <v>1086</v>
      </c>
      <c r="C257" s="39">
        <v>124681.62</v>
      </c>
      <c r="D257" s="39">
        <v>39999.519999999997</v>
      </c>
      <c r="E257" s="50">
        <v>42736</v>
      </c>
      <c r="F257" s="50">
        <v>43100</v>
      </c>
      <c r="G257" s="35" t="s">
        <v>334</v>
      </c>
      <c r="H257" s="36" t="s">
        <v>1087</v>
      </c>
      <c r="I257" s="35" t="s">
        <v>62</v>
      </c>
    </row>
    <row r="258" spans="1:9" ht="45" x14ac:dyDescent="0.25">
      <c r="A258" s="35" t="s">
        <v>1088</v>
      </c>
      <c r="B258" s="36" t="s">
        <v>1089</v>
      </c>
      <c r="C258" s="39">
        <v>122532</v>
      </c>
      <c r="D258" s="39">
        <v>63768</v>
      </c>
      <c r="E258" s="50">
        <v>42005</v>
      </c>
      <c r="F258" s="50">
        <v>42369</v>
      </c>
      <c r="G258" s="35" t="s">
        <v>334</v>
      </c>
      <c r="H258" s="36" t="s">
        <v>1090</v>
      </c>
      <c r="I258" s="35" t="s">
        <v>62</v>
      </c>
    </row>
    <row r="259" spans="1:9" ht="33.75" x14ac:dyDescent="0.25">
      <c r="A259" s="35" t="s">
        <v>1091</v>
      </c>
      <c r="B259" s="36" t="s">
        <v>1092</v>
      </c>
      <c r="C259" s="39">
        <v>122344.73</v>
      </c>
      <c r="D259" s="39">
        <v>61172.36</v>
      </c>
      <c r="E259" s="50">
        <v>42401</v>
      </c>
      <c r="F259" s="50">
        <v>43190</v>
      </c>
      <c r="G259" s="35" t="s">
        <v>334</v>
      </c>
      <c r="H259" s="36" t="s">
        <v>1093</v>
      </c>
      <c r="I259" s="35" t="s">
        <v>62</v>
      </c>
    </row>
    <row r="260" spans="1:9" ht="45" x14ac:dyDescent="0.25">
      <c r="A260" s="35" t="s">
        <v>1094</v>
      </c>
      <c r="B260" s="36" t="s">
        <v>1095</v>
      </c>
      <c r="C260" s="39">
        <v>121406.29</v>
      </c>
      <c r="D260" s="39">
        <v>60703.15</v>
      </c>
      <c r="E260" s="50">
        <v>43466</v>
      </c>
      <c r="F260" s="50">
        <v>44561</v>
      </c>
      <c r="G260" s="35" t="s">
        <v>334</v>
      </c>
      <c r="H260" s="36" t="s">
        <v>1096</v>
      </c>
      <c r="I260" s="35" t="s">
        <v>62</v>
      </c>
    </row>
    <row r="261" spans="1:9" ht="33.75" x14ac:dyDescent="0.25">
      <c r="A261" s="35" t="s">
        <v>1097</v>
      </c>
      <c r="B261" s="36" t="s">
        <v>1098</v>
      </c>
      <c r="C261" s="39">
        <v>120228</v>
      </c>
      <c r="D261" s="39">
        <v>75000</v>
      </c>
      <c r="E261" s="50">
        <v>42370</v>
      </c>
      <c r="F261" s="50">
        <v>43100</v>
      </c>
      <c r="G261" s="35" t="s">
        <v>334</v>
      </c>
      <c r="H261" s="36" t="s">
        <v>1099</v>
      </c>
      <c r="I261" s="35" t="s">
        <v>62</v>
      </c>
    </row>
    <row r="262" spans="1:9" ht="33.75" x14ac:dyDescent="0.25">
      <c r="A262" s="35" t="s">
        <v>1100</v>
      </c>
      <c r="B262" s="36" t="s">
        <v>1101</v>
      </c>
      <c r="C262" s="39">
        <v>115248.68</v>
      </c>
      <c r="D262" s="39">
        <v>46099.47</v>
      </c>
      <c r="E262" s="50">
        <v>42370</v>
      </c>
      <c r="F262" s="50">
        <v>44196</v>
      </c>
      <c r="G262" s="35" t="s">
        <v>334</v>
      </c>
      <c r="H262" s="36" t="s">
        <v>1102</v>
      </c>
      <c r="I262" s="35" t="s">
        <v>62</v>
      </c>
    </row>
    <row r="263" spans="1:9" ht="22.5" x14ac:dyDescent="0.25">
      <c r="A263" s="35" t="s">
        <v>1103</v>
      </c>
      <c r="B263" s="36" t="s">
        <v>1104</v>
      </c>
      <c r="C263" s="39">
        <v>115125.25</v>
      </c>
      <c r="D263" s="39">
        <v>57562.63</v>
      </c>
      <c r="E263" s="50">
        <v>42005</v>
      </c>
      <c r="F263" s="50">
        <v>42400</v>
      </c>
      <c r="G263" s="35" t="s">
        <v>334</v>
      </c>
      <c r="H263" s="36" t="s">
        <v>1105</v>
      </c>
      <c r="I263" s="35" t="s">
        <v>62</v>
      </c>
    </row>
    <row r="264" spans="1:9" ht="33.75" x14ac:dyDescent="0.25">
      <c r="A264" s="35" t="s">
        <v>1106</v>
      </c>
      <c r="B264" s="36" t="s">
        <v>1107</v>
      </c>
      <c r="C264" s="39">
        <v>109491.31</v>
      </c>
      <c r="D264" s="39">
        <v>100002</v>
      </c>
      <c r="E264" s="50">
        <v>43101</v>
      </c>
      <c r="F264" s="50">
        <v>44196</v>
      </c>
      <c r="G264" s="35" t="s">
        <v>334</v>
      </c>
      <c r="H264" s="36" t="s">
        <v>1108</v>
      </c>
      <c r="I264" s="35" t="s">
        <v>62</v>
      </c>
    </row>
    <row r="265" spans="1:9" ht="22.5" x14ac:dyDescent="0.25">
      <c r="A265" s="35" t="s">
        <v>1109</v>
      </c>
      <c r="B265" s="36" t="s">
        <v>1110</v>
      </c>
      <c r="C265" s="39">
        <v>109125.59</v>
      </c>
      <c r="D265" s="39">
        <v>43650.239999999998</v>
      </c>
      <c r="E265" s="50">
        <v>43466</v>
      </c>
      <c r="F265" s="50">
        <v>43830</v>
      </c>
      <c r="G265" s="35" t="s">
        <v>334</v>
      </c>
      <c r="H265" s="36" t="s">
        <v>1111</v>
      </c>
      <c r="I265" s="35" t="s">
        <v>62</v>
      </c>
    </row>
    <row r="266" spans="1:9" ht="22.5" x14ac:dyDescent="0.25">
      <c r="A266" s="35" t="s">
        <v>1112</v>
      </c>
      <c r="B266" s="36" t="s">
        <v>1113</v>
      </c>
      <c r="C266" s="39">
        <v>108948.11</v>
      </c>
      <c r="D266" s="39">
        <v>39999.519999999997</v>
      </c>
      <c r="E266" s="50">
        <v>42370</v>
      </c>
      <c r="F266" s="50">
        <v>42735</v>
      </c>
      <c r="G266" s="35" t="s">
        <v>334</v>
      </c>
      <c r="H266" s="36" t="s">
        <v>1114</v>
      </c>
      <c r="I266" s="35" t="s">
        <v>62</v>
      </c>
    </row>
    <row r="267" spans="1:9" ht="56.25" x14ac:dyDescent="0.25">
      <c r="A267" s="35" t="s">
        <v>1115</v>
      </c>
      <c r="B267" s="36" t="s">
        <v>1116</v>
      </c>
      <c r="C267" s="39">
        <v>107379.5</v>
      </c>
      <c r="D267" s="39">
        <v>45369</v>
      </c>
      <c r="E267" s="50">
        <v>43101</v>
      </c>
      <c r="F267" s="50">
        <v>44377</v>
      </c>
      <c r="G267" s="35" t="s">
        <v>334</v>
      </c>
      <c r="H267" s="36" t="s">
        <v>1117</v>
      </c>
      <c r="I267" s="35" t="s">
        <v>62</v>
      </c>
    </row>
    <row r="268" spans="1:9" ht="45" x14ac:dyDescent="0.25">
      <c r="A268" s="35" t="s">
        <v>1118</v>
      </c>
      <c r="B268" s="36" t="s">
        <v>1119</v>
      </c>
      <c r="C268" s="39">
        <v>107257</v>
      </c>
      <c r="D268" s="39">
        <v>24602.7</v>
      </c>
      <c r="E268" s="50">
        <v>42156</v>
      </c>
      <c r="F268" s="50">
        <v>43131</v>
      </c>
      <c r="G268" s="35" t="s">
        <v>334</v>
      </c>
      <c r="H268" s="36" t="s">
        <v>1120</v>
      </c>
      <c r="I268" s="35" t="s">
        <v>62</v>
      </c>
    </row>
    <row r="269" spans="1:9" ht="22.5" x14ac:dyDescent="0.25">
      <c r="A269" s="35" t="s">
        <v>1121</v>
      </c>
      <c r="B269" s="36" t="s">
        <v>1122</v>
      </c>
      <c r="C269" s="39">
        <v>107000.07</v>
      </c>
      <c r="D269" s="39">
        <v>42800</v>
      </c>
      <c r="E269" s="50">
        <v>42475</v>
      </c>
      <c r="F269" s="50">
        <v>42735</v>
      </c>
      <c r="G269" s="35" t="s">
        <v>334</v>
      </c>
      <c r="H269" s="36" t="s">
        <v>1123</v>
      </c>
      <c r="I269" s="35" t="s">
        <v>62</v>
      </c>
    </row>
    <row r="270" spans="1:9" ht="22.5" x14ac:dyDescent="0.25">
      <c r="A270" s="35" t="s">
        <v>1124</v>
      </c>
      <c r="B270" s="36" t="s">
        <v>1125</v>
      </c>
      <c r="C270" s="39">
        <v>105840</v>
      </c>
      <c r="D270" s="39">
        <v>31752</v>
      </c>
      <c r="E270" s="50">
        <v>43619</v>
      </c>
      <c r="F270" s="50">
        <v>44148</v>
      </c>
      <c r="G270" s="35" t="s">
        <v>334</v>
      </c>
      <c r="H270" s="36" t="s">
        <v>1126</v>
      </c>
      <c r="I270" s="35" t="s">
        <v>62</v>
      </c>
    </row>
    <row r="271" spans="1:9" ht="22.5" x14ac:dyDescent="0.25">
      <c r="A271" s="35" t="s">
        <v>1127</v>
      </c>
      <c r="B271" s="36" t="s">
        <v>1128</v>
      </c>
      <c r="C271" s="39">
        <v>104464.92</v>
      </c>
      <c r="D271" s="39">
        <v>42561.72</v>
      </c>
      <c r="E271" s="50">
        <v>43259</v>
      </c>
      <c r="F271" s="50">
        <v>43830</v>
      </c>
      <c r="G271" s="35" t="s">
        <v>334</v>
      </c>
      <c r="H271" s="36" t="s">
        <v>1129</v>
      </c>
      <c r="I271" s="35" t="s">
        <v>62</v>
      </c>
    </row>
    <row r="272" spans="1:9" ht="45" x14ac:dyDescent="0.25">
      <c r="A272" s="35" t="s">
        <v>1130</v>
      </c>
      <c r="B272" s="36" t="s">
        <v>1131</v>
      </c>
      <c r="C272" s="39">
        <v>103720.15</v>
      </c>
      <c r="D272" s="39">
        <v>51860.07</v>
      </c>
      <c r="E272" s="50">
        <v>42005</v>
      </c>
      <c r="F272" s="50">
        <v>42460</v>
      </c>
      <c r="G272" s="35" t="s">
        <v>334</v>
      </c>
      <c r="H272" s="36" t="s">
        <v>1132</v>
      </c>
      <c r="I272" s="35" t="s">
        <v>62</v>
      </c>
    </row>
    <row r="273" spans="1:9" ht="33.75" x14ac:dyDescent="0.25">
      <c r="A273" s="35" t="s">
        <v>1133</v>
      </c>
      <c r="B273" s="36" t="s">
        <v>1134</v>
      </c>
      <c r="C273" s="39">
        <v>103686</v>
      </c>
      <c r="D273" s="39">
        <v>65667</v>
      </c>
      <c r="E273" s="50">
        <v>43466</v>
      </c>
      <c r="F273" s="50">
        <v>44012</v>
      </c>
      <c r="G273" s="35" t="s">
        <v>334</v>
      </c>
      <c r="H273" s="36" t="s">
        <v>1135</v>
      </c>
      <c r="I273" s="35" t="s">
        <v>62</v>
      </c>
    </row>
    <row r="274" spans="1:9" ht="67.5" x14ac:dyDescent="0.25">
      <c r="A274" s="35" t="s">
        <v>1136</v>
      </c>
      <c r="B274" s="36" t="s">
        <v>1137</v>
      </c>
      <c r="C274" s="39">
        <v>103534</v>
      </c>
      <c r="D274" s="39">
        <v>72474</v>
      </c>
      <c r="E274" s="50">
        <v>42736</v>
      </c>
      <c r="F274" s="50">
        <v>43281</v>
      </c>
      <c r="G274" s="35" t="s">
        <v>334</v>
      </c>
      <c r="H274" s="36" t="s">
        <v>1138</v>
      </c>
      <c r="I274" s="35" t="s">
        <v>62</v>
      </c>
    </row>
    <row r="275" spans="1:9" ht="56.25" x14ac:dyDescent="0.25">
      <c r="A275" s="35" t="s">
        <v>1139</v>
      </c>
      <c r="B275" s="36" t="s">
        <v>1140</v>
      </c>
      <c r="C275" s="39">
        <v>103425</v>
      </c>
      <c r="D275" s="39">
        <v>43438.5</v>
      </c>
      <c r="E275" s="50">
        <v>42705</v>
      </c>
      <c r="F275" s="50">
        <v>43554</v>
      </c>
      <c r="G275" s="35" t="s">
        <v>334</v>
      </c>
      <c r="H275" s="36" t="s">
        <v>1141</v>
      </c>
      <c r="I275" s="35" t="s">
        <v>62</v>
      </c>
    </row>
    <row r="276" spans="1:9" ht="33.75" x14ac:dyDescent="0.25">
      <c r="A276" s="35" t="s">
        <v>1142</v>
      </c>
      <c r="B276" s="36" t="s">
        <v>1137</v>
      </c>
      <c r="C276" s="39">
        <v>103312</v>
      </c>
      <c r="D276" s="39">
        <v>51656</v>
      </c>
      <c r="E276" s="50">
        <v>43466</v>
      </c>
      <c r="F276" s="50">
        <v>44196</v>
      </c>
      <c r="G276" s="35" t="s">
        <v>334</v>
      </c>
      <c r="H276" s="36" t="s">
        <v>1143</v>
      </c>
      <c r="I276" s="35" t="s">
        <v>62</v>
      </c>
    </row>
    <row r="277" spans="1:9" ht="67.5" x14ac:dyDescent="0.25">
      <c r="A277" s="35" t="s">
        <v>1144</v>
      </c>
      <c r="B277" s="36" t="s">
        <v>1145</v>
      </c>
      <c r="C277" s="39">
        <v>102937.69</v>
      </c>
      <c r="D277" s="39">
        <v>51468.85</v>
      </c>
      <c r="E277" s="50">
        <v>43466</v>
      </c>
      <c r="F277" s="50">
        <v>44561</v>
      </c>
      <c r="G277" s="35" t="s">
        <v>334</v>
      </c>
      <c r="H277" s="36" t="s">
        <v>1146</v>
      </c>
      <c r="I277" s="35" t="s">
        <v>62</v>
      </c>
    </row>
    <row r="278" spans="1:9" x14ac:dyDescent="0.25">
      <c r="A278" s="35" t="s">
        <v>1147</v>
      </c>
      <c r="B278" s="36" t="s">
        <v>1148</v>
      </c>
      <c r="C278" s="39">
        <v>101926</v>
      </c>
      <c r="D278" s="39">
        <v>40770</v>
      </c>
      <c r="E278" s="50">
        <v>41974</v>
      </c>
      <c r="F278" s="50">
        <v>42369</v>
      </c>
      <c r="G278" s="35" t="s">
        <v>334</v>
      </c>
      <c r="H278" s="36" t="s">
        <v>359</v>
      </c>
      <c r="I278" s="35" t="s">
        <v>62</v>
      </c>
    </row>
    <row r="279" spans="1:9" ht="22.5" x14ac:dyDescent="0.25">
      <c r="A279" s="35" t="s">
        <v>1149</v>
      </c>
      <c r="B279" s="36" t="s">
        <v>1150</v>
      </c>
      <c r="C279" s="39">
        <v>101864.36</v>
      </c>
      <c r="D279" s="39">
        <v>50848.73</v>
      </c>
      <c r="E279" s="50">
        <v>42005</v>
      </c>
      <c r="F279" s="50">
        <v>42916</v>
      </c>
      <c r="G279" s="35" t="s">
        <v>334</v>
      </c>
      <c r="H279" s="36" t="s">
        <v>1151</v>
      </c>
      <c r="I279" s="35" t="s">
        <v>62</v>
      </c>
    </row>
    <row r="280" spans="1:9" ht="22.5" x14ac:dyDescent="0.25">
      <c r="A280" s="35" t="s">
        <v>1152</v>
      </c>
      <c r="B280" s="36" t="s">
        <v>1153</v>
      </c>
      <c r="C280" s="39">
        <v>101437.88</v>
      </c>
      <c r="D280" s="39">
        <v>58080.88</v>
      </c>
      <c r="E280" s="50">
        <v>42370</v>
      </c>
      <c r="F280" s="50">
        <v>42736</v>
      </c>
      <c r="G280" s="35" t="s">
        <v>334</v>
      </c>
      <c r="H280" s="36" t="s">
        <v>1154</v>
      </c>
      <c r="I280" s="35" t="s">
        <v>62</v>
      </c>
    </row>
    <row r="281" spans="1:9" ht="56.25" x14ac:dyDescent="0.25">
      <c r="A281" s="35" t="s">
        <v>1155</v>
      </c>
      <c r="B281" s="36" t="s">
        <v>1156</v>
      </c>
      <c r="C281" s="39">
        <v>100874.02</v>
      </c>
      <c r="D281" s="39">
        <v>35305.910000000003</v>
      </c>
      <c r="E281" s="50">
        <v>43277</v>
      </c>
      <c r="F281" s="50">
        <v>44134</v>
      </c>
      <c r="G281" s="35" t="s">
        <v>334</v>
      </c>
      <c r="H281" s="36" t="s">
        <v>1157</v>
      </c>
      <c r="I281" s="35" t="s">
        <v>62</v>
      </c>
    </row>
    <row r="282" spans="1:9" ht="22.5" x14ac:dyDescent="0.25">
      <c r="A282" s="35" t="s">
        <v>1158</v>
      </c>
      <c r="B282" s="36" t="s">
        <v>1159</v>
      </c>
      <c r="C282" s="39">
        <v>100858.4</v>
      </c>
      <c r="D282" s="39">
        <v>50000</v>
      </c>
      <c r="E282" s="50">
        <v>43101</v>
      </c>
      <c r="F282" s="50">
        <v>43830</v>
      </c>
      <c r="G282" s="35" t="s">
        <v>334</v>
      </c>
      <c r="H282" s="36" t="s">
        <v>1160</v>
      </c>
      <c r="I282" s="35" t="s">
        <v>62</v>
      </c>
    </row>
    <row r="283" spans="1:9" ht="22.5" x14ac:dyDescent="0.25">
      <c r="A283" s="35" t="s">
        <v>1161</v>
      </c>
      <c r="B283" s="36" t="s">
        <v>1162</v>
      </c>
      <c r="C283" s="39">
        <v>100704.12</v>
      </c>
      <c r="D283" s="39">
        <v>40281.65</v>
      </c>
      <c r="E283" s="50">
        <v>42856</v>
      </c>
      <c r="F283" s="50">
        <v>43585</v>
      </c>
      <c r="G283" s="35" t="s">
        <v>334</v>
      </c>
      <c r="H283" s="36" t="s">
        <v>1163</v>
      </c>
      <c r="I283" s="35" t="s">
        <v>62</v>
      </c>
    </row>
    <row r="284" spans="1:9" ht="33.75" x14ac:dyDescent="0.25">
      <c r="A284" s="35" t="s">
        <v>1164</v>
      </c>
      <c r="B284" s="36" t="s">
        <v>1165</v>
      </c>
      <c r="C284" s="39">
        <v>100380.3</v>
      </c>
      <c r="D284" s="39">
        <v>36308</v>
      </c>
      <c r="E284" s="50">
        <v>42522</v>
      </c>
      <c r="F284" s="50">
        <v>42735</v>
      </c>
      <c r="G284" s="35" t="s">
        <v>334</v>
      </c>
      <c r="H284" s="36" t="s">
        <v>1166</v>
      </c>
      <c r="I284" s="35" t="s">
        <v>62</v>
      </c>
    </row>
    <row r="285" spans="1:9" ht="22.5" x14ac:dyDescent="0.25">
      <c r="A285" s="35" t="s">
        <v>1167</v>
      </c>
      <c r="B285" s="36" t="s">
        <v>941</v>
      </c>
      <c r="C285" s="39">
        <v>100050</v>
      </c>
      <c r="D285" s="39">
        <v>50025</v>
      </c>
      <c r="E285" s="50">
        <v>42370</v>
      </c>
      <c r="F285" s="50">
        <v>43465</v>
      </c>
      <c r="G285" s="35" t="s">
        <v>334</v>
      </c>
      <c r="H285" s="36" t="s">
        <v>1168</v>
      </c>
      <c r="I285" s="35" t="s">
        <v>62</v>
      </c>
    </row>
    <row r="286" spans="1:9" ht="45" x14ac:dyDescent="0.25">
      <c r="A286" s="35" t="s">
        <v>1169</v>
      </c>
      <c r="B286" s="36" t="s">
        <v>1170</v>
      </c>
      <c r="C286" s="39">
        <v>99600</v>
      </c>
      <c r="D286" s="39">
        <v>79680</v>
      </c>
      <c r="E286" s="50">
        <v>43346</v>
      </c>
      <c r="F286" s="50">
        <v>44561</v>
      </c>
      <c r="G286" s="35" t="s">
        <v>334</v>
      </c>
      <c r="H286" s="36" t="s">
        <v>1171</v>
      </c>
      <c r="I286" s="35" t="s">
        <v>62</v>
      </c>
    </row>
    <row r="287" spans="1:9" ht="33.75" x14ac:dyDescent="0.25">
      <c r="A287" s="35" t="s">
        <v>1172</v>
      </c>
      <c r="B287" s="36" t="s">
        <v>1173</v>
      </c>
      <c r="C287" s="39">
        <v>98866.45</v>
      </c>
      <c r="D287" s="39">
        <v>49433</v>
      </c>
      <c r="E287" s="50">
        <v>42370</v>
      </c>
      <c r="F287" s="50">
        <v>42735</v>
      </c>
      <c r="G287" s="35" t="s">
        <v>334</v>
      </c>
      <c r="H287" s="36" t="s">
        <v>1174</v>
      </c>
      <c r="I287" s="35" t="s">
        <v>62</v>
      </c>
    </row>
    <row r="288" spans="1:9" x14ac:dyDescent="0.25">
      <c r="A288" s="35" t="s">
        <v>1175</v>
      </c>
      <c r="B288" s="36" t="s">
        <v>1176</v>
      </c>
      <c r="C288" s="39">
        <v>98650.72</v>
      </c>
      <c r="D288" s="39">
        <v>39460.29</v>
      </c>
      <c r="E288" s="50">
        <v>42005</v>
      </c>
      <c r="F288" s="50">
        <v>42460</v>
      </c>
      <c r="G288" s="35" t="s">
        <v>334</v>
      </c>
      <c r="H288" s="36" t="s">
        <v>1177</v>
      </c>
      <c r="I288" s="35" t="s">
        <v>62</v>
      </c>
    </row>
    <row r="289" spans="1:9" ht="33.75" x14ac:dyDescent="0.25">
      <c r="A289" s="35" t="s">
        <v>1178</v>
      </c>
      <c r="B289" s="36" t="s">
        <v>1179</v>
      </c>
      <c r="C289" s="39">
        <v>98491.29</v>
      </c>
      <c r="D289" s="39">
        <v>48204</v>
      </c>
      <c r="E289" s="50">
        <v>42370</v>
      </c>
      <c r="F289" s="50">
        <v>42825</v>
      </c>
      <c r="G289" s="35" t="s">
        <v>334</v>
      </c>
      <c r="H289" s="36" t="s">
        <v>1180</v>
      </c>
      <c r="I289" s="35" t="s">
        <v>62</v>
      </c>
    </row>
    <row r="290" spans="1:9" ht="22.5" x14ac:dyDescent="0.25">
      <c r="A290" s="35" t="s">
        <v>1181</v>
      </c>
      <c r="B290" s="36" t="s">
        <v>1182</v>
      </c>
      <c r="C290" s="39">
        <v>97825.25</v>
      </c>
      <c r="D290" s="39">
        <v>48912.62</v>
      </c>
      <c r="E290" s="50">
        <v>42401</v>
      </c>
      <c r="F290" s="50">
        <v>43281</v>
      </c>
      <c r="G290" s="35" t="s">
        <v>334</v>
      </c>
      <c r="H290" s="36" t="s">
        <v>1183</v>
      </c>
      <c r="I290" s="35" t="s">
        <v>62</v>
      </c>
    </row>
    <row r="291" spans="1:9" ht="78.75" x14ac:dyDescent="0.25">
      <c r="A291" s="35" t="s">
        <v>1184</v>
      </c>
      <c r="B291" s="36" t="s">
        <v>1185</v>
      </c>
      <c r="C291" s="39">
        <v>96684</v>
      </c>
      <c r="D291" s="39">
        <v>64456</v>
      </c>
      <c r="E291" s="50">
        <v>43617</v>
      </c>
      <c r="F291" s="50">
        <v>44651</v>
      </c>
      <c r="G291" s="35" t="s">
        <v>334</v>
      </c>
      <c r="H291" s="36" t="s">
        <v>1186</v>
      </c>
      <c r="I291" s="35" t="s">
        <v>62</v>
      </c>
    </row>
    <row r="292" spans="1:9" ht="22.5" x14ac:dyDescent="0.25">
      <c r="A292" s="35" t="s">
        <v>1187</v>
      </c>
      <c r="B292" s="36" t="s">
        <v>1188</v>
      </c>
      <c r="C292" s="39">
        <v>96613.36</v>
      </c>
      <c r="D292" s="39">
        <v>48306.68</v>
      </c>
      <c r="E292" s="50">
        <v>43132</v>
      </c>
      <c r="F292" s="50">
        <v>43861</v>
      </c>
      <c r="G292" s="35" t="s">
        <v>334</v>
      </c>
      <c r="H292" s="36" t="s">
        <v>1189</v>
      </c>
      <c r="I292" s="35" t="s">
        <v>62</v>
      </c>
    </row>
    <row r="293" spans="1:9" x14ac:dyDescent="0.25">
      <c r="A293" s="35" t="s">
        <v>1190</v>
      </c>
      <c r="B293" s="36" t="s">
        <v>1191</v>
      </c>
      <c r="C293" s="39">
        <v>96187</v>
      </c>
      <c r="D293" s="39">
        <v>28856</v>
      </c>
      <c r="E293" s="50">
        <v>42767</v>
      </c>
      <c r="F293" s="50">
        <v>44196</v>
      </c>
      <c r="G293" s="35" t="s">
        <v>334</v>
      </c>
      <c r="H293" s="36" t="s">
        <v>1192</v>
      </c>
      <c r="I293" s="35" t="s">
        <v>62</v>
      </c>
    </row>
    <row r="294" spans="1:9" ht="22.5" x14ac:dyDescent="0.25">
      <c r="A294" s="35" t="s">
        <v>1193</v>
      </c>
      <c r="B294" s="36" t="s">
        <v>1194</v>
      </c>
      <c r="C294" s="39">
        <v>93747.73</v>
      </c>
      <c r="D294" s="39">
        <v>28124.31</v>
      </c>
      <c r="E294" s="50">
        <v>43466</v>
      </c>
      <c r="F294" s="50">
        <v>43830</v>
      </c>
      <c r="G294" s="35" t="s">
        <v>334</v>
      </c>
      <c r="H294" s="36" t="s">
        <v>1195</v>
      </c>
      <c r="I294" s="35" t="s">
        <v>62</v>
      </c>
    </row>
    <row r="295" spans="1:9" ht="33.75" x14ac:dyDescent="0.25">
      <c r="A295" s="35" t="s">
        <v>1196</v>
      </c>
      <c r="B295" s="36" t="s">
        <v>1197</v>
      </c>
      <c r="C295" s="39">
        <v>93420</v>
      </c>
      <c r="D295" s="39">
        <v>46710</v>
      </c>
      <c r="E295" s="50">
        <v>42826</v>
      </c>
      <c r="F295" s="50">
        <v>43982</v>
      </c>
      <c r="G295" s="35" t="s">
        <v>334</v>
      </c>
      <c r="H295" s="36" t="s">
        <v>1198</v>
      </c>
      <c r="I295" s="35" t="s">
        <v>62</v>
      </c>
    </row>
    <row r="296" spans="1:9" ht="22.5" x14ac:dyDescent="0.25">
      <c r="A296" s="35" t="s">
        <v>1199</v>
      </c>
      <c r="B296" s="36" t="s">
        <v>1200</v>
      </c>
      <c r="C296" s="39">
        <v>91950.8</v>
      </c>
      <c r="D296" s="39">
        <v>36109</v>
      </c>
      <c r="E296" s="50">
        <v>43466</v>
      </c>
      <c r="F296" s="50">
        <v>44742</v>
      </c>
      <c r="G296" s="35" t="s">
        <v>334</v>
      </c>
      <c r="H296" s="36" t="s">
        <v>1201</v>
      </c>
      <c r="I296" s="35" t="s">
        <v>62</v>
      </c>
    </row>
    <row r="297" spans="1:9" ht="45" x14ac:dyDescent="0.25">
      <c r="A297" s="35" t="s">
        <v>1202</v>
      </c>
      <c r="B297" s="36" t="s">
        <v>1203</v>
      </c>
      <c r="C297" s="39">
        <v>91128.05</v>
      </c>
      <c r="D297" s="39">
        <v>36451.22</v>
      </c>
      <c r="E297" s="50">
        <v>42370</v>
      </c>
      <c r="F297" s="50">
        <v>42735</v>
      </c>
      <c r="G297" s="35" t="s">
        <v>334</v>
      </c>
      <c r="H297" s="36" t="s">
        <v>1204</v>
      </c>
      <c r="I297" s="35" t="s">
        <v>62</v>
      </c>
    </row>
    <row r="298" spans="1:9" ht="22.5" x14ac:dyDescent="0.25">
      <c r="A298" s="35" t="s">
        <v>1205</v>
      </c>
      <c r="B298" s="36" t="s">
        <v>1206</v>
      </c>
      <c r="C298" s="39">
        <v>91025</v>
      </c>
      <c r="D298" s="39">
        <v>54615</v>
      </c>
      <c r="E298" s="50">
        <v>42164</v>
      </c>
      <c r="F298" s="50">
        <v>42735</v>
      </c>
      <c r="G298" s="35" t="s">
        <v>334</v>
      </c>
      <c r="H298" s="36" t="s">
        <v>359</v>
      </c>
      <c r="I298" s="35" t="s">
        <v>62</v>
      </c>
    </row>
    <row r="299" spans="1:9" ht="33.75" x14ac:dyDescent="0.25">
      <c r="A299" s="35" t="s">
        <v>1207</v>
      </c>
      <c r="B299" s="36" t="s">
        <v>1208</v>
      </c>
      <c r="C299" s="39">
        <v>90975</v>
      </c>
      <c r="D299" s="39">
        <v>36390</v>
      </c>
      <c r="E299" s="50">
        <v>42614</v>
      </c>
      <c r="F299" s="50">
        <v>43343</v>
      </c>
      <c r="G299" s="35" t="s">
        <v>334</v>
      </c>
      <c r="H299" s="36" t="s">
        <v>1209</v>
      </c>
      <c r="I299" s="35" t="s">
        <v>62</v>
      </c>
    </row>
    <row r="300" spans="1:9" ht="78.75" x14ac:dyDescent="0.25">
      <c r="A300" s="35" t="s">
        <v>1210</v>
      </c>
      <c r="B300" s="36" t="s">
        <v>1211</v>
      </c>
      <c r="C300" s="39">
        <v>90350</v>
      </c>
      <c r="D300" s="39">
        <v>54210</v>
      </c>
      <c r="E300" s="50">
        <v>43101</v>
      </c>
      <c r="F300" s="50">
        <v>44196</v>
      </c>
      <c r="G300" s="35" t="s">
        <v>334</v>
      </c>
      <c r="H300" s="36" t="s">
        <v>1212</v>
      </c>
      <c r="I300" s="35" t="s">
        <v>62</v>
      </c>
    </row>
    <row r="301" spans="1:9" ht="56.25" x14ac:dyDescent="0.25">
      <c r="A301" s="35" t="s">
        <v>1213</v>
      </c>
      <c r="B301" s="36" t="s">
        <v>1214</v>
      </c>
      <c r="C301" s="39">
        <v>90000</v>
      </c>
      <c r="D301" s="39">
        <v>45000</v>
      </c>
      <c r="E301" s="50">
        <v>42826</v>
      </c>
      <c r="F301" s="50">
        <v>43465</v>
      </c>
      <c r="G301" s="35" t="s">
        <v>334</v>
      </c>
      <c r="H301" s="36" t="s">
        <v>1215</v>
      </c>
      <c r="I301" s="35" t="s">
        <v>62</v>
      </c>
    </row>
    <row r="302" spans="1:9" ht="22.5" x14ac:dyDescent="0.25">
      <c r="A302" s="35" t="s">
        <v>1216</v>
      </c>
      <c r="B302" s="36" t="s">
        <v>1217</v>
      </c>
      <c r="C302" s="39">
        <v>90000</v>
      </c>
      <c r="D302" s="39">
        <v>63000</v>
      </c>
      <c r="E302" s="50">
        <v>43282</v>
      </c>
      <c r="F302" s="50">
        <v>44561</v>
      </c>
      <c r="G302" s="35" t="s">
        <v>334</v>
      </c>
      <c r="H302" s="36" t="s">
        <v>1218</v>
      </c>
      <c r="I302" s="35" t="s">
        <v>62</v>
      </c>
    </row>
    <row r="303" spans="1:9" ht="22.5" x14ac:dyDescent="0.25">
      <c r="A303" s="35" t="s">
        <v>1219</v>
      </c>
      <c r="B303" s="36" t="s">
        <v>1220</v>
      </c>
      <c r="C303" s="39">
        <v>89900</v>
      </c>
      <c r="D303" s="39">
        <v>44950</v>
      </c>
      <c r="E303" s="50">
        <v>42064</v>
      </c>
      <c r="F303" s="50">
        <v>42825</v>
      </c>
      <c r="G303" s="35" t="s">
        <v>334</v>
      </c>
      <c r="H303" s="36" t="s">
        <v>1221</v>
      </c>
      <c r="I303" s="35" t="s">
        <v>62</v>
      </c>
    </row>
    <row r="304" spans="1:9" ht="22.5" x14ac:dyDescent="0.25">
      <c r="A304" s="35" t="s">
        <v>1222</v>
      </c>
      <c r="B304" s="36" t="s">
        <v>1223</v>
      </c>
      <c r="C304" s="39">
        <v>86259.31</v>
      </c>
      <c r="D304" s="39">
        <v>51756</v>
      </c>
      <c r="E304" s="50">
        <v>42767</v>
      </c>
      <c r="F304" s="50">
        <v>43465</v>
      </c>
      <c r="G304" s="35" t="s">
        <v>334</v>
      </c>
      <c r="H304" s="36" t="s">
        <v>1224</v>
      </c>
      <c r="I304" s="35" t="s">
        <v>62</v>
      </c>
    </row>
    <row r="305" spans="1:9" ht="33.75" x14ac:dyDescent="0.25">
      <c r="A305" s="35" t="s">
        <v>1225</v>
      </c>
      <c r="B305" s="36" t="s">
        <v>1226</v>
      </c>
      <c r="C305" s="39">
        <v>82612.69</v>
      </c>
      <c r="D305" s="39">
        <v>33045</v>
      </c>
      <c r="E305" s="50">
        <v>43101</v>
      </c>
      <c r="F305" s="50">
        <v>43555</v>
      </c>
      <c r="G305" s="35" t="s">
        <v>334</v>
      </c>
      <c r="H305" s="36" t="s">
        <v>1227</v>
      </c>
      <c r="I305" s="35" t="s">
        <v>62</v>
      </c>
    </row>
    <row r="306" spans="1:9" ht="22.5" x14ac:dyDescent="0.25">
      <c r="A306" s="35" t="s">
        <v>1228</v>
      </c>
      <c r="B306" s="36" t="s">
        <v>941</v>
      </c>
      <c r="C306" s="39">
        <v>82118.67</v>
      </c>
      <c r="D306" s="39">
        <v>41059.33</v>
      </c>
      <c r="E306" s="50">
        <v>42370</v>
      </c>
      <c r="F306" s="50">
        <v>43465</v>
      </c>
      <c r="G306" s="35" t="s">
        <v>334</v>
      </c>
      <c r="H306" s="36" t="s">
        <v>1229</v>
      </c>
      <c r="I306" s="35" t="s">
        <v>62</v>
      </c>
    </row>
    <row r="307" spans="1:9" ht="22.5" x14ac:dyDescent="0.25">
      <c r="A307" s="35" t="s">
        <v>1230</v>
      </c>
      <c r="B307" s="36" t="s">
        <v>1231</v>
      </c>
      <c r="C307" s="39">
        <v>81777.7</v>
      </c>
      <c r="D307" s="39">
        <v>16355.54</v>
      </c>
      <c r="E307" s="50">
        <v>43466</v>
      </c>
      <c r="F307" s="50">
        <v>44196</v>
      </c>
      <c r="G307" s="35" t="s">
        <v>334</v>
      </c>
      <c r="H307" s="36" t="s">
        <v>1232</v>
      </c>
      <c r="I307" s="35" t="s">
        <v>62</v>
      </c>
    </row>
    <row r="308" spans="1:9" ht="22.5" x14ac:dyDescent="0.25">
      <c r="A308" s="35" t="s">
        <v>1233</v>
      </c>
      <c r="B308" s="36" t="s">
        <v>1234</v>
      </c>
      <c r="C308" s="39">
        <v>81390.070000000007</v>
      </c>
      <c r="D308" s="39">
        <v>27731.919999999998</v>
      </c>
      <c r="E308" s="50">
        <v>43101</v>
      </c>
      <c r="F308" s="50">
        <v>43465</v>
      </c>
      <c r="G308" s="35" t="s">
        <v>334</v>
      </c>
      <c r="H308" s="36" t="s">
        <v>1235</v>
      </c>
      <c r="I308" s="35" t="s">
        <v>62</v>
      </c>
    </row>
    <row r="309" spans="1:9" ht="45" x14ac:dyDescent="0.25">
      <c r="A309" s="35" t="s">
        <v>1236</v>
      </c>
      <c r="B309" s="36" t="s">
        <v>1237</v>
      </c>
      <c r="C309" s="39">
        <v>80922.2</v>
      </c>
      <c r="D309" s="39">
        <v>40461.1</v>
      </c>
      <c r="E309" s="50">
        <v>42005</v>
      </c>
      <c r="F309" s="50">
        <v>42551</v>
      </c>
      <c r="G309" s="35" t="s">
        <v>334</v>
      </c>
      <c r="H309" s="36" t="s">
        <v>1238</v>
      </c>
      <c r="I309" s="35" t="s">
        <v>62</v>
      </c>
    </row>
    <row r="310" spans="1:9" x14ac:dyDescent="0.25">
      <c r="A310" s="35" t="s">
        <v>1239</v>
      </c>
      <c r="B310" s="36" t="s">
        <v>1240</v>
      </c>
      <c r="C310" s="39">
        <v>80619</v>
      </c>
      <c r="D310" s="39">
        <v>27979.200000000001</v>
      </c>
      <c r="E310" s="50">
        <v>43497</v>
      </c>
      <c r="F310" s="50">
        <v>43830</v>
      </c>
      <c r="G310" s="35" t="s">
        <v>334</v>
      </c>
      <c r="H310" s="36" t="s">
        <v>1241</v>
      </c>
      <c r="I310" s="35" t="s">
        <v>62</v>
      </c>
    </row>
    <row r="311" spans="1:9" ht="33.75" x14ac:dyDescent="0.25">
      <c r="A311" s="35" t="s">
        <v>1242</v>
      </c>
      <c r="B311" s="36" t="s">
        <v>1243</v>
      </c>
      <c r="C311" s="39">
        <v>80560</v>
      </c>
      <c r="D311" s="39">
        <v>40151</v>
      </c>
      <c r="E311" s="50">
        <v>43101</v>
      </c>
      <c r="F311" s="50">
        <v>43769</v>
      </c>
      <c r="G311" s="35" t="s">
        <v>334</v>
      </c>
      <c r="H311" s="36" t="s">
        <v>1244</v>
      </c>
      <c r="I311" s="35" t="s">
        <v>62</v>
      </c>
    </row>
    <row r="312" spans="1:9" ht="33.75" x14ac:dyDescent="0.25">
      <c r="A312" s="35" t="s">
        <v>1245</v>
      </c>
      <c r="B312" s="36" t="s">
        <v>1246</v>
      </c>
      <c r="C312" s="39">
        <v>80445.919999999998</v>
      </c>
      <c r="D312" s="39">
        <v>26547.15</v>
      </c>
      <c r="E312" s="50">
        <v>42370</v>
      </c>
      <c r="F312" s="50">
        <v>43251</v>
      </c>
      <c r="G312" s="35" t="s">
        <v>334</v>
      </c>
      <c r="H312" s="36" t="s">
        <v>1247</v>
      </c>
      <c r="I312" s="35" t="s">
        <v>62</v>
      </c>
    </row>
    <row r="313" spans="1:9" ht="22.5" x14ac:dyDescent="0.25">
      <c r="A313" s="35" t="s">
        <v>1248</v>
      </c>
      <c r="B313" s="36" t="s">
        <v>1249</v>
      </c>
      <c r="C313" s="39">
        <v>80266.97</v>
      </c>
      <c r="D313" s="39">
        <v>35317.47</v>
      </c>
      <c r="E313" s="50">
        <v>43101</v>
      </c>
      <c r="F313" s="50">
        <v>43465</v>
      </c>
      <c r="G313" s="35" t="s">
        <v>334</v>
      </c>
      <c r="H313" s="36" t="s">
        <v>1250</v>
      </c>
      <c r="I313" s="35" t="s">
        <v>62</v>
      </c>
    </row>
    <row r="314" spans="1:9" ht="22.5" x14ac:dyDescent="0.25">
      <c r="A314" s="35" t="s">
        <v>1251</v>
      </c>
      <c r="B314" s="36" t="s">
        <v>1252</v>
      </c>
      <c r="C314" s="39">
        <v>79545.13</v>
      </c>
      <c r="D314" s="39">
        <v>19381.560000000001</v>
      </c>
      <c r="E314" s="50">
        <v>42005</v>
      </c>
      <c r="F314" s="50">
        <v>42369</v>
      </c>
      <c r="G314" s="35" t="s">
        <v>334</v>
      </c>
      <c r="H314" s="36" t="s">
        <v>1253</v>
      </c>
      <c r="I314" s="35" t="s">
        <v>62</v>
      </c>
    </row>
    <row r="315" spans="1:9" ht="67.5" x14ac:dyDescent="0.25">
      <c r="A315" s="35" t="s">
        <v>1254</v>
      </c>
      <c r="B315" s="36" t="s">
        <v>1255</v>
      </c>
      <c r="C315" s="39">
        <v>78894</v>
      </c>
      <c r="D315" s="39">
        <v>38285</v>
      </c>
      <c r="E315" s="50">
        <v>43101</v>
      </c>
      <c r="F315" s="50">
        <v>43465</v>
      </c>
      <c r="G315" s="35" t="s">
        <v>334</v>
      </c>
      <c r="H315" s="36" t="s">
        <v>1256</v>
      </c>
      <c r="I315" s="35" t="s">
        <v>62</v>
      </c>
    </row>
    <row r="316" spans="1:9" ht="22.5" x14ac:dyDescent="0.25">
      <c r="A316" s="35" t="s">
        <v>1257</v>
      </c>
      <c r="B316" s="36" t="s">
        <v>1258</v>
      </c>
      <c r="C316" s="39">
        <v>78500</v>
      </c>
      <c r="D316" s="39">
        <v>35600</v>
      </c>
      <c r="E316" s="50">
        <v>42370</v>
      </c>
      <c r="F316" s="50">
        <v>43100</v>
      </c>
      <c r="G316" s="35" t="s">
        <v>334</v>
      </c>
      <c r="H316" s="36" t="s">
        <v>1259</v>
      </c>
      <c r="I316" s="35" t="s">
        <v>62</v>
      </c>
    </row>
    <row r="317" spans="1:9" ht="45" x14ac:dyDescent="0.25">
      <c r="A317" s="35" t="s">
        <v>1260</v>
      </c>
      <c r="B317" s="36" t="s">
        <v>1261</v>
      </c>
      <c r="C317" s="39">
        <v>77731.72</v>
      </c>
      <c r="D317" s="39">
        <v>38865.86</v>
      </c>
      <c r="E317" s="50">
        <v>43282</v>
      </c>
      <c r="F317" s="50">
        <v>44377</v>
      </c>
      <c r="G317" s="35" t="s">
        <v>334</v>
      </c>
      <c r="H317" s="36" t="s">
        <v>1262</v>
      </c>
      <c r="I317" s="35" t="s">
        <v>62</v>
      </c>
    </row>
    <row r="318" spans="1:9" ht="33.75" x14ac:dyDescent="0.25">
      <c r="A318" s="35" t="s">
        <v>1263</v>
      </c>
      <c r="B318" s="36" t="s">
        <v>1264</v>
      </c>
      <c r="C318" s="39">
        <v>77411.25</v>
      </c>
      <c r="D318" s="39">
        <v>38705.620000000003</v>
      </c>
      <c r="E318" s="50">
        <v>42370</v>
      </c>
      <c r="F318" s="50">
        <v>43585</v>
      </c>
      <c r="G318" s="35" t="s">
        <v>334</v>
      </c>
      <c r="H318" s="36" t="s">
        <v>1265</v>
      </c>
      <c r="I318" s="35" t="s">
        <v>62</v>
      </c>
    </row>
    <row r="319" spans="1:9" ht="33.75" x14ac:dyDescent="0.25">
      <c r="A319" s="35" t="s">
        <v>1266</v>
      </c>
      <c r="B319" s="36" t="s">
        <v>1267</v>
      </c>
      <c r="C319" s="39">
        <v>77237.679999999993</v>
      </c>
      <c r="D319" s="39">
        <v>30895.07</v>
      </c>
      <c r="E319" s="50">
        <v>43286</v>
      </c>
      <c r="F319" s="50">
        <v>44926</v>
      </c>
      <c r="G319" s="35" t="s">
        <v>334</v>
      </c>
      <c r="H319" s="36" t="s">
        <v>1268</v>
      </c>
      <c r="I319" s="35" t="s">
        <v>62</v>
      </c>
    </row>
    <row r="320" spans="1:9" ht="22.5" x14ac:dyDescent="0.25">
      <c r="A320" s="35" t="s">
        <v>1269</v>
      </c>
      <c r="B320" s="36" t="s">
        <v>1270</v>
      </c>
      <c r="C320" s="39">
        <v>77172</v>
      </c>
      <c r="D320" s="39">
        <v>25940</v>
      </c>
      <c r="E320" s="50">
        <v>43466</v>
      </c>
      <c r="F320" s="50">
        <v>43830</v>
      </c>
      <c r="G320" s="35" t="s">
        <v>334</v>
      </c>
      <c r="H320" s="36" t="s">
        <v>1271</v>
      </c>
      <c r="I320" s="35" t="s">
        <v>62</v>
      </c>
    </row>
    <row r="321" spans="1:9" ht="45" x14ac:dyDescent="0.25">
      <c r="A321" s="35" t="s">
        <v>1272</v>
      </c>
      <c r="B321" s="36" t="s">
        <v>1273</v>
      </c>
      <c r="C321" s="39">
        <v>76965.52</v>
      </c>
      <c r="D321" s="39">
        <v>30786.21</v>
      </c>
      <c r="E321" s="50">
        <v>43101</v>
      </c>
      <c r="F321" s="50">
        <v>43830</v>
      </c>
      <c r="G321" s="35" t="s">
        <v>334</v>
      </c>
      <c r="H321" s="36" t="s">
        <v>1274</v>
      </c>
      <c r="I321" s="35" t="s">
        <v>62</v>
      </c>
    </row>
    <row r="322" spans="1:9" ht="22.5" x14ac:dyDescent="0.25">
      <c r="A322" s="35" t="s">
        <v>1275</v>
      </c>
      <c r="B322" s="36" t="s">
        <v>1276</v>
      </c>
      <c r="C322" s="39">
        <v>76854.399999999994</v>
      </c>
      <c r="D322" s="39">
        <v>23056.32</v>
      </c>
      <c r="E322" s="50">
        <v>42736</v>
      </c>
      <c r="F322" s="50">
        <v>43100</v>
      </c>
      <c r="G322" s="35" t="s">
        <v>334</v>
      </c>
      <c r="H322" s="36" t="s">
        <v>1277</v>
      </c>
      <c r="I322" s="35" t="s">
        <v>62</v>
      </c>
    </row>
    <row r="323" spans="1:9" ht="33.75" x14ac:dyDescent="0.25">
      <c r="A323" s="35" t="s">
        <v>1278</v>
      </c>
      <c r="B323" s="36" t="s">
        <v>1279</v>
      </c>
      <c r="C323" s="39">
        <v>76465.210000000006</v>
      </c>
      <c r="D323" s="39">
        <v>21848.3</v>
      </c>
      <c r="E323" s="50">
        <v>42736</v>
      </c>
      <c r="F323" s="50">
        <v>43100</v>
      </c>
      <c r="G323" s="35" t="s">
        <v>334</v>
      </c>
      <c r="H323" s="36" t="s">
        <v>1280</v>
      </c>
      <c r="I323" s="35" t="s">
        <v>62</v>
      </c>
    </row>
    <row r="324" spans="1:9" ht="22.5" x14ac:dyDescent="0.25">
      <c r="A324" s="35" t="s">
        <v>1281</v>
      </c>
      <c r="B324" s="36" t="s">
        <v>1282</v>
      </c>
      <c r="C324" s="39">
        <v>75486.59</v>
      </c>
      <c r="D324" s="39">
        <v>21109.67</v>
      </c>
      <c r="E324" s="50">
        <v>43466</v>
      </c>
      <c r="F324" s="50">
        <v>44196</v>
      </c>
      <c r="G324" s="35" t="s">
        <v>334</v>
      </c>
      <c r="H324" s="36" t="s">
        <v>1283</v>
      </c>
      <c r="I324" s="35" t="s">
        <v>62</v>
      </c>
    </row>
    <row r="325" spans="1:9" ht="33.75" x14ac:dyDescent="0.25">
      <c r="A325" s="35" t="s">
        <v>1284</v>
      </c>
      <c r="B325" s="36" t="s">
        <v>1285</v>
      </c>
      <c r="C325" s="39">
        <v>75092</v>
      </c>
      <c r="D325" s="39">
        <v>37546</v>
      </c>
      <c r="E325" s="50">
        <v>41883</v>
      </c>
      <c r="F325" s="50">
        <v>42247</v>
      </c>
      <c r="G325" s="35" t="s">
        <v>334</v>
      </c>
      <c r="H325" s="36" t="s">
        <v>359</v>
      </c>
      <c r="I325" s="35" t="s">
        <v>62</v>
      </c>
    </row>
    <row r="326" spans="1:9" ht="33.75" x14ac:dyDescent="0.25">
      <c r="A326" s="35" t="s">
        <v>1286</v>
      </c>
      <c r="B326" s="36" t="s">
        <v>1287</v>
      </c>
      <c r="C326" s="39">
        <v>74882</v>
      </c>
      <c r="D326" s="39">
        <v>22465</v>
      </c>
      <c r="E326" s="50">
        <v>42824</v>
      </c>
      <c r="F326" s="50">
        <v>43677</v>
      </c>
      <c r="G326" s="35" t="s">
        <v>334</v>
      </c>
      <c r="H326" s="36" t="s">
        <v>1288</v>
      </c>
      <c r="I326" s="35" t="s">
        <v>62</v>
      </c>
    </row>
    <row r="327" spans="1:9" ht="33.75" x14ac:dyDescent="0.25">
      <c r="A327" s="35" t="s">
        <v>1289</v>
      </c>
      <c r="B327" s="36" t="s">
        <v>1290</v>
      </c>
      <c r="C327" s="39">
        <v>74040</v>
      </c>
      <c r="D327" s="39">
        <v>44424</v>
      </c>
      <c r="E327" s="50">
        <v>42370</v>
      </c>
      <c r="F327" s="50">
        <v>42735</v>
      </c>
      <c r="G327" s="35" t="s">
        <v>334</v>
      </c>
      <c r="H327" s="36" t="s">
        <v>1290</v>
      </c>
      <c r="I327" s="35" t="s">
        <v>62</v>
      </c>
    </row>
    <row r="328" spans="1:9" ht="22.5" x14ac:dyDescent="0.25">
      <c r="A328" s="35" t="s">
        <v>1291</v>
      </c>
      <c r="B328" s="36" t="s">
        <v>1292</v>
      </c>
      <c r="C328" s="39">
        <v>73659.399999999994</v>
      </c>
      <c r="D328" s="39">
        <v>29464.400000000001</v>
      </c>
      <c r="E328" s="50">
        <v>43101</v>
      </c>
      <c r="F328" s="50">
        <v>43465</v>
      </c>
      <c r="G328" s="35" t="s">
        <v>334</v>
      </c>
      <c r="H328" s="36" t="s">
        <v>1293</v>
      </c>
      <c r="I328" s="35" t="s">
        <v>62</v>
      </c>
    </row>
    <row r="329" spans="1:9" ht="33.75" x14ac:dyDescent="0.25">
      <c r="A329" s="35" t="s">
        <v>1294</v>
      </c>
      <c r="B329" s="36" t="s">
        <v>1295</v>
      </c>
      <c r="C329" s="39">
        <v>72634.81</v>
      </c>
      <c r="D329" s="39">
        <v>33858.639999999999</v>
      </c>
      <c r="E329" s="50">
        <v>43101</v>
      </c>
      <c r="F329" s="50">
        <v>43465</v>
      </c>
      <c r="G329" s="35" t="s">
        <v>334</v>
      </c>
      <c r="H329" s="36" t="s">
        <v>1296</v>
      </c>
      <c r="I329" s="35" t="s">
        <v>62</v>
      </c>
    </row>
    <row r="330" spans="1:9" ht="56.25" x14ac:dyDescent="0.25">
      <c r="A330" s="35" t="s">
        <v>1297</v>
      </c>
      <c r="B330" s="36" t="s">
        <v>1298</v>
      </c>
      <c r="C330" s="39">
        <v>72127.28</v>
      </c>
      <c r="D330" s="39">
        <v>36063.64</v>
      </c>
      <c r="E330" s="50">
        <v>42156</v>
      </c>
      <c r="F330" s="50">
        <v>42947</v>
      </c>
      <c r="G330" s="35" t="s">
        <v>334</v>
      </c>
      <c r="H330" s="36" t="s">
        <v>1299</v>
      </c>
      <c r="I330" s="35" t="s">
        <v>62</v>
      </c>
    </row>
    <row r="331" spans="1:9" ht="33.75" x14ac:dyDescent="0.25">
      <c r="A331" s="35" t="s">
        <v>1300</v>
      </c>
      <c r="B331" s="36" t="s">
        <v>1301</v>
      </c>
      <c r="C331" s="39">
        <v>71920</v>
      </c>
      <c r="D331" s="39">
        <v>26198</v>
      </c>
      <c r="E331" s="50">
        <v>42005</v>
      </c>
      <c r="F331" s="50">
        <v>42551</v>
      </c>
      <c r="G331" s="35" t="s">
        <v>334</v>
      </c>
      <c r="H331" s="36" t="s">
        <v>1302</v>
      </c>
      <c r="I331" s="35" t="s">
        <v>62</v>
      </c>
    </row>
    <row r="332" spans="1:9" ht="56.25" x14ac:dyDescent="0.25">
      <c r="A332" s="35" t="s">
        <v>1303</v>
      </c>
      <c r="B332" s="36" t="s">
        <v>1304</v>
      </c>
      <c r="C332" s="39">
        <v>71865.55</v>
      </c>
      <c r="D332" s="39">
        <v>35932.550000000003</v>
      </c>
      <c r="E332" s="50">
        <v>42248</v>
      </c>
      <c r="F332" s="50">
        <v>43159</v>
      </c>
      <c r="G332" s="35" t="s">
        <v>334</v>
      </c>
      <c r="H332" s="36" t="s">
        <v>1305</v>
      </c>
      <c r="I332" s="35" t="s">
        <v>62</v>
      </c>
    </row>
    <row r="333" spans="1:9" ht="22.5" x14ac:dyDescent="0.25">
      <c r="A333" s="35" t="s">
        <v>1306</v>
      </c>
      <c r="B333" s="36" t="s">
        <v>1307</v>
      </c>
      <c r="C333" s="39">
        <v>70478</v>
      </c>
      <c r="D333" s="39">
        <v>22553</v>
      </c>
      <c r="E333" s="50">
        <v>42370</v>
      </c>
      <c r="F333" s="50">
        <v>43251</v>
      </c>
      <c r="G333" s="35" t="s">
        <v>334</v>
      </c>
      <c r="H333" s="36" t="s">
        <v>1308</v>
      </c>
      <c r="I333" s="35" t="s">
        <v>62</v>
      </c>
    </row>
    <row r="334" spans="1:9" ht="78.75" x14ac:dyDescent="0.25">
      <c r="A334" s="35" t="s">
        <v>1309</v>
      </c>
      <c r="B334" s="36" t="s">
        <v>1310</v>
      </c>
      <c r="C334" s="39">
        <v>70222.2</v>
      </c>
      <c r="D334" s="39">
        <v>35111.199999999997</v>
      </c>
      <c r="E334" s="50">
        <v>42718</v>
      </c>
      <c r="F334" s="50">
        <v>43160</v>
      </c>
      <c r="G334" s="35" t="s">
        <v>334</v>
      </c>
      <c r="H334" s="36" t="s">
        <v>1311</v>
      </c>
      <c r="I334" s="35" t="s">
        <v>62</v>
      </c>
    </row>
    <row r="335" spans="1:9" ht="22.5" x14ac:dyDescent="0.25">
      <c r="A335" s="35" t="s">
        <v>1312</v>
      </c>
      <c r="B335" s="36" t="s">
        <v>1313</v>
      </c>
      <c r="C335" s="39">
        <v>70040.38</v>
      </c>
      <c r="D335" s="39">
        <v>34216.44</v>
      </c>
      <c r="E335" s="50">
        <v>42736</v>
      </c>
      <c r="F335" s="50">
        <v>43190</v>
      </c>
      <c r="G335" s="35" t="s">
        <v>334</v>
      </c>
      <c r="H335" s="36" t="s">
        <v>1314</v>
      </c>
      <c r="I335" s="35" t="s">
        <v>62</v>
      </c>
    </row>
    <row r="336" spans="1:9" ht="33.75" x14ac:dyDescent="0.25">
      <c r="A336" s="35" t="s">
        <v>1315</v>
      </c>
      <c r="B336" s="36" t="s">
        <v>1316</v>
      </c>
      <c r="C336" s="39">
        <v>70000</v>
      </c>
      <c r="D336" s="39">
        <v>35000</v>
      </c>
      <c r="E336" s="50">
        <v>43191</v>
      </c>
      <c r="F336" s="50">
        <v>44286</v>
      </c>
      <c r="G336" s="35" t="s">
        <v>334</v>
      </c>
      <c r="H336" s="36" t="s">
        <v>1317</v>
      </c>
      <c r="I336" s="35" t="s">
        <v>62</v>
      </c>
    </row>
    <row r="337" spans="1:9" ht="56.25" x14ac:dyDescent="0.25">
      <c r="A337" s="35" t="s">
        <v>1318</v>
      </c>
      <c r="B337" s="36" t="s">
        <v>1319</v>
      </c>
      <c r="C337" s="39">
        <v>69375.600000000006</v>
      </c>
      <c r="D337" s="39">
        <v>20812.68</v>
      </c>
      <c r="E337" s="50">
        <v>43682</v>
      </c>
      <c r="F337" s="50">
        <v>44890</v>
      </c>
      <c r="G337" s="35" t="s">
        <v>334</v>
      </c>
      <c r="H337" s="36" t="s">
        <v>1320</v>
      </c>
      <c r="I337" s="35" t="s">
        <v>62</v>
      </c>
    </row>
    <row r="338" spans="1:9" ht="33.75" x14ac:dyDescent="0.25">
      <c r="A338" s="35" t="s">
        <v>1321</v>
      </c>
      <c r="B338" s="36" t="s">
        <v>1322</v>
      </c>
      <c r="C338" s="39">
        <v>68696</v>
      </c>
      <c r="D338" s="39">
        <v>34348</v>
      </c>
      <c r="E338" s="50">
        <v>42407</v>
      </c>
      <c r="F338" s="50">
        <v>43769</v>
      </c>
      <c r="G338" s="35" t="s">
        <v>334</v>
      </c>
      <c r="H338" s="36" t="s">
        <v>1323</v>
      </c>
      <c r="I338" s="35" t="s">
        <v>62</v>
      </c>
    </row>
    <row r="339" spans="1:9" x14ac:dyDescent="0.25">
      <c r="A339" s="35" t="s">
        <v>1324</v>
      </c>
      <c r="B339" s="36" t="s">
        <v>1325</v>
      </c>
      <c r="C339" s="39">
        <v>68658.98</v>
      </c>
      <c r="D339" s="39">
        <v>27461.5</v>
      </c>
      <c r="E339" s="50">
        <v>43101</v>
      </c>
      <c r="F339" s="50">
        <v>43465</v>
      </c>
      <c r="G339" s="35" t="s">
        <v>334</v>
      </c>
      <c r="H339" s="36" t="s">
        <v>1326</v>
      </c>
      <c r="I339" s="35" t="s">
        <v>62</v>
      </c>
    </row>
    <row r="340" spans="1:9" x14ac:dyDescent="0.25">
      <c r="A340" s="35" t="s">
        <v>1327</v>
      </c>
      <c r="B340" s="36" t="s">
        <v>1328</v>
      </c>
      <c r="C340" s="39">
        <v>68030.17</v>
      </c>
      <c r="D340" s="39">
        <v>27209.200000000001</v>
      </c>
      <c r="E340" s="50">
        <v>42370</v>
      </c>
      <c r="F340" s="50">
        <v>42735</v>
      </c>
      <c r="G340" s="35" t="s">
        <v>334</v>
      </c>
      <c r="H340" s="36" t="s">
        <v>359</v>
      </c>
      <c r="I340" s="35" t="s">
        <v>62</v>
      </c>
    </row>
    <row r="341" spans="1:9" ht="22.5" x14ac:dyDescent="0.25">
      <c r="A341" s="35" t="s">
        <v>1329</v>
      </c>
      <c r="B341" s="36" t="s">
        <v>1330</v>
      </c>
      <c r="C341" s="39">
        <v>67307.45</v>
      </c>
      <c r="D341" s="39">
        <v>33653.730000000003</v>
      </c>
      <c r="E341" s="50">
        <v>42736</v>
      </c>
      <c r="F341" s="50">
        <v>43100</v>
      </c>
      <c r="G341" s="35" t="s">
        <v>334</v>
      </c>
      <c r="H341" s="36" t="s">
        <v>1331</v>
      </c>
      <c r="I341" s="35" t="s">
        <v>62</v>
      </c>
    </row>
    <row r="342" spans="1:9" ht="33.75" x14ac:dyDescent="0.25">
      <c r="A342" s="35" t="s">
        <v>1332</v>
      </c>
      <c r="B342" s="36" t="s">
        <v>1333</v>
      </c>
      <c r="C342" s="39">
        <v>65872.58</v>
      </c>
      <c r="D342" s="39">
        <v>32936.29</v>
      </c>
      <c r="E342" s="50">
        <v>42005</v>
      </c>
      <c r="F342" s="50">
        <v>42369</v>
      </c>
      <c r="G342" s="35" t="s">
        <v>334</v>
      </c>
      <c r="H342" s="36" t="s">
        <v>1334</v>
      </c>
      <c r="I342" s="35" t="s">
        <v>62</v>
      </c>
    </row>
    <row r="343" spans="1:9" ht="22.5" x14ac:dyDescent="0.25">
      <c r="A343" s="35" t="s">
        <v>1335</v>
      </c>
      <c r="B343" s="36" t="s">
        <v>1336</v>
      </c>
      <c r="C343" s="39">
        <v>65796.69</v>
      </c>
      <c r="D343" s="39">
        <v>21420.55</v>
      </c>
      <c r="E343" s="50">
        <v>43101</v>
      </c>
      <c r="F343" s="50">
        <v>43465</v>
      </c>
      <c r="G343" s="35" t="s">
        <v>334</v>
      </c>
      <c r="H343" s="36" t="s">
        <v>1337</v>
      </c>
      <c r="I343" s="35" t="s">
        <v>62</v>
      </c>
    </row>
    <row r="344" spans="1:9" ht="22.5" x14ac:dyDescent="0.25">
      <c r="A344" s="35" t="s">
        <v>1338</v>
      </c>
      <c r="B344" s="36" t="s">
        <v>1339</v>
      </c>
      <c r="C344" s="39">
        <v>65688</v>
      </c>
      <c r="D344" s="39">
        <v>32844</v>
      </c>
      <c r="E344" s="50">
        <v>42370</v>
      </c>
      <c r="F344" s="50">
        <v>42735</v>
      </c>
      <c r="G344" s="35" t="s">
        <v>334</v>
      </c>
      <c r="H344" s="36" t="s">
        <v>1340</v>
      </c>
      <c r="I344" s="35" t="s">
        <v>62</v>
      </c>
    </row>
    <row r="345" spans="1:9" x14ac:dyDescent="0.25">
      <c r="A345" s="35" t="s">
        <v>1341</v>
      </c>
      <c r="B345" s="36" t="s">
        <v>1342</v>
      </c>
      <c r="C345" s="39">
        <v>65555.990000000005</v>
      </c>
      <c r="D345" s="39">
        <v>26222</v>
      </c>
      <c r="E345" s="50">
        <v>42705</v>
      </c>
      <c r="F345" s="50">
        <v>43434</v>
      </c>
      <c r="G345" s="35" t="s">
        <v>334</v>
      </c>
      <c r="H345" s="36" t="s">
        <v>1343</v>
      </c>
      <c r="I345" s="35" t="s">
        <v>62</v>
      </c>
    </row>
    <row r="346" spans="1:9" ht="45" x14ac:dyDescent="0.25">
      <c r="A346" s="35" t="s">
        <v>1344</v>
      </c>
      <c r="B346" s="36" t="s">
        <v>1345</v>
      </c>
      <c r="C346" s="39">
        <v>65295</v>
      </c>
      <c r="D346" s="39">
        <v>19500</v>
      </c>
      <c r="E346" s="50">
        <v>42248</v>
      </c>
      <c r="F346" s="50">
        <v>42613</v>
      </c>
      <c r="G346" s="35" t="s">
        <v>334</v>
      </c>
      <c r="H346" s="36" t="s">
        <v>1346</v>
      </c>
      <c r="I346" s="35" t="s">
        <v>62</v>
      </c>
    </row>
    <row r="347" spans="1:9" ht="22.5" x14ac:dyDescent="0.25">
      <c r="A347" s="35" t="s">
        <v>1347</v>
      </c>
      <c r="B347" s="36" t="s">
        <v>1348</v>
      </c>
      <c r="C347" s="39">
        <v>65250.31</v>
      </c>
      <c r="D347" s="39">
        <v>26005.4</v>
      </c>
      <c r="E347" s="50">
        <v>42005</v>
      </c>
      <c r="F347" s="50">
        <v>42369</v>
      </c>
      <c r="G347" s="35" t="s">
        <v>334</v>
      </c>
      <c r="H347" s="36" t="s">
        <v>1349</v>
      </c>
      <c r="I347" s="35" t="s">
        <v>62</v>
      </c>
    </row>
    <row r="348" spans="1:9" ht="22.5" x14ac:dyDescent="0.25">
      <c r="A348" s="35" t="s">
        <v>1350</v>
      </c>
      <c r="B348" s="36" t="s">
        <v>1351</v>
      </c>
      <c r="C348" s="39">
        <v>65215.21</v>
      </c>
      <c r="D348" s="39">
        <v>65215.21</v>
      </c>
      <c r="E348" s="50">
        <v>42856</v>
      </c>
      <c r="F348" s="50">
        <v>44317</v>
      </c>
      <c r="G348" s="35" t="s">
        <v>334</v>
      </c>
      <c r="H348" s="36" t="s">
        <v>1352</v>
      </c>
      <c r="I348" s="35" t="s">
        <v>62</v>
      </c>
    </row>
    <row r="349" spans="1:9" ht="22.5" x14ac:dyDescent="0.25">
      <c r="A349" s="35" t="s">
        <v>1353</v>
      </c>
      <c r="B349" s="36" t="s">
        <v>1354</v>
      </c>
      <c r="C349" s="39">
        <v>65053.11</v>
      </c>
      <c r="D349" s="39">
        <v>23164</v>
      </c>
      <c r="E349" s="50">
        <v>42736</v>
      </c>
      <c r="F349" s="50">
        <v>43100</v>
      </c>
      <c r="G349" s="35" t="s">
        <v>334</v>
      </c>
      <c r="H349" s="36" t="s">
        <v>1355</v>
      </c>
      <c r="I349" s="35" t="s">
        <v>62</v>
      </c>
    </row>
    <row r="350" spans="1:9" ht="33.75" x14ac:dyDescent="0.25">
      <c r="A350" s="35" t="s">
        <v>1356</v>
      </c>
      <c r="B350" s="36" t="s">
        <v>1357</v>
      </c>
      <c r="C350" s="39">
        <v>64789.4</v>
      </c>
      <c r="D350" s="39">
        <v>64789.4</v>
      </c>
      <c r="E350" s="50">
        <v>43344</v>
      </c>
      <c r="F350" s="50">
        <v>44561</v>
      </c>
      <c r="G350" s="35" t="s">
        <v>334</v>
      </c>
      <c r="H350" s="36" t="s">
        <v>1358</v>
      </c>
      <c r="I350" s="35" t="s">
        <v>62</v>
      </c>
    </row>
    <row r="351" spans="1:9" ht="33.75" x14ac:dyDescent="0.25">
      <c r="A351" s="35" t="s">
        <v>1359</v>
      </c>
      <c r="B351" s="36" t="s">
        <v>1360</v>
      </c>
      <c r="C351" s="39">
        <v>64639.54</v>
      </c>
      <c r="D351" s="39">
        <v>32319.77</v>
      </c>
      <c r="E351" s="50">
        <v>42064</v>
      </c>
      <c r="F351" s="50">
        <v>42916</v>
      </c>
      <c r="G351" s="35" t="s">
        <v>334</v>
      </c>
      <c r="H351" s="36" t="s">
        <v>1361</v>
      </c>
      <c r="I351" s="35" t="s">
        <v>62</v>
      </c>
    </row>
    <row r="352" spans="1:9" ht="45" x14ac:dyDescent="0.25">
      <c r="A352" s="35" t="s">
        <v>1362</v>
      </c>
      <c r="B352" s="36" t="s">
        <v>1363</v>
      </c>
      <c r="C352" s="39">
        <v>64616.83</v>
      </c>
      <c r="D352" s="39">
        <v>32308.41</v>
      </c>
      <c r="E352" s="50">
        <v>43009</v>
      </c>
      <c r="F352" s="50">
        <v>43465</v>
      </c>
      <c r="G352" s="35" t="s">
        <v>334</v>
      </c>
      <c r="H352" s="36" t="s">
        <v>1364</v>
      </c>
      <c r="I352" s="35" t="s">
        <v>62</v>
      </c>
    </row>
    <row r="353" spans="1:9" ht="78.75" x14ac:dyDescent="0.25">
      <c r="A353" s="35" t="s">
        <v>1365</v>
      </c>
      <c r="B353" s="36" t="s">
        <v>1366</v>
      </c>
      <c r="C353" s="39">
        <v>64600</v>
      </c>
      <c r="D353" s="39">
        <v>51680</v>
      </c>
      <c r="E353" s="50">
        <v>43221</v>
      </c>
      <c r="F353" s="50">
        <v>44196</v>
      </c>
      <c r="G353" s="35" t="s">
        <v>334</v>
      </c>
      <c r="H353" s="36" t="s">
        <v>1367</v>
      </c>
      <c r="I353" s="35" t="s">
        <v>62</v>
      </c>
    </row>
    <row r="354" spans="1:9" ht="56.25" x14ac:dyDescent="0.25">
      <c r="A354" s="35" t="s">
        <v>1368</v>
      </c>
      <c r="B354" s="36" t="s">
        <v>1369</v>
      </c>
      <c r="C354" s="39">
        <v>64306.84</v>
      </c>
      <c r="D354" s="39">
        <v>32153.42</v>
      </c>
      <c r="E354" s="50">
        <v>42887</v>
      </c>
      <c r="F354" s="50">
        <v>43496</v>
      </c>
      <c r="G354" s="35" t="s">
        <v>334</v>
      </c>
      <c r="H354" s="36" t="s">
        <v>1370</v>
      </c>
      <c r="I354" s="35" t="s">
        <v>62</v>
      </c>
    </row>
    <row r="355" spans="1:9" ht="33.75" x14ac:dyDescent="0.25">
      <c r="A355" s="35" t="s">
        <v>1371</v>
      </c>
      <c r="B355" s="36" t="s">
        <v>1372</v>
      </c>
      <c r="C355" s="39">
        <v>64022</v>
      </c>
      <c r="D355" s="39">
        <v>25609</v>
      </c>
      <c r="E355" s="50">
        <v>43070</v>
      </c>
      <c r="F355" s="50">
        <v>43799</v>
      </c>
      <c r="G355" s="35" t="s">
        <v>334</v>
      </c>
      <c r="H355" s="36" t="s">
        <v>1373</v>
      </c>
      <c r="I355" s="35" t="s">
        <v>62</v>
      </c>
    </row>
    <row r="356" spans="1:9" ht="22.5" x14ac:dyDescent="0.25">
      <c r="A356" s="35" t="s">
        <v>1374</v>
      </c>
      <c r="B356" s="36" t="s">
        <v>1375</v>
      </c>
      <c r="C356" s="39">
        <v>63947</v>
      </c>
      <c r="D356" s="39">
        <v>21102</v>
      </c>
      <c r="E356" s="50">
        <v>42095</v>
      </c>
      <c r="F356" s="50">
        <v>42460</v>
      </c>
      <c r="G356" s="35" t="s">
        <v>334</v>
      </c>
      <c r="H356" s="36" t="s">
        <v>1376</v>
      </c>
      <c r="I356" s="35" t="s">
        <v>62</v>
      </c>
    </row>
    <row r="357" spans="1:9" ht="33.75" x14ac:dyDescent="0.25">
      <c r="A357" s="35" t="s">
        <v>1377</v>
      </c>
      <c r="B357" s="36" t="s">
        <v>1378</v>
      </c>
      <c r="C357" s="39">
        <v>63357.31</v>
      </c>
      <c r="D357" s="39">
        <v>30037.31</v>
      </c>
      <c r="E357" s="50">
        <v>41974</v>
      </c>
      <c r="F357" s="50">
        <v>42735</v>
      </c>
      <c r="G357" s="35" t="s">
        <v>334</v>
      </c>
      <c r="H357" s="36" t="s">
        <v>1378</v>
      </c>
      <c r="I357" s="35" t="s">
        <v>62</v>
      </c>
    </row>
    <row r="358" spans="1:9" ht="22.5" x14ac:dyDescent="0.25">
      <c r="A358" s="35" t="s">
        <v>1379</v>
      </c>
      <c r="B358" s="36" t="s">
        <v>1380</v>
      </c>
      <c r="C358" s="39">
        <v>63325</v>
      </c>
      <c r="D358" s="39">
        <v>16465</v>
      </c>
      <c r="E358" s="50">
        <v>42005</v>
      </c>
      <c r="F358" s="50">
        <v>42369</v>
      </c>
      <c r="G358" s="35" t="s">
        <v>334</v>
      </c>
      <c r="H358" s="36" t="s">
        <v>1381</v>
      </c>
      <c r="I358" s="35" t="s">
        <v>62</v>
      </c>
    </row>
    <row r="359" spans="1:9" ht="22.5" x14ac:dyDescent="0.25">
      <c r="A359" s="35" t="s">
        <v>1382</v>
      </c>
      <c r="B359" s="36" t="s">
        <v>1383</v>
      </c>
      <c r="C359" s="39">
        <v>63034.9</v>
      </c>
      <c r="D359" s="39">
        <v>20427.919999999998</v>
      </c>
      <c r="E359" s="50">
        <v>42370</v>
      </c>
      <c r="F359" s="50">
        <v>42735</v>
      </c>
      <c r="G359" s="35" t="s">
        <v>334</v>
      </c>
      <c r="H359" s="36" t="s">
        <v>1384</v>
      </c>
      <c r="I359" s="35" t="s">
        <v>62</v>
      </c>
    </row>
    <row r="360" spans="1:9" ht="22.5" x14ac:dyDescent="0.25">
      <c r="A360" s="35" t="s">
        <v>1385</v>
      </c>
      <c r="B360" s="36" t="s">
        <v>1386</v>
      </c>
      <c r="C360" s="39">
        <v>63022.22</v>
      </c>
      <c r="D360" s="39">
        <v>37813.33</v>
      </c>
      <c r="E360" s="50">
        <v>42430</v>
      </c>
      <c r="F360" s="50">
        <v>43830</v>
      </c>
      <c r="G360" s="35" t="s">
        <v>334</v>
      </c>
      <c r="H360" s="36" t="s">
        <v>1387</v>
      </c>
      <c r="I360" s="35" t="s">
        <v>62</v>
      </c>
    </row>
    <row r="361" spans="1:9" ht="22.5" x14ac:dyDescent="0.25">
      <c r="A361" s="35" t="s">
        <v>1388</v>
      </c>
      <c r="B361" s="36" t="s">
        <v>1389</v>
      </c>
      <c r="C361" s="39">
        <v>62424</v>
      </c>
      <c r="D361" s="39">
        <v>49939</v>
      </c>
      <c r="E361" s="50">
        <v>43466</v>
      </c>
      <c r="F361" s="50">
        <v>44104</v>
      </c>
      <c r="G361" s="35" t="s">
        <v>334</v>
      </c>
      <c r="H361" s="36" t="s">
        <v>1390</v>
      </c>
      <c r="I361" s="35" t="s">
        <v>62</v>
      </c>
    </row>
    <row r="362" spans="1:9" ht="67.5" x14ac:dyDescent="0.25">
      <c r="A362" s="35" t="s">
        <v>1391</v>
      </c>
      <c r="B362" s="36" t="s">
        <v>1392</v>
      </c>
      <c r="C362" s="39">
        <v>61867.75</v>
      </c>
      <c r="D362" s="39">
        <v>24747.1</v>
      </c>
      <c r="E362" s="50">
        <v>43101</v>
      </c>
      <c r="F362" s="50">
        <v>43465</v>
      </c>
      <c r="G362" s="35" t="s">
        <v>334</v>
      </c>
      <c r="H362" s="36" t="s">
        <v>1393</v>
      </c>
      <c r="I362" s="35" t="s">
        <v>62</v>
      </c>
    </row>
    <row r="363" spans="1:9" ht="67.5" x14ac:dyDescent="0.25">
      <c r="A363" s="35" t="s">
        <v>1394</v>
      </c>
      <c r="B363" s="36" t="s">
        <v>1395</v>
      </c>
      <c r="C363" s="39">
        <v>60958.9</v>
      </c>
      <c r="D363" s="39">
        <v>29806.9</v>
      </c>
      <c r="E363" s="50">
        <v>43466</v>
      </c>
      <c r="F363" s="50">
        <v>43830</v>
      </c>
      <c r="G363" s="35" t="s">
        <v>334</v>
      </c>
      <c r="H363" s="36" t="s">
        <v>1396</v>
      </c>
      <c r="I363" s="35" t="s">
        <v>62</v>
      </c>
    </row>
    <row r="364" spans="1:9" ht="22.5" x14ac:dyDescent="0.25">
      <c r="A364" s="35" t="s">
        <v>1397</v>
      </c>
      <c r="B364" s="36" t="s">
        <v>1398</v>
      </c>
      <c r="C364" s="39">
        <v>59836.22</v>
      </c>
      <c r="D364" s="39">
        <v>23934.49</v>
      </c>
      <c r="E364" s="50">
        <v>42736</v>
      </c>
      <c r="F364" s="50">
        <v>43100</v>
      </c>
      <c r="G364" s="35" t="s">
        <v>334</v>
      </c>
      <c r="H364" s="36" t="s">
        <v>1399</v>
      </c>
      <c r="I364" s="35" t="s">
        <v>62</v>
      </c>
    </row>
    <row r="365" spans="1:9" ht="45" x14ac:dyDescent="0.25">
      <c r="A365" s="35" t="s">
        <v>1400</v>
      </c>
      <c r="B365" s="36" t="s">
        <v>1401</v>
      </c>
      <c r="C365" s="39">
        <v>58811</v>
      </c>
      <c r="D365" s="39">
        <v>30329</v>
      </c>
      <c r="E365" s="50">
        <v>42005</v>
      </c>
      <c r="F365" s="50">
        <v>42369</v>
      </c>
      <c r="G365" s="35" t="s">
        <v>334</v>
      </c>
      <c r="H365" s="36" t="s">
        <v>1402</v>
      </c>
      <c r="I365" s="35" t="s">
        <v>62</v>
      </c>
    </row>
    <row r="366" spans="1:9" ht="22.5" x14ac:dyDescent="0.25">
      <c r="A366" s="35" t="s">
        <v>1403</v>
      </c>
      <c r="B366" s="36" t="s">
        <v>1404</v>
      </c>
      <c r="C366" s="39">
        <v>58276.28</v>
      </c>
      <c r="D366" s="39">
        <v>34956</v>
      </c>
      <c r="E366" s="50">
        <v>42095</v>
      </c>
      <c r="F366" s="50">
        <v>43100</v>
      </c>
      <c r="G366" s="35" t="s">
        <v>334</v>
      </c>
      <c r="H366" s="36" t="s">
        <v>359</v>
      </c>
      <c r="I366" s="35" t="s">
        <v>62</v>
      </c>
    </row>
    <row r="367" spans="1:9" ht="22.5" x14ac:dyDescent="0.25">
      <c r="A367" s="35" t="s">
        <v>1405</v>
      </c>
      <c r="B367" s="36" t="s">
        <v>1406</v>
      </c>
      <c r="C367" s="39">
        <v>57743.58</v>
      </c>
      <c r="D367" s="39">
        <v>23097.43</v>
      </c>
      <c r="E367" s="50">
        <v>43101</v>
      </c>
      <c r="F367" s="50">
        <v>43465</v>
      </c>
      <c r="G367" s="35" t="s">
        <v>334</v>
      </c>
      <c r="H367" s="36" t="s">
        <v>1407</v>
      </c>
      <c r="I367" s="35" t="s">
        <v>62</v>
      </c>
    </row>
    <row r="368" spans="1:9" ht="22.5" x14ac:dyDescent="0.25">
      <c r="A368" s="35" t="s">
        <v>1408</v>
      </c>
      <c r="B368" s="36" t="s">
        <v>1409</v>
      </c>
      <c r="C368" s="39">
        <v>55500</v>
      </c>
      <c r="D368" s="39">
        <v>20992</v>
      </c>
      <c r="E368" s="50">
        <v>42736</v>
      </c>
      <c r="F368" s="50">
        <v>43100</v>
      </c>
      <c r="G368" s="35" t="s">
        <v>334</v>
      </c>
      <c r="H368" s="36" t="s">
        <v>1410</v>
      </c>
      <c r="I368" s="35" t="s">
        <v>62</v>
      </c>
    </row>
    <row r="369" spans="1:9" ht="22.5" x14ac:dyDescent="0.25">
      <c r="A369" s="35" t="s">
        <v>1411</v>
      </c>
      <c r="B369" s="36" t="s">
        <v>1412</v>
      </c>
      <c r="C369" s="39">
        <v>55076.800000000003</v>
      </c>
      <c r="D369" s="39">
        <v>27538.400000000001</v>
      </c>
      <c r="E369" s="50">
        <v>42979</v>
      </c>
      <c r="F369" s="50">
        <v>43465</v>
      </c>
      <c r="G369" s="35" t="s">
        <v>334</v>
      </c>
      <c r="H369" s="36" t="s">
        <v>1413</v>
      </c>
      <c r="I369" s="35" t="s">
        <v>62</v>
      </c>
    </row>
    <row r="370" spans="1:9" ht="22.5" x14ac:dyDescent="0.25">
      <c r="A370" s="35" t="s">
        <v>1414</v>
      </c>
      <c r="B370" s="36" t="s">
        <v>1415</v>
      </c>
      <c r="C370" s="39">
        <v>54787.53</v>
      </c>
      <c r="D370" s="39">
        <v>54787.53</v>
      </c>
      <c r="E370" s="50">
        <v>42826</v>
      </c>
      <c r="F370" s="50">
        <v>44196</v>
      </c>
      <c r="G370" s="35" t="s">
        <v>334</v>
      </c>
      <c r="H370" s="36" t="s">
        <v>1416</v>
      </c>
      <c r="I370" s="35" t="s">
        <v>62</v>
      </c>
    </row>
    <row r="371" spans="1:9" ht="56.25" x14ac:dyDescent="0.25">
      <c r="A371" s="35" t="s">
        <v>1417</v>
      </c>
      <c r="B371" s="36" t="s">
        <v>1418</v>
      </c>
      <c r="C371" s="39">
        <v>54757.8</v>
      </c>
      <c r="D371" s="39">
        <v>33023</v>
      </c>
      <c r="E371" s="50">
        <v>43466</v>
      </c>
      <c r="F371" s="50">
        <v>44377</v>
      </c>
      <c r="G371" s="35" t="s">
        <v>334</v>
      </c>
      <c r="H371" s="36" t="s">
        <v>1419</v>
      </c>
      <c r="I371" s="35" t="s">
        <v>62</v>
      </c>
    </row>
    <row r="372" spans="1:9" ht="56.25" x14ac:dyDescent="0.25">
      <c r="A372" s="35" t="s">
        <v>1420</v>
      </c>
      <c r="B372" s="36" t="s">
        <v>1421</v>
      </c>
      <c r="C372" s="39">
        <v>54236</v>
      </c>
      <c r="D372" s="39">
        <v>16271</v>
      </c>
      <c r="E372" s="50">
        <v>42736</v>
      </c>
      <c r="F372" s="50">
        <v>43555</v>
      </c>
      <c r="G372" s="35" t="s">
        <v>334</v>
      </c>
      <c r="H372" s="36" t="s">
        <v>1422</v>
      </c>
      <c r="I372" s="35" t="s">
        <v>62</v>
      </c>
    </row>
    <row r="373" spans="1:9" ht="22.5" x14ac:dyDescent="0.25">
      <c r="A373" s="35" t="s">
        <v>1423</v>
      </c>
      <c r="B373" s="36" t="s">
        <v>1424</v>
      </c>
      <c r="C373" s="39">
        <v>53617.09</v>
      </c>
      <c r="D373" s="39">
        <v>32170.25</v>
      </c>
      <c r="E373" s="50">
        <v>42005</v>
      </c>
      <c r="F373" s="50">
        <v>43100</v>
      </c>
      <c r="G373" s="35" t="s">
        <v>334</v>
      </c>
      <c r="H373" s="36" t="s">
        <v>1425</v>
      </c>
      <c r="I373" s="35" t="s">
        <v>62</v>
      </c>
    </row>
    <row r="374" spans="1:9" ht="22.5" x14ac:dyDescent="0.25">
      <c r="A374" s="35" t="s">
        <v>1426</v>
      </c>
      <c r="B374" s="36" t="s">
        <v>1427</v>
      </c>
      <c r="C374" s="39">
        <v>53500</v>
      </c>
      <c r="D374" s="39">
        <v>23790</v>
      </c>
      <c r="E374" s="50">
        <v>42491</v>
      </c>
      <c r="F374" s="50">
        <v>43100</v>
      </c>
      <c r="G374" s="35" t="s">
        <v>334</v>
      </c>
      <c r="H374" s="36" t="s">
        <v>1428</v>
      </c>
      <c r="I374" s="35" t="s">
        <v>62</v>
      </c>
    </row>
    <row r="375" spans="1:9" ht="22.5" x14ac:dyDescent="0.25">
      <c r="A375" s="35" t="s">
        <v>1429</v>
      </c>
      <c r="B375" s="36" t="s">
        <v>1430</v>
      </c>
      <c r="C375" s="39">
        <v>53000</v>
      </c>
      <c r="D375" s="39">
        <v>10600</v>
      </c>
      <c r="E375" s="50">
        <v>43346</v>
      </c>
      <c r="F375" s="50">
        <v>43830</v>
      </c>
      <c r="G375" s="35" t="s">
        <v>334</v>
      </c>
      <c r="H375" s="36" t="s">
        <v>1431</v>
      </c>
      <c r="I375" s="35" t="s">
        <v>62</v>
      </c>
    </row>
    <row r="376" spans="1:9" x14ac:dyDescent="0.25">
      <c r="A376" s="35" t="s">
        <v>1432</v>
      </c>
      <c r="B376" s="36" t="s">
        <v>1433</v>
      </c>
      <c r="C376" s="39">
        <v>50125.73</v>
      </c>
      <c r="D376" s="39">
        <v>27040</v>
      </c>
      <c r="E376" s="50">
        <v>42156</v>
      </c>
      <c r="F376" s="50">
        <v>43281</v>
      </c>
      <c r="G376" s="35" t="s">
        <v>334</v>
      </c>
      <c r="H376" s="36" t="s">
        <v>359</v>
      </c>
      <c r="I376" s="35" t="s">
        <v>62</v>
      </c>
    </row>
    <row r="377" spans="1:9" ht="56.25" x14ac:dyDescent="0.25">
      <c r="A377" s="35" t="s">
        <v>1434</v>
      </c>
      <c r="B377" s="36" t="s">
        <v>1435</v>
      </c>
      <c r="C377" s="39">
        <v>49855.25</v>
      </c>
      <c r="D377" s="39">
        <v>29910</v>
      </c>
      <c r="E377" s="50">
        <v>43101</v>
      </c>
      <c r="F377" s="50">
        <v>43616</v>
      </c>
      <c r="G377" s="35" t="s">
        <v>334</v>
      </c>
      <c r="H377" s="36" t="s">
        <v>1436</v>
      </c>
      <c r="I377" s="35" t="s">
        <v>62</v>
      </c>
    </row>
    <row r="378" spans="1:9" ht="33.75" x14ac:dyDescent="0.25">
      <c r="A378" s="35" t="s">
        <v>1437</v>
      </c>
      <c r="B378" s="36" t="s">
        <v>1438</v>
      </c>
      <c r="C378" s="39">
        <v>49746</v>
      </c>
      <c r="D378" s="39">
        <v>24873</v>
      </c>
      <c r="E378" s="50">
        <v>42005</v>
      </c>
      <c r="F378" s="50">
        <v>42429</v>
      </c>
      <c r="G378" s="35" t="s">
        <v>334</v>
      </c>
      <c r="H378" s="36" t="s">
        <v>359</v>
      </c>
      <c r="I378" s="35" t="s">
        <v>62</v>
      </c>
    </row>
    <row r="379" spans="1:9" ht="33.75" x14ac:dyDescent="0.25">
      <c r="A379" s="35" t="s">
        <v>1439</v>
      </c>
      <c r="B379" s="36" t="s">
        <v>1440</v>
      </c>
      <c r="C379" s="39">
        <v>49666.37</v>
      </c>
      <c r="D379" s="39">
        <v>14394.03</v>
      </c>
      <c r="E379" s="50">
        <v>43466</v>
      </c>
      <c r="F379" s="50">
        <v>44196</v>
      </c>
      <c r="G379" s="35" t="s">
        <v>334</v>
      </c>
      <c r="H379" s="36" t="s">
        <v>1441</v>
      </c>
      <c r="I379" s="35" t="s">
        <v>62</v>
      </c>
    </row>
    <row r="380" spans="1:9" ht="45" x14ac:dyDescent="0.25">
      <c r="A380" s="35" t="s">
        <v>1442</v>
      </c>
      <c r="B380" s="36" t="s">
        <v>1443</v>
      </c>
      <c r="C380" s="39">
        <v>49360.800000000003</v>
      </c>
      <c r="D380" s="39">
        <v>39488</v>
      </c>
      <c r="E380" s="50">
        <v>43313</v>
      </c>
      <c r="F380" s="50">
        <v>44926</v>
      </c>
      <c r="G380" s="35" t="s">
        <v>334</v>
      </c>
      <c r="H380" s="36" t="s">
        <v>1444</v>
      </c>
      <c r="I380" s="35" t="s">
        <v>62</v>
      </c>
    </row>
    <row r="381" spans="1:9" ht="33.75" x14ac:dyDescent="0.25">
      <c r="A381" s="35" t="s">
        <v>1445</v>
      </c>
      <c r="B381" s="36" t="s">
        <v>1446</v>
      </c>
      <c r="C381" s="39">
        <v>48600</v>
      </c>
      <c r="D381" s="39">
        <v>24300</v>
      </c>
      <c r="E381" s="50">
        <v>42005</v>
      </c>
      <c r="F381" s="50">
        <v>43131</v>
      </c>
      <c r="G381" s="35" t="s">
        <v>334</v>
      </c>
      <c r="H381" s="36" t="s">
        <v>1447</v>
      </c>
      <c r="I381" s="35" t="s">
        <v>62</v>
      </c>
    </row>
    <row r="382" spans="1:9" ht="45" x14ac:dyDescent="0.25">
      <c r="A382" s="35" t="s">
        <v>1448</v>
      </c>
      <c r="B382" s="36" t="s">
        <v>1449</v>
      </c>
      <c r="C382" s="39">
        <v>48478.6</v>
      </c>
      <c r="D382" s="39">
        <v>24239.3</v>
      </c>
      <c r="E382" s="50">
        <v>42005</v>
      </c>
      <c r="F382" s="50">
        <v>42886</v>
      </c>
      <c r="G382" s="35" t="s">
        <v>334</v>
      </c>
      <c r="H382" s="36" t="s">
        <v>1450</v>
      </c>
      <c r="I382" s="35" t="s">
        <v>62</v>
      </c>
    </row>
    <row r="383" spans="1:9" ht="22.5" x14ac:dyDescent="0.25">
      <c r="A383" s="35" t="s">
        <v>1451</v>
      </c>
      <c r="B383" s="36" t="s">
        <v>1452</v>
      </c>
      <c r="C383" s="39">
        <v>48315.47</v>
      </c>
      <c r="D383" s="39">
        <v>19326</v>
      </c>
      <c r="E383" s="50">
        <v>42006</v>
      </c>
      <c r="F383" s="50">
        <v>43281</v>
      </c>
      <c r="G383" s="35" t="s">
        <v>334</v>
      </c>
      <c r="H383" s="36" t="s">
        <v>359</v>
      </c>
      <c r="I383" s="35" t="s">
        <v>62</v>
      </c>
    </row>
    <row r="384" spans="1:9" ht="33.75" x14ac:dyDescent="0.25">
      <c r="A384" s="35" t="s">
        <v>1453</v>
      </c>
      <c r="B384" s="36" t="s">
        <v>1454</v>
      </c>
      <c r="C384" s="39">
        <v>48000</v>
      </c>
      <c r="D384" s="39">
        <v>24000</v>
      </c>
      <c r="E384" s="50">
        <v>42795</v>
      </c>
      <c r="F384" s="50">
        <v>43465</v>
      </c>
      <c r="G384" s="35" t="s">
        <v>334</v>
      </c>
      <c r="H384" s="36" t="s">
        <v>1455</v>
      </c>
      <c r="I384" s="35" t="s">
        <v>62</v>
      </c>
    </row>
    <row r="385" spans="1:9" ht="33.75" x14ac:dyDescent="0.25">
      <c r="A385" s="35" t="s">
        <v>1456</v>
      </c>
      <c r="B385" s="36" t="s">
        <v>1457</v>
      </c>
      <c r="C385" s="39">
        <v>47583.75</v>
      </c>
      <c r="D385" s="39">
        <v>47583.75</v>
      </c>
      <c r="E385" s="50">
        <v>42795</v>
      </c>
      <c r="F385" s="50">
        <v>43525</v>
      </c>
      <c r="G385" s="35" t="s">
        <v>334</v>
      </c>
      <c r="H385" s="36" t="s">
        <v>1458</v>
      </c>
      <c r="I385" s="35" t="s">
        <v>62</v>
      </c>
    </row>
    <row r="386" spans="1:9" x14ac:dyDescent="0.25">
      <c r="A386" s="35" t="s">
        <v>1459</v>
      </c>
      <c r="B386" s="36" t="s">
        <v>1460</v>
      </c>
      <c r="C386" s="39">
        <v>45716.5</v>
      </c>
      <c r="D386" s="39">
        <v>6857.47</v>
      </c>
      <c r="E386" s="50">
        <v>43221</v>
      </c>
      <c r="F386" s="50">
        <v>43435</v>
      </c>
      <c r="G386" s="35" t="s">
        <v>334</v>
      </c>
      <c r="H386" s="36" t="s">
        <v>1461</v>
      </c>
      <c r="I386" s="35" t="s">
        <v>62</v>
      </c>
    </row>
    <row r="387" spans="1:9" ht="22.5" x14ac:dyDescent="0.25">
      <c r="A387" s="35" t="s">
        <v>1462</v>
      </c>
      <c r="B387" s="36" t="s">
        <v>1463</v>
      </c>
      <c r="C387" s="39">
        <v>45169.4</v>
      </c>
      <c r="D387" s="39">
        <v>22584.7</v>
      </c>
      <c r="E387" s="50">
        <v>42736</v>
      </c>
      <c r="F387" s="50">
        <v>43100</v>
      </c>
      <c r="G387" s="35" t="s">
        <v>334</v>
      </c>
      <c r="H387" s="36" t="s">
        <v>1464</v>
      </c>
      <c r="I387" s="35" t="s">
        <v>62</v>
      </c>
    </row>
    <row r="388" spans="1:9" ht="22.5" x14ac:dyDescent="0.25">
      <c r="A388" s="35" t="s">
        <v>1465</v>
      </c>
      <c r="B388" s="36" t="s">
        <v>1466</v>
      </c>
      <c r="C388" s="39">
        <v>44426.8</v>
      </c>
      <c r="D388" s="39">
        <v>22213.4</v>
      </c>
      <c r="E388" s="50">
        <v>42767</v>
      </c>
      <c r="F388" s="50">
        <v>43585</v>
      </c>
      <c r="G388" s="35" t="s">
        <v>334</v>
      </c>
      <c r="H388" s="36" t="s">
        <v>1467</v>
      </c>
      <c r="I388" s="35" t="s">
        <v>62</v>
      </c>
    </row>
    <row r="389" spans="1:9" ht="33.75" x14ac:dyDescent="0.25">
      <c r="A389" s="35" t="s">
        <v>1468</v>
      </c>
      <c r="B389" s="36" t="s">
        <v>1469</v>
      </c>
      <c r="C389" s="39">
        <v>43036.160000000003</v>
      </c>
      <c r="D389" s="39">
        <v>43036.160000000003</v>
      </c>
      <c r="E389" s="50">
        <v>43070</v>
      </c>
      <c r="F389" s="50">
        <v>43861</v>
      </c>
      <c r="G389" s="35" t="s">
        <v>334</v>
      </c>
      <c r="H389" s="36" t="s">
        <v>1470</v>
      </c>
      <c r="I389" s="35" t="s">
        <v>62</v>
      </c>
    </row>
    <row r="390" spans="1:9" ht="22.5" x14ac:dyDescent="0.25">
      <c r="A390" s="35" t="s">
        <v>1471</v>
      </c>
      <c r="B390" s="36" t="s">
        <v>1472</v>
      </c>
      <c r="C390" s="39">
        <v>42691.85</v>
      </c>
      <c r="D390" s="39">
        <v>11171</v>
      </c>
      <c r="E390" s="50">
        <v>42736</v>
      </c>
      <c r="F390" s="50">
        <v>43100</v>
      </c>
      <c r="G390" s="35" t="s">
        <v>334</v>
      </c>
      <c r="H390" s="36" t="s">
        <v>1473</v>
      </c>
      <c r="I390" s="35" t="s">
        <v>62</v>
      </c>
    </row>
    <row r="391" spans="1:9" ht="22.5" x14ac:dyDescent="0.25">
      <c r="A391" s="35" t="s">
        <v>1474</v>
      </c>
      <c r="B391" s="36" t="s">
        <v>1475</v>
      </c>
      <c r="C391" s="39">
        <v>42507</v>
      </c>
      <c r="D391" s="39">
        <v>17003</v>
      </c>
      <c r="E391" s="50">
        <v>42705</v>
      </c>
      <c r="F391" s="50">
        <v>43434</v>
      </c>
      <c r="G391" s="35" t="s">
        <v>334</v>
      </c>
      <c r="H391" s="36" t="s">
        <v>1476</v>
      </c>
      <c r="I391" s="35" t="s">
        <v>62</v>
      </c>
    </row>
    <row r="392" spans="1:9" ht="22.5" x14ac:dyDescent="0.25">
      <c r="A392" s="35" t="s">
        <v>1477</v>
      </c>
      <c r="B392" s="36" t="s">
        <v>1478</v>
      </c>
      <c r="C392" s="39">
        <v>41891.46</v>
      </c>
      <c r="D392" s="39">
        <v>11171.06</v>
      </c>
      <c r="E392" s="50">
        <v>42370</v>
      </c>
      <c r="F392" s="50">
        <v>42735</v>
      </c>
      <c r="G392" s="35" t="s">
        <v>334</v>
      </c>
      <c r="H392" s="36" t="s">
        <v>1479</v>
      </c>
      <c r="I392" s="35" t="s">
        <v>62</v>
      </c>
    </row>
    <row r="393" spans="1:9" ht="22.5" x14ac:dyDescent="0.25">
      <c r="A393" s="35" t="s">
        <v>1480</v>
      </c>
      <c r="B393" s="36" t="s">
        <v>1481</v>
      </c>
      <c r="C393" s="39">
        <v>41503</v>
      </c>
      <c r="D393" s="39">
        <v>41503</v>
      </c>
      <c r="E393" s="50">
        <v>43101</v>
      </c>
      <c r="F393" s="50">
        <v>44196</v>
      </c>
      <c r="G393" s="35" t="s">
        <v>334</v>
      </c>
      <c r="H393" s="36" t="s">
        <v>1482</v>
      </c>
      <c r="I393" s="35" t="s">
        <v>62</v>
      </c>
    </row>
    <row r="394" spans="1:9" ht="33.75" x14ac:dyDescent="0.25">
      <c r="A394" s="35" t="s">
        <v>1483</v>
      </c>
      <c r="B394" s="36" t="s">
        <v>1484</v>
      </c>
      <c r="C394" s="39">
        <v>41241.480000000003</v>
      </c>
      <c r="D394" s="39">
        <v>32993</v>
      </c>
      <c r="E394" s="50">
        <v>43466</v>
      </c>
      <c r="F394" s="50">
        <v>44377</v>
      </c>
      <c r="G394" s="35" t="s">
        <v>334</v>
      </c>
      <c r="H394" s="36" t="s">
        <v>1485</v>
      </c>
      <c r="I394" s="35" t="s">
        <v>62</v>
      </c>
    </row>
    <row r="395" spans="1:9" ht="22.5" x14ac:dyDescent="0.25">
      <c r="A395" s="35" t="s">
        <v>1486</v>
      </c>
      <c r="B395" s="36" t="s">
        <v>1487</v>
      </c>
      <c r="C395" s="39">
        <v>41132</v>
      </c>
      <c r="D395" s="39">
        <v>20566</v>
      </c>
      <c r="E395" s="50">
        <v>43466</v>
      </c>
      <c r="F395" s="50">
        <v>43830</v>
      </c>
      <c r="G395" s="35" t="s">
        <v>334</v>
      </c>
      <c r="H395" s="36" t="s">
        <v>1488</v>
      </c>
      <c r="I395" s="35" t="s">
        <v>62</v>
      </c>
    </row>
    <row r="396" spans="1:9" ht="45" x14ac:dyDescent="0.25">
      <c r="A396" s="35" t="s">
        <v>1489</v>
      </c>
      <c r="B396" s="36" t="s">
        <v>1490</v>
      </c>
      <c r="C396" s="39">
        <v>41098</v>
      </c>
      <c r="D396" s="39">
        <v>16098</v>
      </c>
      <c r="E396" s="50">
        <v>42156</v>
      </c>
      <c r="F396" s="50">
        <v>42977</v>
      </c>
      <c r="G396" s="35" t="s">
        <v>334</v>
      </c>
      <c r="H396" s="36" t="s">
        <v>1491</v>
      </c>
      <c r="I396" s="35" t="s">
        <v>62</v>
      </c>
    </row>
    <row r="397" spans="1:9" ht="45" x14ac:dyDescent="0.25">
      <c r="A397" s="35" t="s">
        <v>1492</v>
      </c>
      <c r="B397" s="36" t="s">
        <v>1493</v>
      </c>
      <c r="C397" s="39">
        <v>40380</v>
      </c>
      <c r="D397" s="39">
        <v>12152</v>
      </c>
      <c r="E397" s="50">
        <v>42005</v>
      </c>
      <c r="F397" s="50">
        <v>42369</v>
      </c>
      <c r="G397" s="35" t="s">
        <v>334</v>
      </c>
      <c r="H397" s="36" t="s">
        <v>1494</v>
      </c>
      <c r="I397" s="35" t="s">
        <v>62</v>
      </c>
    </row>
    <row r="398" spans="1:9" ht="22.5" x14ac:dyDescent="0.25">
      <c r="A398" s="35" t="s">
        <v>1495</v>
      </c>
      <c r="B398" s="36" t="s">
        <v>1496</v>
      </c>
      <c r="C398" s="39">
        <v>40000</v>
      </c>
      <c r="D398" s="39">
        <v>24000</v>
      </c>
      <c r="E398" s="50">
        <v>42736</v>
      </c>
      <c r="F398" s="50">
        <v>43190</v>
      </c>
      <c r="G398" s="35" t="s">
        <v>334</v>
      </c>
      <c r="H398" s="36" t="s">
        <v>1497</v>
      </c>
      <c r="I398" s="35" t="s">
        <v>62</v>
      </c>
    </row>
    <row r="399" spans="1:9" ht="45" x14ac:dyDescent="0.25">
      <c r="A399" s="35" t="s">
        <v>1498</v>
      </c>
      <c r="B399" s="36" t="s">
        <v>1499</v>
      </c>
      <c r="C399" s="39">
        <v>39892.129999999997</v>
      </c>
      <c r="D399" s="39">
        <v>19946.060000000001</v>
      </c>
      <c r="E399" s="50">
        <v>42401</v>
      </c>
      <c r="F399" s="50">
        <v>42794</v>
      </c>
      <c r="G399" s="35" t="s">
        <v>334</v>
      </c>
      <c r="H399" s="36" t="s">
        <v>1500</v>
      </c>
      <c r="I399" s="35" t="s">
        <v>62</v>
      </c>
    </row>
    <row r="400" spans="1:9" ht="45" x14ac:dyDescent="0.25">
      <c r="A400" s="35" t="s">
        <v>1501</v>
      </c>
      <c r="B400" s="36" t="s">
        <v>1502</v>
      </c>
      <c r="C400" s="39">
        <v>39499.4</v>
      </c>
      <c r="D400" s="39">
        <v>19749.7</v>
      </c>
      <c r="E400" s="50">
        <v>42064</v>
      </c>
      <c r="F400" s="50">
        <v>42460</v>
      </c>
      <c r="G400" s="35" t="s">
        <v>334</v>
      </c>
      <c r="H400" s="36" t="s">
        <v>1503</v>
      </c>
      <c r="I400" s="35" t="s">
        <v>62</v>
      </c>
    </row>
    <row r="401" spans="1:9" ht="33.75" x14ac:dyDescent="0.25">
      <c r="A401" s="35" t="s">
        <v>1504</v>
      </c>
      <c r="B401" s="36" t="s">
        <v>1505</v>
      </c>
      <c r="C401" s="39">
        <v>39306</v>
      </c>
      <c r="D401" s="39">
        <v>22310</v>
      </c>
      <c r="E401" s="50">
        <v>41883</v>
      </c>
      <c r="F401" s="50">
        <v>43008</v>
      </c>
      <c r="G401" s="35" t="s">
        <v>334</v>
      </c>
      <c r="H401" s="36" t="s">
        <v>1506</v>
      </c>
      <c r="I401" s="35" t="s">
        <v>62</v>
      </c>
    </row>
    <row r="402" spans="1:9" ht="22.5" x14ac:dyDescent="0.25">
      <c r="A402" s="35" t="s">
        <v>1507</v>
      </c>
      <c r="B402" s="36" t="s">
        <v>1508</v>
      </c>
      <c r="C402" s="39">
        <v>39222.449999999997</v>
      </c>
      <c r="D402" s="39">
        <v>39222.449999999997</v>
      </c>
      <c r="E402" s="50">
        <v>43101</v>
      </c>
      <c r="F402" s="50">
        <v>43830</v>
      </c>
      <c r="G402" s="35" t="s">
        <v>334</v>
      </c>
      <c r="H402" s="36" t="s">
        <v>1509</v>
      </c>
      <c r="I402" s="35" t="s">
        <v>62</v>
      </c>
    </row>
    <row r="403" spans="1:9" ht="45" x14ac:dyDescent="0.25">
      <c r="A403" s="35" t="s">
        <v>1510</v>
      </c>
      <c r="B403" s="36" t="s">
        <v>1511</v>
      </c>
      <c r="C403" s="39">
        <v>38045</v>
      </c>
      <c r="D403" s="39">
        <v>19935</v>
      </c>
      <c r="E403" s="50">
        <v>42736</v>
      </c>
      <c r="F403" s="50">
        <v>43100</v>
      </c>
      <c r="G403" s="35" t="s">
        <v>334</v>
      </c>
      <c r="H403" s="36" t="s">
        <v>1512</v>
      </c>
      <c r="I403" s="35" t="s">
        <v>62</v>
      </c>
    </row>
    <row r="404" spans="1:9" ht="22.5" x14ac:dyDescent="0.25">
      <c r="A404" s="35" t="s">
        <v>1513</v>
      </c>
      <c r="B404" s="36" t="s">
        <v>1514</v>
      </c>
      <c r="C404" s="39">
        <v>37297.379999999997</v>
      </c>
      <c r="D404" s="39">
        <v>10402.68</v>
      </c>
      <c r="E404" s="50">
        <v>43101</v>
      </c>
      <c r="F404" s="50">
        <v>43799</v>
      </c>
      <c r="G404" s="35" t="s">
        <v>334</v>
      </c>
      <c r="H404" s="36" t="s">
        <v>1515</v>
      </c>
      <c r="I404" s="35" t="s">
        <v>62</v>
      </c>
    </row>
    <row r="405" spans="1:9" ht="22.5" x14ac:dyDescent="0.25">
      <c r="A405" s="35" t="s">
        <v>1516</v>
      </c>
      <c r="B405" s="36" t="s">
        <v>1517</v>
      </c>
      <c r="C405" s="39">
        <v>36613.5</v>
      </c>
      <c r="D405" s="39">
        <v>20000</v>
      </c>
      <c r="E405" s="50">
        <v>42370</v>
      </c>
      <c r="F405" s="50">
        <v>42735</v>
      </c>
      <c r="G405" s="35" t="s">
        <v>334</v>
      </c>
      <c r="H405" s="36" t="s">
        <v>1518</v>
      </c>
      <c r="I405" s="35" t="s">
        <v>62</v>
      </c>
    </row>
    <row r="406" spans="1:9" ht="22.5" x14ac:dyDescent="0.25">
      <c r="A406" s="35" t="s">
        <v>1519</v>
      </c>
      <c r="B406" s="36" t="s">
        <v>1520</v>
      </c>
      <c r="C406" s="39">
        <v>36524.17</v>
      </c>
      <c r="D406" s="39">
        <v>21242</v>
      </c>
      <c r="E406" s="50">
        <v>42370</v>
      </c>
      <c r="F406" s="50">
        <v>43281</v>
      </c>
      <c r="G406" s="35" t="s">
        <v>334</v>
      </c>
      <c r="H406" s="36" t="s">
        <v>359</v>
      </c>
      <c r="I406" s="35" t="s">
        <v>62</v>
      </c>
    </row>
    <row r="407" spans="1:9" ht="56.25" x14ac:dyDescent="0.25">
      <c r="A407" s="35" t="s">
        <v>1521</v>
      </c>
      <c r="B407" s="36" t="s">
        <v>1522</v>
      </c>
      <c r="C407" s="39">
        <v>36360</v>
      </c>
      <c r="D407" s="39">
        <v>18180</v>
      </c>
      <c r="E407" s="50">
        <v>43103</v>
      </c>
      <c r="F407" s="50">
        <v>43465</v>
      </c>
      <c r="G407" s="35" t="s">
        <v>334</v>
      </c>
      <c r="H407" s="36" t="s">
        <v>1523</v>
      </c>
      <c r="I407" s="35" t="s">
        <v>62</v>
      </c>
    </row>
    <row r="408" spans="1:9" ht="33.75" x14ac:dyDescent="0.25">
      <c r="A408" s="35" t="s">
        <v>1524</v>
      </c>
      <c r="B408" s="36" t="s">
        <v>1525</v>
      </c>
      <c r="C408" s="39">
        <v>36011.14</v>
      </c>
      <c r="D408" s="39">
        <v>10694.79</v>
      </c>
      <c r="E408" s="50">
        <v>42005</v>
      </c>
      <c r="F408" s="50">
        <v>42551</v>
      </c>
      <c r="G408" s="35" t="s">
        <v>334</v>
      </c>
      <c r="H408" s="36" t="s">
        <v>1526</v>
      </c>
      <c r="I408" s="35" t="s">
        <v>62</v>
      </c>
    </row>
    <row r="409" spans="1:9" ht="22.5" x14ac:dyDescent="0.25">
      <c r="A409" s="35" t="s">
        <v>1527</v>
      </c>
      <c r="B409" s="36" t="s">
        <v>1528</v>
      </c>
      <c r="C409" s="39">
        <v>35920</v>
      </c>
      <c r="D409" s="39">
        <v>14815</v>
      </c>
      <c r="E409" s="50">
        <v>42522</v>
      </c>
      <c r="F409" s="50">
        <v>43100</v>
      </c>
      <c r="G409" s="35" t="s">
        <v>334</v>
      </c>
      <c r="H409" s="36" t="s">
        <v>1529</v>
      </c>
      <c r="I409" s="35" t="s">
        <v>62</v>
      </c>
    </row>
    <row r="410" spans="1:9" ht="22.5" x14ac:dyDescent="0.25">
      <c r="A410" s="35" t="s">
        <v>1530</v>
      </c>
      <c r="B410" s="36" t="s">
        <v>1531</v>
      </c>
      <c r="C410" s="39">
        <v>35785.96</v>
      </c>
      <c r="D410" s="39">
        <v>20700</v>
      </c>
      <c r="E410" s="50">
        <v>42005</v>
      </c>
      <c r="F410" s="50">
        <v>42369</v>
      </c>
      <c r="G410" s="35" t="s">
        <v>334</v>
      </c>
      <c r="H410" s="36" t="s">
        <v>1532</v>
      </c>
      <c r="I410" s="35" t="s">
        <v>62</v>
      </c>
    </row>
    <row r="411" spans="1:9" ht="33.75" x14ac:dyDescent="0.25">
      <c r="A411" s="35" t="s">
        <v>1533</v>
      </c>
      <c r="B411" s="36" t="s">
        <v>1534</v>
      </c>
      <c r="C411" s="39">
        <v>35640</v>
      </c>
      <c r="D411" s="39">
        <v>17820</v>
      </c>
      <c r="E411" s="50">
        <v>42767</v>
      </c>
      <c r="F411" s="50">
        <v>43159</v>
      </c>
      <c r="G411" s="35" t="s">
        <v>334</v>
      </c>
      <c r="H411" s="36" t="s">
        <v>1535</v>
      </c>
      <c r="I411" s="35" t="s">
        <v>62</v>
      </c>
    </row>
    <row r="412" spans="1:9" ht="33.75" x14ac:dyDescent="0.25">
      <c r="A412" s="35" t="s">
        <v>1536</v>
      </c>
      <c r="B412" s="36" t="s">
        <v>1537</v>
      </c>
      <c r="C412" s="39">
        <v>35436</v>
      </c>
      <c r="D412" s="39">
        <v>17718</v>
      </c>
      <c r="E412" s="50">
        <v>43466</v>
      </c>
      <c r="F412" s="50">
        <v>44742</v>
      </c>
      <c r="G412" s="35" t="s">
        <v>334</v>
      </c>
      <c r="H412" s="36" t="s">
        <v>1538</v>
      </c>
      <c r="I412" s="35" t="s">
        <v>62</v>
      </c>
    </row>
    <row r="413" spans="1:9" ht="22.5" x14ac:dyDescent="0.25">
      <c r="A413" s="35" t="s">
        <v>1539</v>
      </c>
      <c r="B413" s="36" t="s">
        <v>1540</v>
      </c>
      <c r="C413" s="39">
        <v>35324.870000000003</v>
      </c>
      <c r="D413" s="39">
        <v>10597.72</v>
      </c>
      <c r="E413" s="50">
        <v>43101</v>
      </c>
      <c r="F413" s="50">
        <v>43465</v>
      </c>
      <c r="G413" s="35" t="s">
        <v>334</v>
      </c>
      <c r="H413" s="36" t="s">
        <v>1541</v>
      </c>
      <c r="I413" s="35" t="s">
        <v>62</v>
      </c>
    </row>
    <row r="414" spans="1:9" ht="22.5" x14ac:dyDescent="0.25">
      <c r="A414" s="35" t="s">
        <v>1542</v>
      </c>
      <c r="B414" s="36" t="s">
        <v>1543</v>
      </c>
      <c r="C414" s="39">
        <v>35076.33</v>
      </c>
      <c r="D414" s="39">
        <v>16584.54</v>
      </c>
      <c r="E414" s="50">
        <v>42064</v>
      </c>
      <c r="F414" s="50">
        <v>42460</v>
      </c>
      <c r="G414" s="35" t="s">
        <v>334</v>
      </c>
      <c r="H414" s="36" t="s">
        <v>1544</v>
      </c>
      <c r="I414" s="35" t="s">
        <v>62</v>
      </c>
    </row>
    <row r="415" spans="1:9" ht="45" x14ac:dyDescent="0.25">
      <c r="A415" s="35" t="s">
        <v>1545</v>
      </c>
      <c r="B415" s="36" t="s">
        <v>1546</v>
      </c>
      <c r="C415" s="39">
        <v>34912</v>
      </c>
      <c r="D415" s="39">
        <v>9912</v>
      </c>
      <c r="E415" s="50">
        <v>42614</v>
      </c>
      <c r="F415" s="50">
        <v>43281</v>
      </c>
      <c r="G415" s="35" t="s">
        <v>334</v>
      </c>
      <c r="H415" s="36" t="s">
        <v>1547</v>
      </c>
      <c r="I415" s="35" t="s">
        <v>62</v>
      </c>
    </row>
    <row r="416" spans="1:9" ht="33.75" x14ac:dyDescent="0.25">
      <c r="A416" s="35" t="s">
        <v>1548</v>
      </c>
      <c r="B416" s="36" t="s">
        <v>1549</v>
      </c>
      <c r="C416" s="39">
        <v>33480</v>
      </c>
      <c r="D416" s="39">
        <v>16740</v>
      </c>
      <c r="E416" s="50">
        <v>42248</v>
      </c>
      <c r="F416" s="50">
        <v>43190</v>
      </c>
      <c r="G416" s="35" t="s">
        <v>334</v>
      </c>
      <c r="H416" s="36" t="s">
        <v>1550</v>
      </c>
      <c r="I416" s="35" t="s">
        <v>62</v>
      </c>
    </row>
    <row r="417" spans="1:9" ht="22.5" x14ac:dyDescent="0.25">
      <c r="A417" s="35" t="s">
        <v>1551</v>
      </c>
      <c r="B417" s="36" t="s">
        <v>1552</v>
      </c>
      <c r="C417" s="39">
        <v>32948.019999999997</v>
      </c>
      <c r="D417" s="39">
        <v>12948.02</v>
      </c>
      <c r="E417" s="50">
        <v>43101</v>
      </c>
      <c r="F417" s="50">
        <v>43465</v>
      </c>
      <c r="G417" s="35" t="s">
        <v>334</v>
      </c>
      <c r="H417" s="36" t="s">
        <v>1553</v>
      </c>
      <c r="I417" s="35" t="s">
        <v>62</v>
      </c>
    </row>
    <row r="418" spans="1:9" ht="33.75" x14ac:dyDescent="0.25">
      <c r="A418" s="35" t="s">
        <v>1554</v>
      </c>
      <c r="B418" s="36" t="s">
        <v>1555</v>
      </c>
      <c r="C418" s="39">
        <v>32857.19</v>
      </c>
      <c r="D418" s="39">
        <v>8849.4</v>
      </c>
      <c r="E418" s="50">
        <v>42370</v>
      </c>
      <c r="F418" s="50">
        <v>42735</v>
      </c>
      <c r="G418" s="35" t="s">
        <v>334</v>
      </c>
      <c r="H418" s="36" t="s">
        <v>1556</v>
      </c>
      <c r="I418" s="35" t="s">
        <v>62</v>
      </c>
    </row>
    <row r="419" spans="1:9" ht="22.5" x14ac:dyDescent="0.25">
      <c r="A419" s="35" t="s">
        <v>1557</v>
      </c>
      <c r="B419" s="36" t="s">
        <v>1558</v>
      </c>
      <c r="C419" s="39">
        <v>32640.42</v>
      </c>
      <c r="D419" s="39">
        <v>14005.72</v>
      </c>
      <c r="E419" s="50">
        <v>42736</v>
      </c>
      <c r="F419" s="50">
        <v>43100</v>
      </c>
      <c r="G419" s="35" t="s">
        <v>334</v>
      </c>
      <c r="H419" s="36" t="s">
        <v>1541</v>
      </c>
      <c r="I419" s="35" t="s">
        <v>62</v>
      </c>
    </row>
    <row r="420" spans="1:9" ht="45" x14ac:dyDescent="0.25">
      <c r="A420" s="35" t="s">
        <v>1559</v>
      </c>
      <c r="B420" s="36" t="s">
        <v>1560</v>
      </c>
      <c r="C420" s="39">
        <v>32567</v>
      </c>
      <c r="D420" s="39">
        <v>18669</v>
      </c>
      <c r="E420" s="50">
        <v>42736</v>
      </c>
      <c r="F420" s="50">
        <v>43100</v>
      </c>
      <c r="G420" s="35" t="s">
        <v>334</v>
      </c>
      <c r="H420" s="36" t="s">
        <v>1561</v>
      </c>
      <c r="I420" s="35" t="s">
        <v>62</v>
      </c>
    </row>
    <row r="421" spans="1:9" x14ac:dyDescent="0.25">
      <c r="A421" s="35" t="s">
        <v>1562</v>
      </c>
      <c r="B421" s="36" t="s">
        <v>1563</v>
      </c>
      <c r="C421" s="39">
        <v>32249.38</v>
      </c>
      <c r="D421" s="39">
        <v>17548</v>
      </c>
      <c r="E421" s="50">
        <v>41640</v>
      </c>
      <c r="F421" s="50">
        <v>43281</v>
      </c>
      <c r="G421" s="35" t="s">
        <v>334</v>
      </c>
      <c r="H421" s="36" t="s">
        <v>359</v>
      </c>
      <c r="I421" s="35" t="s">
        <v>62</v>
      </c>
    </row>
    <row r="422" spans="1:9" ht="45" x14ac:dyDescent="0.25">
      <c r="A422" s="35" t="s">
        <v>1564</v>
      </c>
      <c r="B422" s="36" t="s">
        <v>1565</v>
      </c>
      <c r="C422" s="39">
        <v>31844.23</v>
      </c>
      <c r="D422" s="39">
        <v>15922.12</v>
      </c>
      <c r="E422" s="50">
        <v>42401</v>
      </c>
      <c r="F422" s="50">
        <v>42825</v>
      </c>
      <c r="G422" s="35" t="s">
        <v>334</v>
      </c>
      <c r="H422" s="36" t="s">
        <v>1566</v>
      </c>
      <c r="I422" s="35" t="s">
        <v>62</v>
      </c>
    </row>
    <row r="423" spans="1:9" ht="22.5" x14ac:dyDescent="0.25">
      <c r="A423" s="35" t="s">
        <v>1567</v>
      </c>
      <c r="B423" s="36" t="s">
        <v>1568</v>
      </c>
      <c r="C423" s="39">
        <v>31458</v>
      </c>
      <c r="D423" s="39">
        <v>12583</v>
      </c>
      <c r="E423" s="50">
        <v>42086</v>
      </c>
      <c r="F423" s="50">
        <v>42947</v>
      </c>
      <c r="G423" s="35" t="s">
        <v>334</v>
      </c>
      <c r="H423" s="36" t="s">
        <v>1569</v>
      </c>
      <c r="I423" s="35" t="s">
        <v>62</v>
      </c>
    </row>
    <row r="424" spans="1:9" ht="45" x14ac:dyDescent="0.25">
      <c r="A424" s="35" t="s">
        <v>1570</v>
      </c>
      <c r="B424" s="36" t="s">
        <v>1571</v>
      </c>
      <c r="C424" s="39">
        <v>31177.81</v>
      </c>
      <c r="D424" s="39">
        <v>24942</v>
      </c>
      <c r="E424" s="50">
        <v>42948</v>
      </c>
      <c r="F424" s="50">
        <v>43465</v>
      </c>
      <c r="G424" s="35" t="s">
        <v>334</v>
      </c>
      <c r="H424" s="36" t="s">
        <v>1572</v>
      </c>
      <c r="I424" s="35" t="s">
        <v>62</v>
      </c>
    </row>
    <row r="425" spans="1:9" ht="78.75" x14ac:dyDescent="0.25">
      <c r="A425" s="35" t="s">
        <v>1573</v>
      </c>
      <c r="B425" s="36" t="s">
        <v>1574</v>
      </c>
      <c r="C425" s="39">
        <v>30887.85</v>
      </c>
      <c r="D425" s="39">
        <v>24710</v>
      </c>
      <c r="E425" s="50">
        <v>43101</v>
      </c>
      <c r="F425" s="50">
        <v>43920</v>
      </c>
      <c r="G425" s="35" t="s">
        <v>334</v>
      </c>
      <c r="H425" s="36" t="s">
        <v>1575</v>
      </c>
      <c r="I425" s="35" t="s">
        <v>62</v>
      </c>
    </row>
    <row r="426" spans="1:9" ht="78.75" x14ac:dyDescent="0.25">
      <c r="A426" s="35" t="s">
        <v>1576</v>
      </c>
      <c r="B426" s="36" t="s">
        <v>1577</v>
      </c>
      <c r="C426" s="39">
        <v>30607.47</v>
      </c>
      <c r="D426" s="39">
        <v>30607</v>
      </c>
      <c r="E426" s="50">
        <v>43102</v>
      </c>
      <c r="F426" s="50">
        <v>44196</v>
      </c>
      <c r="G426" s="35" t="s">
        <v>334</v>
      </c>
      <c r="H426" s="36" t="s">
        <v>1578</v>
      </c>
      <c r="I426" s="35" t="s">
        <v>62</v>
      </c>
    </row>
    <row r="427" spans="1:9" ht="22.5" x14ac:dyDescent="0.25">
      <c r="A427" s="35" t="s">
        <v>1579</v>
      </c>
      <c r="B427" s="36" t="s">
        <v>1580</v>
      </c>
      <c r="C427" s="39">
        <v>29220</v>
      </c>
      <c r="D427" s="39">
        <v>14610</v>
      </c>
      <c r="E427" s="50">
        <v>42475</v>
      </c>
      <c r="F427" s="50">
        <v>42735</v>
      </c>
      <c r="G427" s="35" t="s">
        <v>334</v>
      </c>
      <c r="H427" s="36" t="s">
        <v>1580</v>
      </c>
      <c r="I427" s="35" t="s">
        <v>62</v>
      </c>
    </row>
    <row r="428" spans="1:9" ht="33.75" x14ac:dyDescent="0.25">
      <c r="A428" s="35" t="s">
        <v>1581</v>
      </c>
      <c r="B428" s="36" t="s">
        <v>1582</v>
      </c>
      <c r="C428" s="39">
        <v>27725.22</v>
      </c>
      <c r="D428" s="39">
        <v>13862.61</v>
      </c>
      <c r="E428" s="50">
        <v>42614</v>
      </c>
      <c r="F428" s="50">
        <v>43190</v>
      </c>
      <c r="G428" s="35" t="s">
        <v>334</v>
      </c>
      <c r="H428" s="36" t="s">
        <v>1583</v>
      </c>
      <c r="I428" s="35" t="s">
        <v>62</v>
      </c>
    </row>
    <row r="429" spans="1:9" ht="33.75" x14ac:dyDescent="0.25">
      <c r="A429" s="35" t="s">
        <v>1584</v>
      </c>
      <c r="B429" s="36" t="s">
        <v>1585</v>
      </c>
      <c r="C429" s="39">
        <v>26450</v>
      </c>
      <c r="D429" s="39">
        <v>13225</v>
      </c>
      <c r="E429" s="50">
        <v>43132</v>
      </c>
      <c r="F429" s="50">
        <v>43496</v>
      </c>
      <c r="G429" s="35" t="s">
        <v>334</v>
      </c>
      <c r="H429" s="36" t="s">
        <v>1586</v>
      </c>
      <c r="I429" s="35" t="s">
        <v>62</v>
      </c>
    </row>
    <row r="430" spans="1:9" ht="33.75" x14ac:dyDescent="0.25">
      <c r="A430" s="35" t="s">
        <v>1587</v>
      </c>
      <c r="B430" s="36" t="s">
        <v>1588</v>
      </c>
      <c r="C430" s="39">
        <v>26400</v>
      </c>
      <c r="D430" s="39">
        <v>15840</v>
      </c>
      <c r="E430" s="50">
        <v>42005</v>
      </c>
      <c r="F430" s="50">
        <v>42369</v>
      </c>
      <c r="G430" s="35" t="s">
        <v>334</v>
      </c>
      <c r="H430" s="36" t="s">
        <v>1589</v>
      </c>
      <c r="I430" s="35" t="s">
        <v>62</v>
      </c>
    </row>
    <row r="431" spans="1:9" ht="33.75" x14ac:dyDescent="0.25">
      <c r="A431" s="35" t="s">
        <v>1590</v>
      </c>
      <c r="B431" s="36" t="s">
        <v>1591</v>
      </c>
      <c r="C431" s="39">
        <v>26310</v>
      </c>
      <c r="D431" s="39">
        <v>13155</v>
      </c>
      <c r="E431" s="50">
        <v>42614</v>
      </c>
      <c r="F431" s="50">
        <v>42794</v>
      </c>
      <c r="G431" s="35" t="s">
        <v>334</v>
      </c>
      <c r="H431" s="36" t="s">
        <v>1592</v>
      </c>
      <c r="I431" s="35" t="s">
        <v>62</v>
      </c>
    </row>
    <row r="432" spans="1:9" ht="22.5" x14ac:dyDescent="0.25">
      <c r="A432" s="35" t="s">
        <v>1593</v>
      </c>
      <c r="B432" s="36" t="s">
        <v>1594</v>
      </c>
      <c r="C432" s="39">
        <v>26287</v>
      </c>
      <c r="D432" s="39">
        <v>10514.8</v>
      </c>
      <c r="E432" s="50">
        <v>42005</v>
      </c>
      <c r="F432" s="50">
        <v>42735</v>
      </c>
      <c r="G432" s="35" t="s">
        <v>334</v>
      </c>
      <c r="H432" s="36" t="s">
        <v>1595</v>
      </c>
      <c r="I432" s="35" t="s">
        <v>62</v>
      </c>
    </row>
    <row r="433" spans="1:9" ht="22.5" x14ac:dyDescent="0.25">
      <c r="A433" s="35" t="s">
        <v>1596</v>
      </c>
      <c r="B433" s="36" t="s">
        <v>1597</v>
      </c>
      <c r="C433" s="39">
        <v>26000</v>
      </c>
      <c r="D433" s="39">
        <v>15600</v>
      </c>
      <c r="E433" s="50">
        <v>43101</v>
      </c>
      <c r="F433" s="50">
        <v>44012</v>
      </c>
      <c r="G433" s="35" t="s">
        <v>334</v>
      </c>
      <c r="H433" s="36" t="s">
        <v>1598</v>
      </c>
      <c r="I433" s="35" t="s">
        <v>62</v>
      </c>
    </row>
    <row r="434" spans="1:9" ht="22.5" x14ac:dyDescent="0.25">
      <c r="A434" s="35" t="s">
        <v>1599</v>
      </c>
      <c r="B434" s="36" t="s">
        <v>1600</v>
      </c>
      <c r="C434" s="39">
        <v>24774.33</v>
      </c>
      <c r="D434" s="39">
        <v>11861.83</v>
      </c>
      <c r="E434" s="50">
        <v>42064</v>
      </c>
      <c r="F434" s="50">
        <v>42990</v>
      </c>
      <c r="G434" s="35" t="s">
        <v>334</v>
      </c>
      <c r="H434" s="36" t="s">
        <v>1601</v>
      </c>
      <c r="I434" s="35" t="s">
        <v>62</v>
      </c>
    </row>
    <row r="435" spans="1:9" ht="22.5" x14ac:dyDescent="0.25">
      <c r="A435" s="35" t="s">
        <v>1602</v>
      </c>
      <c r="B435" s="36" t="s">
        <v>1603</v>
      </c>
      <c r="C435" s="39">
        <v>24736</v>
      </c>
      <c r="D435" s="39">
        <v>14841</v>
      </c>
      <c r="E435" s="50">
        <v>41640</v>
      </c>
      <c r="F435" s="50">
        <v>43190</v>
      </c>
      <c r="G435" s="35" t="s">
        <v>334</v>
      </c>
      <c r="H435" s="36" t="s">
        <v>1604</v>
      </c>
      <c r="I435" s="35" t="s">
        <v>62</v>
      </c>
    </row>
    <row r="436" spans="1:9" ht="45" x14ac:dyDescent="0.25">
      <c r="A436" s="35" t="s">
        <v>1605</v>
      </c>
      <c r="B436" s="36" t="s">
        <v>1606</v>
      </c>
      <c r="C436" s="39">
        <v>24172.080000000002</v>
      </c>
      <c r="D436" s="39">
        <v>12086.04</v>
      </c>
      <c r="E436" s="50">
        <v>42005</v>
      </c>
      <c r="F436" s="50">
        <v>42766</v>
      </c>
      <c r="G436" s="35" t="s">
        <v>334</v>
      </c>
      <c r="H436" s="36" t="s">
        <v>1607</v>
      </c>
      <c r="I436" s="35" t="s">
        <v>62</v>
      </c>
    </row>
    <row r="437" spans="1:9" x14ac:dyDescent="0.25">
      <c r="A437" s="35" t="s">
        <v>1608</v>
      </c>
      <c r="B437" s="36" t="s">
        <v>1609</v>
      </c>
      <c r="C437" s="39">
        <v>23800</v>
      </c>
      <c r="D437" s="39">
        <v>10000</v>
      </c>
      <c r="E437" s="50">
        <v>42370</v>
      </c>
      <c r="F437" s="50">
        <v>43100</v>
      </c>
      <c r="G437" s="35" t="s">
        <v>334</v>
      </c>
      <c r="H437" s="36" t="s">
        <v>1610</v>
      </c>
      <c r="I437" s="35" t="s">
        <v>62</v>
      </c>
    </row>
    <row r="438" spans="1:9" ht="22.5" x14ac:dyDescent="0.25">
      <c r="A438" s="35" t="s">
        <v>1611</v>
      </c>
      <c r="B438" s="36" t="s">
        <v>1612</v>
      </c>
      <c r="C438" s="39">
        <v>23640.74</v>
      </c>
      <c r="D438" s="39">
        <v>8991.0400000000009</v>
      </c>
      <c r="E438" s="50">
        <v>42644</v>
      </c>
      <c r="F438" s="50">
        <v>43738</v>
      </c>
      <c r="G438" s="35" t="s">
        <v>334</v>
      </c>
      <c r="H438" s="36" t="s">
        <v>1613</v>
      </c>
      <c r="I438" s="35" t="s">
        <v>62</v>
      </c>
    </row>
    <row r="439" spans="1:9" ht="22.5" x14ac:dyDescent="0.25">
      <c r="A439" s="35" t="s">
        <v>1614</v>
      </c>
      <c r="B439" s="36" t="s">
        <v>1615</v>
      </c>
      <c r="C439" s="39">
        <v>23364.84</v>
      </c>
      <c r="D439" s="39">
        <v>7710.4</v>
      </c>
      <c r="E439" s="50">
        <v>42370</v>
      </c>
      <c r="F439" s="50">
        <v>43251</v>
      </c>
      <c r="G439" s="35" t="s">
        <v>334</v>
      </c>
      <c r="H439" s="36" t="s">
        <v>1616</v>
      </c>
      <c r="I439" s="35" t="s">
        <v>62</v>
      </c>
    </row>
    <row r="440" spans="1:9" ht="22.5" x14ac:dyDescent="0.25">
      <c r="A440" s="35" t="s">
        <v>1617</v>
      </c>
      <c r="B440" s="36" t="s">
        <v>1618</v>
      </c>
      <c r="C440" s="39">
        <v>23060.04</v>
      </c>
      <c r="D440" s="39">
        <v>4363</v>
      </c>
      <c r="E440" s="50">
        <v>42529</v>
      </c>
      <c r="F440" s="50">
        <v>43281</v>
      </c>
      <c r="G440" s="35" t="s">
        <v>334</v>
      </c>
      <c r="H440" s="36" t="s">
        <v>1619</v>
      </c>
      <c r="I440" s="35" t="s">
        <v>62</v>
      </c>
    </row>
    <row r="441" spans="1:9" ht="22.5" x14ac:dyDescent="0.25">
      <c r="A441" s="35" t="s">
        <v>1620</v>
      </c>
      <c r="B441" s="36" t="s">
        <v>1621</v>
      </c>
      <c r="C441" s="39">
        <v>23051</v>
      </c>
      <c r="D441" s="39">
        <v>9220</v>
      </c>
      <c r="E441" s="50">
        <v>42736</v>
      </c>
      <c r="F441" s="50">
        <v>43100</v>
      </c>
      <c r="G441" s="35" t="s">
        <v>334</v>
      </c>
      <c r="H441" s="36" t="s">
        <v>1622</v>
      </c>
      <c r="I441" s="35" t="s">
        <v>62</v>
      </c>
    </row>
    <row r="442" spans="1:9" ht="22.5" x14ac:dyDescent="0.25">
      <c r="A442" s="35" t="s">
        <v>1623</v>
      </c>
      <c r="B442" s="36" t="s">
        <v>1624</v>
      </c>
      <c r="C442" s="39">
        <v>22765</v>
      </c>
      <c r="D442" s="39">
        <v>13659</v>
      </c>
      <c r="E442" s="50">
        <v>42736</v>
      </c>
      <c r="F442" s="50">
        <v>43131</v>
      </c>
      <c r="G442" s="35" t="s">
        <v>334</v>
      </c>
      <c r="H442" s="36" t="s">
        <v>1625</v>
      </c>
      <c r="I442" s="35" t="s">
        <v>62</v>
      </c>
    </row>
    <row r="443" spans="1:9" ht="22.5" x14ac:dyDescent="0.25">
      <c r="A443" s="35" t="s">
        <v>1626</v>
      </c>
      <c r="B443" s="36" t="s">
        <v>1627</v>
      </c>
      <c r="C443" s="39">
        <v>22496.1</v>
      </c>
      <c r="D443" s="39">
        <v>11248.05</v>
      </c>
      <c r="E443" s="50">
        <v>42736</v>
      </c>
      <c r="F443" s="50">
        <v>43100</v>
      </c>
      <c r="G443" s="35" t="s">
        <v>334</v>
      </c>
      <c r="H443" s="36" t="s">
        <v>1628</v>
      </c>
      <c r="I443" s="35" t="s">
        <v>62</v>
      </c>
    </row>
    <row r="444" spans="1:9" ht="45" x14ac:dyDescent="0.25">
      <c r="A444" s="35" t="s">
        <v>1629</v>
      </c>
      <c r="B444" s="36" t="s">
        <v>1630</v>
      </c>
      <c r="C444" s="39">
        <v>22100</v>
      </c>
      <c r="D444" s="39">
        <v>6630</v>
      </c>
      <c r="E444" s="50">
        <v>41793</v>
      </c>
      <c r="F444" s="50">
        <v>42855</v>
      </c>
      <c r="G444" s="35" t="s">
        <v>334</v>
      </c>
      <c r="H444" s="36" t="s">
        <v>1631</v>
      </c>
      <c r="I444" s="35" t="s">
        <v>62</v>
      </c>
    </row>
    <row r="445" spans="1:9" ht="33.75" x14ac:dyDescent="0.25">
      <c r="A445" s="35" t="s">
        <v>1632</v>
      </c>
      <c r="B445" s="36" t="s">
        <v>1633</v>
      </c>
      <c r="C445" s="39">
        <v>22020</v>
      </c>
      <c r="D445" s="39">
        <v>11010</v>
      </c>
      <c r="E445" s="50">
        <v>42370</v>
      </c>
      <c r="F445" s="50">
        <v>42794</v>
      </c>
      <c r="G445" s="35" t="s">
        <v>334</v>
      </c>
      <c r="H445" s="36" t="s">
        <v>1634</v>
      </c>
      <c r="I445" s="35" t="s">
        <v>62</v>
      </c>
    </row>
    <row r="446" spans="1:9" ht="22.5" x14ac:dyDescent="0.25">
      <c r="A446" s="35" t="s">
        <v>1635</v>
      </c>
      <c r="B446" s="36" t="s">
        <v>1636</v>
      </c>
      <c r="C446" s="39">
        <v>21619.25</v>
      </c>
      <c r="D446" s="39">
        <v>12949</v>
      </c>
      <c r="E446" s="50">
        <v>42736</v>
      </c>
      <c r="F446" s="50">
        <v>43100</v>
      </c>
      <c r="G446" s="35" t="s">
        <v>334</v>
      </c>
      <c r="H446" s="36" t="s">
        <v>1637</v>
      </c>
      <c r="I446" s="35" t="s">
        <v>62</v>
      </c>
    </row>
    <row r="447" spans="1:9" ht="33.75" x14ac:dyDescent="0.25">
      <c r="A447" s="35" t="s">
        <v>1638</v>
      </c>
      <c r="B447" s="36" t="s">
        <v>1639</v>
      </c>
      <c r="C447" s="39">
        <v>21531.45</v>
      </c>
      <c r="D447" s="39">
        <v>12000</v>
      </c>
      <c r="E447" s="50">
        <v>42370</v>
      </c>
      <c r="F447" s="50">
        <v>42735</v>
      </c>
      <c r="G447" s="35" t="s">
        <v>334</v>
      </c>
      <c r="H447" s="36" t="s">
        <v>1640</v>
      </c>
      <c r="I447" s="35" t="s">
        <v>62</v>
      </c>
    </row>
    <row r="448" spans="1:9" ht="33.75" x14ac:dyDescent="0.25">
      <c r="A448" s="35" t="s">
        <v>1641</v>
      </c>
      <c r="B448" s="36" t="s">
        <v>1642</v>
      </c>
      <c r="C448" s="39">
        <v>21090.18</v>
      </c>
      <c r="D448" s="39">
        <v>10486</v>
      </c>
      <c r="E448" s="50">
        <v>43466</v>
      </c>
      <c r="F448" s="50">
        <v>44012</v>
      </c>
      <c r="G448" s="35" t="s">
        <v>334</v>
      </c>
      <c r="H448" s="36" t="s">
        <v>1643</v>
      </c>
      <c r="I448" s="35" t="s">
        <v>62</v>
      </c>
    </row>
    <row r="449" spans="1:9" ht="22.5" x14ac:dyDescent="0.25">
      <c r="A449" s="35" t="s">
        <v>1644</v>
      </c>
      <c r="B449" s="36" t="s">
        <v>1645</v>
      </c>
      <c r="C449" s="39">
        <v>20908</v>
      </c>
      <c r="D449" s="39">
        <v>8363</v>
      </c>
      <c r="E449" s="50">
        <v>42156</v>
      </c>
      <c r="F449" s="50">
        <v>42735</v>
      </c>
      <c r="G449" s="35" t="s">
        <v>334</v>
      </c>
      <c r="H449" s="36" t="s">
        <v>1646</v>
      </c>
      <c r="I449" s="35" t="s">
        <v>62</v>
      </c>
    </row>
    <row r="450" spans="1:9" x14ac:dyDescent="0.25">
      <c r="A450" s="35" t="s">
        <v>1647</v>
      </c>
      <c r="B450" s="36" t="s">
        <v>1648</v>
      </c>
      <c r="C450" s="39">
        <v>19980</v>
      </c>
      <c r="D450" s="39">
        <v>10980</v>
      </c>
      <c r="E450" s="50">
        <v>41640</v>
      </c>
      <c r="F450" s="50">
        <v>43373</v>
      </c>
      <c r="G450" s="35" t="s">
        <v>334</v>
      </c>
      <c r="H450" s="36" t="s">
        <v>1649</v>
      </c>
      <c r="I450" s="35" t="s">
        <v>62</v>
      </c>
    </row>
    <row r="451" spans="1:9" ht="33.75" x14ac:dyDescent="0.25">
      <c r="A451" s="35" t="s">
        <v>1650</v>
      </c>
      <c r="B451" s="36" t="s">
        <v>1651</v>
      </c>
      <c r="C451" s="39">
        <v>19483.3</v>
      </c>
      <c r="D451" s="39">
        <v>13638.31</v>
      </c>
      <c r="E451" s="50">
        <v>43101</v>
      </c>
      <c r="F451" s="50">
        <v>44196</v>
      </c>
      <c r="G451" s="35" t="s">
        <v>334</v>
      </c>
      <c r="H451" s="36" t="s">
        <v>1652</v>
      </c>
      <c r="I451" s="35" t="s">
        <v>62</v>
      </c>
    </row>
    <row r="452" spans="1:9" ht="33.75" x14ac:dyDescent="0.25">
      <c r="A452" s="35" t="s">
        <v>1653</v>
      </c>
      <c r="B452" s="36" t="s">
        <v>1654</v>
      </c>
      <c r="C452" s="39">
        <v>19162</v>
      </c>
      <c r="D452" s="39">
        <v>9581</v>
      </c>
      <c r="E452" s="50">
        <v>42293</v>
      </c>
      <c r="F452" s="50">
        <v>42735</v>
      </c>
      <c r="G452" s="35" t="s">
        <v>334</v>
      </c>
      <c r="H452" s="36" t="s">
        <v>359</v>
      </c>
      <c r="I452" s="35" t="s">
        <v>62</v>
      </c>
    </row>
    <row r="453" spans="1:9" ht="22.5" x14ac:dyDescent="0.25">
      <c r="A453" s="35" t="s">
        <v>1655</v>
      </c>
      <c r="B453" s="36" t="s">
        <v>1656</v>
      </c>
      <c r="C453" s="39">
        <v>18931.650000000001</v>
      </c>
      <c r="D453" s="39">
        <v>5679.5</v>
      </c>
      <c r="E453" s="50">
        <v>42005</v>
      </c>
      <c r="F453" s="50">
        <v>42369</v>
      </c>
      <c r="G453" s="35" t="s">
        <v>334</v>
      </c>
      <c r="H453" s="36" t="s">
        <v>1657</v>
      </c>
      <c r="I453" s="35" t="s">
        <v>62</v>
      </c>
    </row>
    <row r="454" spans="1:9" ht="22.5" x14ac:dyDescent="0.25">
      <c r="A454" s="35" t="s">
        <v>1658</v>
      </c>
      <c r="B454" s="36" t="s">
        <v>1659</v>
      </c>
      <c r="C454" s="39">
        <v>18710</v>
      </c>
      <c r="D454" s="39">
        <v>9354.5</v>
      </c>
      <c r="E454" s="50">
        <v>42736</v>
      </c>
      <c r="F454" s="50">
        <v>43190</v>
      </c>
      <c r="G454" s="35" t="s">
        <v>334</v>
      </c>
      <c r="H454" s="36" t="s">
        <v>1660</v>
      </c>
      <c r="I454" s="35" t="s">
        <v>62</v>
      </c>
    </row>
    <row r="455" spans="1:9" ht="45" x14ac:dyDescent="0.25">
      <c r="A455" s="35" t="s">
        <v>1661</v>
      </c>
      <c r="B455" s="36" t="s">
        <v>1662</v>
      </c>
      <c r="C455" s="39">
        <v>17358.53</v>
      </c>
      <c r="D455" s="39">
        <v>8679.27</v>
      </c>
      <c r="E455" s="50">
        <v>42370</v>
      </c>
      <c r="F455" s="50">
        <v>42735</v>
      </c>
      <c r="G455" s="35" t="s">
        <v>334</v>
      </c>
      <c r="H455" s="36" t="s">
        <v>1663</v>
      </c>
      <c r="I455" s="35" t="s">
        <v>62</v>
      </c>
    </row>
    <row r="456" spans="1:9" ht="22.5" x14ac:dyDescent="0.25">
      <c r="A456" s="35" t="s">
        <v>1664</v>
      </c>
      <c r="B456" s="36" t="s">
        <v>1665</v>
      </c>
      <c r="C456" s="39">
        <v>16607.62</v>
      </c>
      <c r="D456" s="39">
        <v>16607.62</v>
      </c>
      <c r="E456" s="50">
        <v>42856</v>
      </c>
      <c r="F456" s="50">
        <v>43952</v>
      </c>
      <c r="G456" s="35" t="s">
        <v>334</v>
      </c>
      <c r="H456" s="36" t="s">
        <v>1666</v>
      </c>
      <c r="I456" s="35" t="s">
        <v>62</v>
      </c>
    </row>
    <row r="457" spans="1:9" ht="22.5" x14ac:dyDescent="0.25">
      <c r="A457" s="35" t="s">
        <v>1667</v>
      </c>
      <c r="B457" s="36" t="s">
        <v>1668</v>
      </c>
      <c r="C457" s="39">
        <v>16328.76</v>
      </c>
      <c r="D457" s="39">
        <v>16328.76</v>
      </c>
      <c r="E457" s="50">
        <v>43224</v>
      </c>
      <c r="F457" s="50">
        <v>44561</v>
      </c>
      <c r="G457" s="35" t="s">
        <v>334</v>
      </c>
      <c r="H457" s="36" t="s">
        <v>1668</v>
      </c>
      <c r="I457" s="35" t="s">
        <v>62</v>
      </c>
    </row>
    <row r="458" spans="1:9" ht="22.5" x14ac:dyDescent="0.25">
      <c r="A458" s="35" t="s">
        <v>1669</v>
      </c>
      <c r="B458" s="36" t="s">
        <v>1670</v>
      </c>
      <c r="C458" s="39">
        <v>15113</v>
      </c>
      <c r="D458" s="39">
        <v>7556.5</v>
      </c>
      <c r="E458" s="50">
        <v>42736</v>
      </c>
      <c r="F458" s="50">
        <v>43100</v>
      </c>
      <c r="G458" s="35" t="s">
        <v>334</v>
      </c>
      <c r="H458" s="36" t="s">
        <v>1671</v>
      </c>
      <c r="I458" s="35" t="s">
        <v>62</v>
      </c>
    </row>
    <row r="459" spans="1:9" ht="22.5" x14ac:dyDescent="0.25">
      <c r="A459" s="35" t="s">
        <v>1672</v>
      </c>
      <c r="B459" s="36" t="s">
        <v>1673</v>
      </c>
      <c r="C459" s="39">
        <v>14802.4</v>
      </c>
      <c r="D459" s="39">
        <v>7401.2</v>
      </c>
      <c r="E459" s="50">
        <v>42293</v>
      </c>
      <c r="F459" s="50">
        <v>42735</v>
      </c>
      <c r="G459" s="35" t="s">
        <v>334</v>
      </c>
      <c r="H459" s="36" t="s">
        <v>359</v>
      </c>
      <c r="I459" s="35" t="s">
        <v>62</v>
      </c>
    </row>
    <row r="460" spans="1:9" ht="22.5" x14ac:dyDescent="0.25">
      <c r="A460" s="35" t="s">
        <v>1674</v>
      </c>
      <c r="B460" s="36" t="s">
        <v>1675</v>
      </c>
      <c r="C460" s="39">
        <v>12990</v>
      </c>
      <c r="D460" s="39">
        <v>5196.1899999999996</v>
      </c>
      <c r="E460" s="50">
        <v>42736</v>
      </c>
      <c r="F460" s="50">
        <v>43100</v>
      </c>
      <c r="G460" s="35" t="s">
        <v>334</v>
      </c>
      <c r="H460" s="36" t="s">
        <v>1676</v>
      </c>
      <c r="I460" s="35" t="s">
        <v>62</v>
      </c>
    </row>
    <row r="461" spans="1:9" ht="22.5" x14ac:dyDescent="0.25">
      <c r="A461" s="35" t="s">
        <v>1677</v>
      </c>
      <c r="B461" s="36" t="s">
        <v>1678</v>
      </c>
      <c r="C461" s="39">
        <v>12977.6</v>
      </c>
      <c r="D461" s="39">
        <v>6488.8</v>
      </c>
      <c r="E461" s="50">
        <v>42370</v>
      </c>
      <c r="F461" s="50">
        <v>42735</v>
      </c>
      <c r="G461" s="35" t="s">
        <v>334</v>
      </c>
      <c r="H461" s="36" t="s">
        <v>1679</v>
      </c>
      <c r="I461" s="35" t="s">
        <v>62</v>
      </c>
    </row>
    <row r="462" spans="1:9" ht="22.5" x14ac:dyDescent="0.25">
      <c r="A462" s="35" t="s">
        <v>1680</v>
      </c>
      <c r="B462" s="36" t="s">
        <v>1678</v>
      </c>
      <c r="C462" s="39">
        <v>12138.64</v>
      </c>
      <c r="D462" s="39">
        <v>6069.32</v>
      </c>
      <c r="E462" s="50">
        <v>42736</v>
      </c>
      <c r="F462" s="50">
        <v>43465</v>
      </c>
      <c r="G462" s="35" t="s">
        <v>334</v>
      </c>
      <c r="H462" s="36" t="s">
        <v>1681</v>
      </c>
      <c r="I462" s="35" t="s">
        <v>62</v>
      </c>
    </row>
    <row r="463" spans="1:9" x14ac:dyDescent="0.25">
      <c r="A463" s="35" t="s">
        <v>1682</v>
      </c>
      <c r="B463" s="36" t="s">
        <v>1683</v>
      </c>
      <c r="C463" s="39">
        <v>12020.79</v>
      </c>
      <c r="D463" s="39">
        <v>6010.39</v>
      </c>
      <c r="E463" s="50">
        <v>42186</v>
      </c>
      <c r="F463" s="50">
        <v>42369</v>
      </c>
      <c r="G463" s="35" t="s">
        <v>334</v>
      </c>
      <c r="H463" s="36" t="s">
        <v>1684</v>
      </c>
      <c r="I463" s="35" t="s">
        <v>62</v>
      </c>
    </row>
    <row r="464" spans="1:9" ht="33.75" x14ac:dyDescent="0.25">
      <c r="A464" s="35" t="s">
        <v>1685</v>
      </c>
      <c r="B464" s="36" t="s">
        <v>1686</v>
      </c>
      <c r="C464" s="39">
        <v>10982.93</v>
      </c>
      <c r="D464" s="39">
        <v>6589</v>
      </c>
      <c r="E464" s="50">
        <v>42370</v>
      </c>
      <c r="F464" s="50">
        <v>42735</v>
      </c>
      <c r="G464" s="35" t="s">
        <v>334</v>
      </c>
      <c r="H464" s="36" t="s">
        <v>1687</v>
      </c>
      <c r="I464" s="35" t="s">
        <v>62</v>
      </c>
    </row>
    <row r="465" spans="1:9" ht="33.75" x14ac:dyDescent="0.25">
      <c r="A465" s="35" t="s">
        <v>1688</v>
      </c>
      <c r="B465" s="36" t="s">
        <v>1689</v>
      </c>
      <c r="C465" s="39">
        <v>10671.16</v>
      </c>
      <c r="D465" s="39">
        <v>10671.16</v>
      </c>
      <c r="E465" s="50">
        <v>43466</v>
      </c>
      <c r="F465" s="50">
        <v>44561</v>
      </c>
      <c r="G465" s="35" t="s">
        <v>334</v>
      </c>
      <c r="H465" s="36" t="s">
        <v>1690</v>
      </c>
      <c r="I465" s="35" t="s">
        <v>62</v>
      </c>
    </row>
    <row r="466" spans="1:9" ht="22.5" x14ac:dyDescent="0.25">
      <c r="A466" s="35" t="s">
        <v>1691</v>
      </c>
      <c r="B466" s="36" t="s">
        <v>1692</v>
      </c>
      <c r="C466" s="39">
        <v>9784.48</v>
      </c>
      <c r="D466" s="39">
        <v>9784.48</v>
      </c>
      <c r="E466" s="50">
        <v>43132</v>
      </c>
      <c r="F466" s="50">
        <v>44561</v>
      </c>
      <c r="G466" s="35" t="s">
        <v>334</v>
      </c>
      <c r="H466" s="36" t="s">
        <v>1692</v>
      </c>
      <c r="I466" s="35" t="s">
        <v>62</v>
      </c>
    </row>
    <row r="467" spans="1:9" ht="22.5" x14ac:dyDescent="0.25">
      <c r="A467" s="35" t="s">
        <v>1693</v>
      </c>
      <c r="B467" s="36" t="s">
        <v>1694</v>
      </c>
      <c r="C467" s="39">
        <v>9571</v>
      </c>
      <c r="D467" s="39">
        <v>5743</v>
      </c>
      <c r="E467" s="50">
        <v>41640</v>
      </c>
      <c r="F467" s="50">
        <v>43131</v>
      </c>
      <c r="G467" s="35" t="s">
        <v>334</v>
      </c>
      <c r="H467" s="36" t="s">
        <v>1695</v>
      </c>
      <c r="I467" s="35" t="s">
        <v>62</v>
      </c>
    </row>
    <row r="468" spans="1:9" ht="33.75" x14ac:dyDescent="0.25">
      <c r="A468" s="35" t="s">
        <v>3911</v>
      </c>
      <c r="B468" s="36" t="s">
        <v>3912</v>
      </c>
      <c r="C468" s="39">
        <v>399000</v>
      </c>
      <c r="D468" s="39">
        <v>199500</v>
      </c>
      <c r="E468" s="50">
        <v>43282</v>
      </c>
      <c r="F468" s="50">
        <v>45107</v>
      </c>
      <c r="G468" s="35" t="s">
        <v>334</v>
      </c>
      <c r="H468" s="36" t="s">
        <v>3913</v>
      </c>
      <c r="I468" s="35" t="s">
        <v>62</v>
      </c>
    </row>
    <row r="469" spans="1:9" ht="67.5" x14ac:dyDescent="0.25">
      <c r="A469" s="35" t="s">
        <v>3914</v>
      </c>
      <c r="B469" s="36" t="s">
        <v>3915</v>
      </c>
      <c r="C469" s="39">
        <v>135116.79999999999</v>
      </c>
      <c r="D469" s="39">
        <v>135116</v>
      </c>
      <c r="E469" s="50">
        <v>43467</v>
      </c>
      <c r="F469" s="50">
        <v>45107</v>
      </c>
      <c r="G469" s="35" t="s">
        <v>334</v>
      </c>
      <c r="H469" s="36" t="s">
        <v>3916</v>
      </c>
      <c r="I469" s="35" t="s">
        <v>62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B94D3-E2EB-4672-9BA5-9227788C0688}">
  <dimension ref="A1:I2"/>
  <sheetViews>
    <sheetView workbookViewId="0"/>
  </sheetViews>
  <sheetFormatPr defaultRowHeight="15" x14ac:dyDescent="0.25"/>
  <cols>
    <col min="1" max="1" width="8.5703125" customWidth="1"/>
    <col min="2" max="2" width="48.5703125" customWidth="1"/>
    <col min="3" max="3" width="17.140625" customWidth="1"/>
    <col min="4" max="4" width="18.5703125" customWidth="1"/>
    <col min="5" max="6" width="10" customWidth="1"/>
    <col min="7" max="7" width="8.5703125" customWidth="1"/>
    <col min="8" max="8" width="150" customWidth="1"/>
    <col min="9" max="9" width="12.85546875" customWidth="1"/>
  </cols>
  <sheetData>
    <row r="1" spans="1:9" s="34" customFormat="1" x14ac:dyDescent="0.25">
      <c r="A1" s="32" t="s">
        <v>57</v>
      </c>
      <c r="B1" s="33" t="s">
        <v>4163</v>
      </c>
      <c r="C1" s="32" t="s">
        <v>40</v>
      </c>
      <c r="D1" s="32" t="s">
        <v>4164</v>
      </c>
      <c r="E1" s="32" t="s">
        <v>4165</v>
      </c>
      <c r="F1" s="32" t="s">
        <v>4166</v>
      </c>
      <c r="G1" s="32" t="s">
        <v>33</v>
      </c>
      <c r="H1" s="33" t="s">
        <v>4167</v>
      </c>
      <c r="I1" s="32" t="s">
        <v>4168</v>
      </c>
    </row>
    <row r="2" spans="1:9" x14ac:dyDescent="0.25">
      <c r="A2" s="136" t="s">
        <v>5232</v>
      </c>
      <c r="B2" s="136"/>
      <c r="C2" s="136"/>
      <c r="D2" s="136"/>
      <c r="E2" s="136"/>
      <c r="F2" s="136"/>
      <c r="G2" s="136"/>
      <c r="H2" s="136"/>
      <c r="I2" s="136"/>
    </row>
  </sheetData>
  <mergeCells count="1">
    <mergeCell ref="A2:I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799C6-BB6D-45C5-8BDD-551C25D0DF7C}">
  <dimension ref="A1:I397"/>
  <sheetViews>
    <sheetView topLeftCell="A395" workbookViewId="0">
      <selection activeCell="A397" sqref="A2:A397"/>
    </sheetView>
  </sheetViews>
  <sheetFormatPr defaultRowHeight="15" x14ac:dyDescent="0.25"/>
  <cols>
    <col min="1" max="1" width="8.5703125" style="34" customWidth="1"/>
    <col min="2" max="2" width="48.5703125" style="37" customWidth="1"/>
    <col min="3" max="3" width="17.140625" style="34" customWidth="1"/>
    <col min="4" max="4" width="18.5703125" style="34" customWidth="1"/>
    <col min="5" max="6" width="10" style="34" customWidth="1"/>
    <col min="7" max="7" width="8.5703125" style="34" customWidth="1"/>
    <col min="8" max="8" width="150" style="37" customWidth="1"/>
    <col min="9" max="9" width="12.85546875" style="34" customWidth="1"/>
    <col min="10" max="16384" width="9.140625" style="34"/>
  </cols>
  <sheetData>
    <row r="1" spans="1:9" x14ac:dyDescent="0.25">
      <c r="A1" s="32" t="s">
        <v>57</v>
      </c>
      <c r="B1" s="33" t="s">
        <v>4163</v>
      </c>
      <c r="C1" s="32" t="s">
        <v>40</v>
      </c>
      <c r="D1" s="32" t="s">
        <v>4164</v>
      </c>
      <c r="E1" s="32" t="s">
        <v>4165</v>
      </c>
      <c r="F1" s="32" t="s">
        <v>4166</v>
      </c>
      <c r="G1" s="32" t="s">
        <v>33</v>
      </c>
      <c r="H1" s="33" t="s">
        <v>4167</v>
      </c>
      <c r="I1" s="32" t="s">
        <v>4168</v>
      </c>
    </row>
    <row r="2" spans="1:9" ht="112.5" x14ac:dyDescent="0.25">
      <c r="A2" s="35" t="s">
        <v>4212</v>
      </c>
      <c r="B2" s="36" t="s">
        <v>4213</v>
      </c>
      <c r="C2" s="39">
        <v>14200000</v>
      </c>
      <c r="D2" s="39">
        <v>12100000</v>
      </c>
      <c r="E2" s="50">
        <v>42095</v>
      </c>
      <c r="F2" s="50">
        <v>44742</v>
      </c>
      <c r="G2" s="35" t="s">
        <v>2149</v>
      </c>
      <c r="H2" s="36" t="s">
        <v>4214</v>
      </c>
      <c r="I2" s="35" t="s">
        <v>4173</v>
      </c>
    </row>
    <row r="3" spans="1:9" ht="78.75" x14ac:dyDescent="0.25">
      <c r="A3" s="35" t="s">
        <v>4215</v>
      </c>
      <c r="B3" s="36" t="s">
        <v>4216</v>
      </c>
      <c r="C3" s="39">
        <v>7750215.7400000002</v>
      </c>
      <c r="D3" s="39">
        <v>6587683.3799999999</v>
      </c>
      <c r="E3" s="50">
        <v>42191</v>
      </c>
      <c r="F3" s="50">
        <v>43830</v>
      </c>
      <c r="G3" s="35" t="s">
        <v>2149</v>
      </c>
      <c r="H3" s="36" t="s">
        <v>4217</v>
      </c>
      <c r="I3" s="35" t="s">
        <v>4173</v>
      </c>
    </row>
    <row r="4" spans="1:9" ht="112.5" x14ac:dyDescent="0.25">
      <c r="A4" s="35" t="s">
        <v>2147</v>
      </c>
      <c r="B4" s="36" t="s">
        <v>2148</v>
      </c>
      <c r="C4" s="39">
        <v>7309704.1399999997</v>
      </c>
      <c r="D4" s="39">
        <v>4567584.92</v>
      </c>
      <c r="E4" s="50">
        <v>42555</v>
      </c>
      <c r="F4" s="50">
        <v>44196</v>
      </c>
      <c r="G4" s="35" t="s">
        <v>2149</v>
      </c>
      <c r="H4" s="36" t="s">
        <v>2150</v>
      </c>
      <c r="I4" s="35" t="s">
        <v>62</v>
      </c>
    </row>
    <row r="5" spans="1:9" ht="67.5" x14ac:dyDescent="0.25">
      <c r="A5" s="35" t="s">
        <v>4218</v>
      </c>
      <c r="B5" s="36" t="s">
        <v>4219</v>
      </c>
      <c r="C5" s="39">
        <v>6483464.2999999998</v>
      </c>
      <c r="D5" s="39">
        <v>5510944.6600000001</v>
      </c>
      <c r="E5" s="50">
        <v>42445</v>
      </c>
      <c r="F5" s="50">
        <v>44196</v>
      </c>
      <c r="G5" s="35" t="s">
        <v>2149</v>
      </c>
      <c r="H5" s="36" t="s">
        <v>4220</v>
      </c>
      <c r="I5" s="35" t="s">
        <v>4173</v>
      </c>
    </row>
    <row r="6" spans="1:9" ht="101.25" x14ac:dyDescent="0.25">
      <c r="A6" s="35" t="s">
        <v>2151</v>
      </c>
      <c r="B6" s="36" t="s">
        <v>2152</v>
      </c>
      <c r="C6" s="39">
        <v>6340098.0899999999</v>
      </c>
      <c r="D6" s="39">
        <v>5290177.8499999996</v>
      </c>
      <c r="E6" s="50">
        <v>42006</v>
      </c>
      <c r="F6" s="50">
        <v>44926</v>
      </c>
      <c r="G6" s="35" t="s">
        <v>2149</v>
      </c>
      <c r="H6" s="36" t="s">
        <v>2153</v>
      </c>
      <c r="I6" s="35" t="s">
        <v>62</v>
      </c>
    </row>
    <row r="7" spans="1:9" ht="112.5" x14ac:dyDescent="0.25">
      <c r="A7" s="35" t="s">
        <v>2154</v>
      </c>
      <c r="B7" s="36" t="s">
        <v>2155</v>
      </c>
      <c r="C7" s="39">
        <v>6118701.54</v>
      </c>
      <c r="D7" s="39">
        <v>4977388.84</v>
      </c>
      <c r="E7" s="50">
        <v>42711</v>
      </c>
      <c r="F7" s="50">
        <v>44196</v>
      </c>
      <c r="G7" s="35" t="s">
        <v>2149</v>
      </c>
      <c r="H7" s="36" t="s">
        <v>2156</v>
      </c>
      <c r="I7" s="35" t="s">
        <v>62</v>
      </c>
    </row>
    <row r="8" spans="1:9" ht="67.5" x14ac:dyDescent="0.25">
      <c r="A8" s="35" t="s">
        <v>4221</v>
      </c>
      <c r="B8" s="36" t="s">
        <v>4222</v>
      </c>
      <c r="C8" s="39">
        <v>5932455.2199999997</v>
      </c>
      <c r="D8" s="39">
        <v>5042586.84</v>
      </c>
      <c r="E8" s="50">
        <v>41640</v>
      </c>
      <c r="F8" s="50">
        <v>44135</v>
      </c>
      <c r="G8" s="35" t="s">
        <v>2149</v>
      </c>
      <c r="H8" s="36" t="s">
        <v>4223</v>
      </c>
      <c r="I8" s="35" t="s">
        <v>4173</v>
      </c>
    </row>
    <row r="9" spans="1:9" ht="56.25" x14ac:dyDescent="0.25">
      <c r="A9" s="35" t="s">
        <v>4224</v>
      </c>
      <c r="B9" s="36" t="s">
        <v>4225</v>
      </c>
      <c r="C9" s="39">
        <v>5776723.2199999997</v>
      </c>
      <c r="D9" s="39">
        <v>4910214.74</v>
      </c>
      <c r="E9" s="50">
        <v>42005</v>
      </c>
      <c r="F9" s="50">
        <v>44196</v>
      </c>
      <c r="G9" s="35" t="s">
        <v>2149</v>
      </c>
      <c r="H9" s="36" t="s">
        <v>4226</v>
      </c>
      <c r="I9" s="35" t="s">
        <v>4173</v>
      </c>
    </row>
    <row r="10" spans="1:9" ht="101.25" x14ac:dyDescent="0.25">
      <c r="A10" s="35" t="s">
        <v>4227</v>
      </c>
      <c r="B10" s="36" t="s">
        <v>4228</v>
      </c>
      <c r="C10" s="39">
        <v>5594530.21</v>
      </c>
      <c r="D10" s="39">
        <v>4755350.68</v>
      </c>
      <c r="E10" s="50">
        <v>42139</v>
      </c>
      <c r="F10" s="50">
        <v>43889</v>
      </c>
      <c r="G10" s="35" t="s">
        <v>2149</v>
      </c>
      <c r="H10" s="36" t="s">
        <v>4229</v>
      </c>
      <c r="I10" s="35" t="s">
        <v>4173</v>
      </c>
    </row>
    <row r="11" spans="1:9" ht="45" x14ac:dyDescent="0.25">
      <c r="A11" s="35" t="s">
        <v>4230</v>
      </c>
      <c r="B11" s="36" t="s">
        <v>4231</v>
      </c>
      <c r="C11" s="39">
        <v>5482749.1399999997</v>
      </c>
      <c r="D11" s="39">
        <v>4660336.76</v>
      </c>
      <c r="E11" s="50">
        <v>42323</v>
      </c>
      <c r="F11" s="50">
        <v>44196</v>
      </c>
      <c r="G11" s="35" t="s">
        <v>2149</v>
      </c>
      <c r="H11" s="36" t="s">
        <v>4232</v>
      </c>
      <c r="I11" s="35" t="s">
        <v>4173</v>
      </c>
    </row>
    <row r="12" spans="1:9" ht="112.5" x14ac:dyDescent="0.25">
      <c r="A12" s="35" t="s">
        <v>2157</v>
      </c>
      <c r="B12" s="36" t="s">
        <v>2158</v>
      </c>
      <c r="C12" s="39">
        <v>4889397.84</v>
      </c>
      <c r="D12" s="39">
        <v>4155988.16</v>
      </c>
      <c r="E12" s="50">
        <v>42571</v>
      </c>
      <c r="F12" s="50">
        <v>44196</v>
      </c>
      <c r="G12" s="35" t="s">
        <v>2149</v>
      </c>
      <c r="H12" s="36" t="s">
        <v>2159</v>
      </c>
      <c r="I12" s="35" t="s">
        <v>62</v>
      </c>
    </row>
    <row r="13" spans="1:9" ht="101.25" x14ac:dyDescent="0.25">
      <c r="A13" s="35" t="s">
        <v>2160</v>
      </c>
      <c r="B13" s="36" t="s">
        <v>2161</v>
      </c>
      <c r="C13" s="39">
        <v>4782630.63</v>
      </c>
      <c r="D13" s="39">
        <v>4065236.03</v>
      </c>
      <c r="E13" s="50">
        <v>43221</v>
      </c>
      <c r="F13" s="50">
        <v>44561</v>
      </c>
      <c r="G13" s="35" t="s">
        <v>2149</v>
      </c>
      <c r="H13" s="36" t="s">
        <v>2162</v>
      </c>
      <c r="I13" s="35" t="s">
        <v>62</v>
      </c>
    </row>
    <row r="14" spans="1:9" ht="56.25" x14ac:dyDescent="0.25">
      <c r="A14" s="35" t="s">
        <v>2163</v>
      </c>
      <c r="B14" s="36" t="s">
        <v>2164</v>
      </c>
      <c r="C14" s="39">
        <v>4546849.16</v>
      </c>
      <c r="D14" s="39">
        <v>3401190</v>
      </c>
      <c r="E14" s="50">
        <v>42794</v>
      </c>
      <c r="F14" s="50">
        <v>44196</v>
      </c>
      <c r="G14" s="35" t="s">
        <v>2149</v>
      </c>
      <c r="H14" s="36" t="s">
        <v>2165</v>
      </c>
      <c r="I14" s="35" t="s">
        <v>62</v>
      </c>
    </row>
    <row r="15" spans="1:9" ht="56.25" x14ac:dyDescent="0.25">
      <c r="A15" s="35" t="s">
        <v>4233</v>
      </c>
      <c r="B15" s="36" t="s">
        <v>4234</v>
      </c>
      <c r="C15" s="39">
        <v>4517833.87</v>
      </c>
      <c r="D15" s="39">
        <v>3840158.79</v>
      </c>
      <c r="E15" s="50">
        <v>43276</v>
      </c>
      <c r="F15" s="50">
        <v>44561</v>
      </c>
      <c r="G15" s="35" t="s">
        <v>2149</v>
      </c>
      <c r="H15" s="36" t="s">
        <v>4235</v>
      </c>
      <c r="I15" s="35" t="s">
        <v>4173</v>
      </c>
    </row>
    <row r="16" spans="1:9" ht="78.75" x14ac:dyDescent="0.25">
      <c r="A16" s="35" t="s">
        <v>4236</v>
      </c>
      <c r="B16" s="36" t="s">
        <v>4237</v>
      </c>
      <c r="C16" s="39">
        <v>4391932.83</v>
      </c>
      <c r="D16" s="39">
        <v>3733142.91</v>
      </c>
      <c r="E16" s="50">
        <v>42370</v>
      </c>
      <c r="F16" s="50">
        <v>44196</v>
      </c>
      <c r="G16" s="35" t="s">
        <v>2149</v>
      </c>
      <c r="H16" s="36" t="s">
        <v>4238</v>
      </c>
      <c r="I16" s="35" t="s">
        <v>4173</v>
      </c>
    </row>
    <row r="17" spans="1:9" ht="78.75" x14ac:dyDescent="0.25">
      <c r="A17" s="35" t="s">
        <v>4239</v>
      </c>
      <c r="B17" s="36" t="s">
        <v>4240</v>
      </c>
      <c r="C17" s="39">
        <v>4236935.8899999997</v>
      </c>
      <c r="D17" s="39">
        <v>3601395.5</v>
      </c>
      <c r="E17" s="50">
        <v>42041</v>
      </c>
      <c r="F17" s="50">
        <v>43738</v>
      </c>
      <c r="G17" s="35" t="s">
        <v>2149</v>
      </c>
      <c r="H17" s="36" t="s">
        <v>4241</v>
      </c>
      <c r="I17" s="35" t="s">
        <v>4173</v>
      </c>
    </row>
    <row r="18" spans="1:9" ht="45" x14ac:dyDescent="0.25">
      <c r="A18" s="35" t="s">
        <v>4242</v>
      </c>
      <c r="B18" s="36" t="s">
        <v>4243</v>
      </c>
      <c r="C18" s="39">
        <v>4093354.21</v>
      </c>
      <c r="D18" s="39">
        <v>3479351.08</v>
      </c>
      <c r="E18" s="50">
        <v>42552</v>
      </c>
      <c r="F18" s="50">
        <v>43830</v>
      </c>
      <c r="G18" s="35" t="s">
        <v>2149</v>
      </c>
      <c r="H18" s="36" t="s">
        <v>4244</v>
      </c>
      <c r="I18" s="35" t="s">
        <v>4173</v>
      </c>
    </row>
    <row r="19" spans="1:9" ht="45" x14ac:dyDescent="0.25">
      <c r="A19" s="35" t="s">
        <v>4245</v>
      </c>
      <c r="B19" s="36" t="s">
        <v>4246</v>
      </c>
      <c r="C19" s="39">
        <v>3837502.8</v>
      </c>
      <c r="D19" s="39">
        <v>3261877.39</v>
      </c>
      <c r="E19" s="50">
        <v>42544</v>
      </c>
      <c r="F19" s="50">
        <v>44012</v>
      </c>
      <c r="G19" s="35" t="s">
        <v>2149</v>
      </c>
      <c r="H19" s="36" t="s">
        <v>4247</v>
      </c>
      <c r="I19" s="35" t="s">
        <v>4173</v>
      </c>
    </row>
    <row r="20" spans="1:9" ht="56.25" x14ac:dyDescent="0.25">
      <c r="A20" s="35" t="s">
        <v>2166</v>
      </c>
      <c r="B20" s="36" t="s">
        <v>2167</v>
      </c>
      <c r="C20" s="39">
        <v>3675886.15</v>
      </c>
      <c r="D20" s="39">
        <v>3124503.23</v>
      </c>
      <c r="E20" s="50">
        <v>43027</v>
      </c>
      <c r="F20" s="50">
        <v>44012</v>
      </c>
      <c r="G20" s="35" t="s">
        <v>2149</v>
      </c>
      <c r="H20" s="36" t="s">
        <v>2168</v>
      </c>
      <c r="I20" s="35" t="s">
        <v>62</v>
      </c>
    </row>
    <row r="21" spans="1:9" ht="67.5" x14ac:dyDescent="0.25">
      <c r="A21" s="35" t="s">
        <v>4248</v>
      </c>
      <c r="B21" s="36" t="s">
        <v>4249</v>
      </c>
      <c r="C21" s="39">
        <v>3657572.75</v>
      </c>
      <c r="D21" s="39">
        <v>3108936.84</v>
      </c>
      <c r="E21" s="50">
        <v>42826</v>
      </c>
      <c r="F21" s="50">
        <v>44012</v>
      </c>
      <c r="G21" s="35" t="s">
        <v>2149</v>
      </c>
      <c r="H21" s="36" t="s">
        <v>4250</v>
      </c>
      <c r="I21" s="35" t="s">
        <v>4173</v>
      </c>
    </row>
    <row r="22" spans="1:9" ht="22.5" x14ac:dyDescent="0.25">
      <c r="A22" s="35" t="s">
        <v>4251</v>
      </c>
      <c r="B22" s="36" t="s">
        <v>4252</v>
      </c>
      <c r="C22" s="39">
        <v>3537276.4</v>
      </c>
      <c r="D22" s="39">
        <v>3006684.94</v>
      </c>
      <c r="E22" s="50">
        <v>43413</v>
      </c>
      <c r="F22" s="50">
        <v>44438</v>
      </c>
      <c r="G22" s="35" t="s">
        <v>2149</v>
      </c>
      <c r="H22" s="36" t="s">
        <v>4253</v>
      </c>
      <c r="I22" s="35" t="s">
        <v>4173</v>
      </c>
    </row>
    <row r="23" spans="1:9" ht="101.25" x14ac:dyDescent="0.25">
      <c r="A23" s="35" t="s">
        <v>4254</v>
      </c>
      <c r="B23" s="36" t="s">
        <v>4255</v>
      </c>
      <c r="C23" s="39">
        <v>3511519.96</v>
      </c>
      <c r="D23" s="39">
        <v>2984791.97</v>
      </c>
      <c r="E23" s="50">
        <v>42690</v>
      </c>
      <c r="F23" s="50">
        <v>44377</v>
      </c>
      <c r="G23" s="35" t="s">
        <v>2149</v>
      </c>
      <c r="H23" s="36" t="s">
        <v>4256</v>
      </c>
      <c r="I23" s="35" t="s">
        <v>4173</v>
      </c>
    </row>
    <row r="24" spans="1:9" ht="101.25" x14ac:dyDescent="0.25">
      <c r="A24" s="35" t="s">
        <v>4257</v>
      </c>
      <c r="B24" s="36" t="s">
        <v>4258</v>
      </c>
      <c r="C24" s="39">
        <v>3495489.76</v>
      </c>
      <c r="D24" s="39">
        <v>2971166.29</v>
      </c>
      <c r="E24" s="50">
        <v>41640</v>
      </c>
      <c r="F24" s="50">
        <v>43830</v>
      </c>
      <c r="G24" s="35" t="s">
        <v>2149</v>
      </c>
      <c r="H24" s="36" t="s">
        <v>4259</v>
      </c>
      <c r="I24" s="35" t="s">
        <v>4173</v>
      </c>
    </row>
    <row r="25" spans="1:9" ht="56.25" x14ac:dyDescent="0.25">
      <c r="A25" s="35" t="s">
        <v>2169</v>
      </c>
      <c r="B25" s="36" t="s">
        <v>2170</v>
      </c>
      <c r="C25" s="39">
        <v>3428664.07</v>
      </c>
      <c r="D25" s="39">
        <v>2912072.93</v>
      </c>
      <c r="E25" s="50">
        <v>42459</v>
      </c>
      <c r="F25" s="50">
        <v>43921</v>
      </c>
      <c r="G25" s="35" t="s">
        <v>2149</v>
      </c>
      <c r="H25" s="36" t="s">
        <v>2171</v>
      </c>
      <c r="I25" s="35" t="s">
        <v>62</v>
      </c>
    </row>
    <row r="26" spans="1:9" ht="33.75" x14ac:dyDescent="0.25">
      <c r="A26" s="35" t="s">
        <v>4260</v>
      </c>
      <c r="B26" s="36" t="s">
        <v>4261</v>
      </c>
      <c r="C26" s="39">
        <v>3394528.09</v>
      </c>
      <c r="D26" s="39">
        <v>2885348.88</v>
      </c>
      <c r="E26" s="50">
        <v>42461</v>
      </c>
      <c r="F26" s="50">
        <v>43830</v>
      </c>
      <c r="G26" s="35" t="s">
        <v>2149</v>
      </c>
      <c r="H26" s="36" t="s">
        <v>4262</v>
      </c>
      <c r="I26" s="35" t="s">
        <v>4173</v>
      </c>
    </row>
    <row r="27" spans="1:9" ht="112.5" x14ac:dyDescent="0.25">
      <c r="A27" s="35" t="s">
        <v>2172</v>
      </c>
      <c r="B27" s="36" t="s">
        <v>2173</v>
      </c>
      <c r="C27" s="39">
        <v>3373973.72</v>
      </c>
      <c r="D27" s="39">
        <v>2867877.66</v>
      </c>
      <c r="E27" s="50">
        <v>43903</v>
      </c>
      <c r="F27" s="50">
        <v>44925</v>
      </c>
      <c r="G27" s="35" t="s">
        <v>2149</v>
      </c>
      <c r="H27" s="36" t="s">
        <v>2174</v>
      </c>
      <c r="I27" s="35" t="s">
        <v>62</v>
      </c>
    </row>
    <row r="28" spans="1:9" ht="123.75" x14ac:dyDescent="0.25">
      <c r="A28" s="35" t="s">
        <v>4263</v>
      </c>
      <c r="B28" s="36" t="s">
        <v>4264</v>
      </c>
      <c r="C28" s="39">
        <v>3198313.6</v>
      </c>
      <c r="D28" s="39">
        <v>2718566.56</v>
      </c>
      <c r="E28" s="50">
        <v>43669</v>
      </c>
      <c r="F28" s="50">
        <v>44469</v>
      </c>
      <c r="G28" s="35" t="s">
        <v>2149</v>
      </c>
      <c r="H28" s="36" t="s">
        <v>4265</v>
      </c>
      <c r="I28" s="35" t="s">
        <v>4173</v>
      </c>
    </row>
    <row r="29" spans="1:9" ht="33.75" x14ac:dyDescent="0.25">
      <c r="A29" s="35" t="s">
        <v>2175</v>
      </c>
      <c r="B29" s="36" t="s">
        <v>2176</v>
      </c>
      <c r="C29" s="39">
        <v>3192033.95</v>
      </c>
      <c r="D29" s="39">
        <v>2713228.85</v>
      </c>
      <c r="E29" s="50">
        <v>44134</v>
      </c>
      <c r="F29" s="50">
        <v>44742</v>
      </c>
      <c r="G29" s="35" t="s">
        <v>2149</v>
      </c>
      <c r="H29" s="36" t="s">
        <v>2177</v>
      </c>
      <c r="I29" s="35" t="s">
        <v>62</v>
      </c>
    </row>
    <row r="30" spans="1:9" ht="56.25" x14ac:dyDescent="0.25">
      <c r="A30" s="35" t="s">
        <v>4266</v>
      </c>
      <c r="B30" s="36" t="s">
        <v>4267</v>
      </c>
      <c r="C30" s="39">
        <v>3186732.6</v>
      </c>
      <c r="D30" s="39">
        <v>1727958.03</v>
      </c>
      <c r="E30" s="50">
        <v>42461</v>
      </c>
      <c r="F30" s="50">
        <v>44043</v>
      </c>
      <c r="G30" s="35" t="s">
        <v>2149</v>
      </c>
      <c r="H30" s="36" t="s">
        <v>4268</v>
      </c>
      <c r="I30" s="35" t="s">
        <v>4173</v>
      </c>
    </row>
    <row r="31" spans="1:9" ht="45" x14ac:dyDescent="0.25">
      <c r="A31" s="35" t="s">
        <v>4269</v>
      </c>
      <c r="B31" s="36" t="s">
        <v>4270</v>
      </c>
      <c r="C31" s="39">
        <v>2771910.33</v>
      </c>
      <c r="D31" s="39">
        <v>2356123.7799999998</v>
      </c>
      <c r="E31" s="50">
        <v>41640</v>
      </c>
      <c r="F31" s="50">
        <v>43830</v>
      </c>
      <c r="G31" s="35" t="s">
        <v>2149</v>
      </c>
      <c r="H31" s="36" t="s">
        <v>4271</v>
      </c>
      <c r="I31" s="35" t="s">
        <v>4173</v>
      </c>
    </row>
    <row r="32" spans="1:9" ht="56.25" x14ac:dyDescent="0.25">
      <c r="A32" s="35" t="s">
        <v>2178</v>
      </c>
      <c r="B32" s="36" t="s">
        <v>2179</v>
      </c>
      <c r="C32" s="39">
        <v>2631163.17</v>
      </c>
      <c r="D32" s="39">
        <v>1841814.21</v>
      </c>
      <c r="E32" s="50">
        <v>42128</v>
      </c>
      <c r="F32" s="50">
        <v>43809</v>
      </c>
      <c r="G32" s="35" t="s">
        <v>2149</v>
      </c>
      <c r="H32" s="36" t="s">
        <v>2180</v>
      </c>
      <c r="I32" s="35" t="s">
        <v>62</v>
      </c>
    </row>
    <row r="33" spans="1:9" ht="45" x14ac:dyDescent="0.25">
      <c r="A33" s="35" t="s">
        <v>4272</v>
      </c>
      <c r="B33" s="36" t="s">
        <v>4273</v>
      </c>
      <c r="C33" s="39">
        <v>2583597.4300000002</v>
      </c>
      <c r="D33" s="39">
        <v>2196057.81</v>
      </c>
      <c r="E33" s="50">
        <v>42036</v>
      </c>
      <c r="F33" s="50">
        <v>43830</v>
      </c>
      <c r="G33" s="35" t="s">
        <v>2149</v>
      </c>
      <c r="H33" s="36" t="s">
        <v>4274</v>
      </c>
      <c r="I33" s="35" t="s">
        <v>4173</v>
      </c>
    </row>
    <row r="34" spans="1:9" ht="56.25" x14ac:dyDescent="0.25">
      <c r="A34" s="35" t="s">
        <v>2181</v>
      </c>
      <c r="B34" s="36" t="s">
        <v>2182</v>
      </c>
      <c r="C34" s="39">
        <v>2502822.4900000002</v>
      </c>
      <c r="D34" s="39">
        <v>2127399.12</v>
      </c>
      <c r="E34" s="50">
        <v>43617</v>
      </c>
      <c r="F34" s="50">
        <v>44561</v>
      </c>
      <c r="G34" s="35" t="s">
        <v>2149</v>
      </c>
      <c r="H34" s="36" t="s">
        <v>2183</v>
      </c>
      <c r="I34" s="35" t="s">
        <v>62</v>
      </c>
    </row>
    <row r="35" spans="1:9" ht="67.5" x14ac:dyDescent="0.25">
      <c r="A35" s="35" t="s">
        <v>4275</v>
      </c>
      <c r="B35" s="36" t="s">
        <v>4276</v>
      </c>
      <c r="C35" s="39">
        <v>2454811.2200000002</v>
      </c>
      <c r="D35" s="39">
        <v>2086589.54</v>
      </c>
      <c r="E35" s="50">
        <v>43374</v>
      </c>
      <c r="F35" s="50">
        <v>43889</v>
      </c>
      <c r="G35" s="35" t="s">
        <v>2149</v>
      </c>
      <c r="H35" s="36" t="s">
        <v>4277</v>
      </c>
      <c r="I35" s="35" t="s">
        <v>4173</v>
      </c>
    </row>
    <row r="36" spans="1:9" ht="56.25" x14ac:dyDescent="0.25">
      <c r="A36" s="35" t="s">
        <v>4278</v>
      </c>
      <c r="B36" s="36" t="s">
        <v>4279</v>
      </c>
      <c r="C36" s="39">
        <v>2402915.48</v>
      </c>
      <c r="D36" s="39">
        <v>2042478.15</v>
      </c>
      <c r="E36" s="50">
        <v>43280</v>
      </c>
      <c r="F36" s="50">
        <v>44561</v>
      </c>
      <c r="G36" s="35" t="s">
        <v>2149</v>
      </c>
      <c r="H36" s="36" t="s">
        <v>4280</v>
      </c>
      <c r="I36" s="35" t="s">
        <v>4173</v>
      </c>
    </row>
    <row r="37" spans="1:9" ht="112.5" x14ac:dyDescent="0.25">
      <c r="A37" s="35" t="s">
        <v>2184</v>
      </c>
      <c r="B37" s="36" t="s">
        <v>2185</v>
      </c>
      <c r="C37" s="39">
        <v>2387125.19</v>
      </c>
      <c r="D37" s="39">
        <v>2029056.41</v>
      </c>
      <c r="E37" s="50">
        <v>42430</v>
      </c>
      <c r="F37" s="50">
        <v>43769</v>
      </c>
      <c r="G37" s="35" t="s">
        <v>2149</v>
      </c>
      <c r="H37" s="36" t="s">
        <v>2186</v>
      </c>
      <c r="I37" s="35" t="s">
        <v>62</v>
      </c>
    </row>
    <row r="38" spans="1:9" ht="101.25" x14ac:dyDescent="0.25">
      <c r="A38" s="35" t="s">
        <v>2187</v>
      </c>
      <c r="B38" s="36" t="s">
        <v>2188</v>
      </c>
      <c r="C38" s="39">
        <v>2363592.62</v>
      </c>
      <c r="D38" s="39">
        <v>2009053.71</v>
      </c>
      <c r="E38" s="50">
        <v>43454</v>
      </c>
      <c r="F38" s="50">
        <v>44651</v>
      </c>
      <c r="G38" s="35" t="s">
        <v>2149</v>
      </c>
      <c r="H38" s="36" t="s">
        <v>2189</v>
      </c>
      <c r="I38" s="35" t="s">
        <v>62</v>
      </c>
    </row>
    <row r="39" spans="1:9" ht="112.5" x14ac:dyDescent="0.25">
      <c r="A39" s="35" t="s">
        <v>2190</v>
      </c>
      <c r="B39" s="36" t="s">
        <v>2191</v>
      </c>
      <c r="C39" s="39">
        <v>2362538.15</v>
      </c>
      <c r="D39" s="39">
        <v>2008157.42</v>
      </c>
      <c r="E39" s="50">
        <v>41640</v>
      </c>
      <c r="F39" s="50">
        <v>43385</v>
      </c>
      <c r="G39" s="35" t="s">
        <v>2149</v>
      </c>
      <c r="H39" s="36" t="s">
        <v>2192</v>
      </c>
      <c r="I39" s="35" t="s">
        <v>62</v>
      </c>
    </row>
    <row r="40" spans="1:9" ht="67.5" x14ac:dyDescent="0.25">
      <c r="A40" s="35" t="s">
        <v>4281</v>
      </c>
      <c r="B40" s="36" t="s">
        <v>4282</v>
      </c>
      <c r="C40" s="39">
        <v>2351367.89</v>
      </c>
      <c r="D40" s="39">
        <v>1645898.74</v>
      </c>
      <c r="E40" s="50">
        <v>43800</v>
      </c>
      <c r="F40" s="50">
        <v>44834</v>
      </c>
      <c r="G40" s="35" t="s">
        <v>2149</v>
      </c>
      <c r="H40" s="36" t="s">
        <v>4283</v>
      </c>
      <c r="I40" s="35" t="s">
        <v>4173</v>
      </c>
    </row>
    <row r="41" spans="1:9" ht="78.75" x14ac:dyDescent="0.25">
      <c r="A41" s="35" t="s">
        <v>4284</v>
      </c>
      <c r="B41" s="36" t="s">
        <v>4285</v>
      </c>
      <c r="C41" s="39">
        <v>2344234.36</v>
      </c>
      <c r="D41" s="39">
        <v>1992599.21</v>
      </c>
      <c r="E41" s="50">
        <v>42419</v>
      </c>
      <c r="F41" s="50">
        <v>43982</v>
      </c>
      <c r="G41" s="35" t="s">
        <v>2149</v>
      </c>
      <c r="H41" s="36" t="s">
        <v>4286</v>
      </c>
      <c r="I41" s="35" t="s">
        <v>4173</v>
      </c>
    </row>
    <row r="42" spans="1:9" ht="56.25" x14ac:dyDescent="0.25">
      <c r="A42" s="35" t="s">
        <v>4287</v>
      </c>
      <c r="B42" s="36" t="s">
        <v>4288</v>
      </c>
      <c r="C42" s="39">
        <v>2314683.27</v>
      </c>
      <c r="D42" s="39">
        <v>1967480.76</v>
      </c>
      <c r="E42" s="50">
        <v>42165</v>
      </c>
      <c r="F42" s="50">
        <v>43738</v>
      </c>
      <c r="G42" s="35" t="s">
        <v>2149</v>
      </c>
      <c r="H42" s="36" t="s">
        <v>4289</v>
      </c>
      <c r="I42" s="35" t="s">
        <v>4173</v>
      </c>
    </row>
    <row r="43" spans="1:9" ht="90" x14ac:dyDescent="0.25">
      <c r="A43" s="35" t="s">
        <v>4290</v>
      </c>
      <c r="B43" s="36" t="s">
        <v>4291</v>
      </c>
      <c r="C43" s="39">
        <v>2298314.37</v>
      </c>
      <c r="D43" s="39">
        <v>1838651.49</v>
      </c>
      <c r="E43" s="50">
        <v>42795</v>
      </c>
      <c r="F43" s="50">
        <v>43419</v>
      </c>
      <c r="G43" s="35" t="s">
        <v>2149</v>
      </c>
      <c r="H43" s="36" t="s">
        <v>4292</v>
      </c>
      <c r="I43" s="35" t="s">
        <v>4173</v>
      </c>
    </row>
    <row r="44" spans="1:9" ht="56.25" x14ac:dyDescent="0.25">
      <c r="A44" s="35" t="s">
        <v>4293</v>
      </c>
      <c r="B44" s="36" t="s">
        <v>4294</v>
      </c>
      <c r="C44" s="39">
        <v>2254304.9</v>
      </c>
      <c r="D44" s="39">
        <v>1916159.16</v>
      </c>
      <c r="E44" s="50">
        <v>41640</v>
      </c>
      <c r="F44" s="50">
        <v>43465</v>
      </c>
      <c r="G44" s="35" t="s">
        <v>2149</v>
      </c>
      <c r="H44" s="36" t="s">
        <v>4295</v>
      </c>
      <c r="I44" s="35" t="s">
        <v>4173</v>
      </c>
    </row>
    <row r="45" spans="1:9" ht="101.25" x14ac:dyDescent="0.25">
      <c r="A45" s="35" t="s">
        <v>4296</v>
      </c>
      <c r="B45" s="36" t="s">
        <v>4297</v>
      </c>
      <c r="C45" s="39">
        <v>2155722.75</v>
      </c>
      <c r="D45" s="39">
        <v>1724578.2</v>
      </c>
      <c r="E45" s="50">
        <v>42802</v>
      </c>
      <c r="F45" s="50">
        <v>44316</v>
      </c>
      <c r="G45" s="35" t="s">
        <v>2149</v>
      </c>
      <c r="H45" s="36" t="s">
        <v>4298</v>
      </c>
      <c r="I45" s="35" t="s">
        <v>4173</v>
      </c>
    </row>
    <row r="46" spans="1:9" ht="112.5" x14ac:dyDescent="0.25">
      <c r="A46" s="35" t="s">
        <v>2193</v>
      </c>
      <c r="B46" s="36" t="s">
        <v>2194</v>
      </c>
      <c r="C46" s="39">
        <v>2139981.64</v>
      </c>
      <c r="D46" s="39">
        <v>1818984.4</v>
      </c>
      <c r="E46" s="50">
        <v>43781</v>
      </c>
      <c r="F46" s="50">
        <v>44135</v>
      </c>
      <c r="G46" s="35" t="s">
        <v>2149</v>
      </c>
      <c r="H46" s="36" t="s">
        <v>2195</v>
      </c>
      <c r="I46" s="35" t="s">
        <v>62</v>
      </c>
    </row>
    <row r="47" spans="1:9" ht="101.25" x14ac:dyDescent="0.25">
      <c r="A47" s="35" t="s">
        <v>4299</v>
      </c>
      <c r="B47" s="36" t="s">
        <v>4300</v>
      </c>
      <c r="C47" s="39">
        <v>2022519.81</v>
      </c>
      <c r="D47" s="39">
        <v>1719141.63</v>
      </c>
      <c r="E47" s="50">
        <v>42762</v>
      </c>
      <c r="F47" s="50">
        <v>44196</v>
      </c>
      <c r="G47" s="35" t="s">
        <v>2149</v>
      </c>
      <c r="H47" s="36" t="s">
        <v>4301</v>
      </c>
      <c r="I47" s="35" t="s">
        <v>4173</v>
      </c>
    </row>
    <row r="48" spans="1:9" ht="45" x14ac:dyDescent="0.25">
      <c r="A48" s="35" t="s">
        <v>4302</v>
      </c>
      <c r="B48" s="36" t="s">
        <v>4303</v>
      </c>
      <c r="C48" s="39">
        <v>1922895</v>
      </c>
      <c r="D48" s="39">
        <v>1589445.06</v>
      </c>
      <c r="E48" s="50">
        <v>42401</v>
      </c>
      <c r="F48" s="50">
        <v>43722</v>
      </c>
      <c r="G48" s="35" t="s">
        <v>2149</v>
      </c>
      <c r="H48" s="36" t="s">
        <v>4304</v>
      </c>
      <c r="I48" s="35" t="s">
        <v>4173</v>
      </c>
    </row>
    <row r="49" spans="1:9" ht="112.5" x14ac:dyDescent="0.25">
      <c r="A49" s="35" t="s">
        <v>4305</v>
      </c>
      <c r="B49" s="36" t="s">
        <v>4306</v>
      </c>
      <c r="C49" s="39">
        <v>1905077.33</v>
      </c>
      <c r="D49" s="39">
        <v>1333506.51</v>
      </c>
      <c r="E49" s="50">
        <v>42479</v>
      </c>
      <c r="F49" s="50">
        <v>43465</v>
      </c>
      <c r="G49" s="35" t="s">
        <v>2149</v>
      </c>
      <c r="H49" s="36" t="s">
        <v>4307</v>
      </c>
      <c r="I49" s="35" t="s">
        <v>4173</v>
      </c>
    </row>
    <row r="50" spans="1:9" ht="56.25" x14ac:dyDescent="0.25">
      <c r="A50" s="35" t="s">
        <v>4308</v>
      </c>
      <c r="B50" s="36" t="s">
        <v>4309</v>
      </c>
      <c r="C50" s="39">
        <v>1854386.23</v>
      </c>
      <c r="D50" s="39">
        <v>1576228.29</v>
      </c>
      <c r="E50" s="50">
        <v>43017</v>
      </c>
      <c r="F50" s="50">
        <v>44561</v>
      </c>
      <c r="G50" s="35" t="s">
        <v>2149</v>
      </c>
      <c r="H50" s="36" t="s">
        <v>4310</v>
      </c>
      <c r="I50" s="35" t="s">
        <v>4173</v>
      </c>
    </row>
    <row r="51" spans="1:9" ht="67.5" x14ac:dyDescent="0.25">
      <c r="A51" s="35" t="s">
        <v>2196</v>
      </c>
      <c r="B51" s="36" t="s">
        <v>2197</v>
      </c>
      <c r="C51" s="39">
        <v>1839573.31</v>
      </c>
      <c r="D51" s="39">
        <v>1553717.51</v>
      </c>
      <c r="E51" s="50">
        <v>42402</v>
      </c>
      <c r="F51" s="50">
        <v>44165</v>
      </c>
      <c r="G51" s="35" t="s">
        <v>2149</v>
      </c>
      <c r="H51" s="36" t="s">
        <v>2198</v>
      </c>
      <c r="I51" s="35" t="s">
        <v>62</v>
      </c>
    </row>
    <row r="52" spans="1:9" ht="123.75" x14ac:dyDescent="0.25">
      <c r="A52" s="35" t="s">
        <v>4311</v>
      </c>
      <c r="B52" s="36" t="s">
        <v>4312</v>
      </c>
      <c r="C52" s="39">
        <v>1826731.27</v>
      </c>
      <c r="D52" s="39">
        <v>1552721.58</v>
      </c>
      <c r="E52" s="50">
        <v>42522</v>
      </c>
      <c r="F52" s="50">
        <v>43738</v>
      </c>
      <c r="G52" s="35" t="s">
        <v>2149</v>
      </c>
      <c r="H52" s="36" t="s">
        <v>4313</v>
      </c>
      <c r="I52" s="35" t="s">
        <v>4173</v>
      </c>
    </row>
    <row r="53" spans="1:9" ht="101.25" x14ac:dyDescent="0.25">
      <c r="A53" s="35" t="s">
        <v>2199</v>
      </c>
      <c r="B53" s="36" t="s">
        <v>2200</v>
      </c>
      <c r="C53" s="39">
        <v>1737707.31</v>
      </c>
      <c r="D53" s="39">
        <v>1434614.66</v>
      </c>
      <c r="E53" s="50">
        <v>43920</v>
      </c>
      <c r="F53" s="50">
        <v>44925</v>
      </c>
      <c r="G53" s="35" t="s">
        <v>2149</v>
      </c>
      <c r="H53" s="36" t="s">
        <v>2201</v>
      </c>
      <c r="I53" s="35" t="s">
        <v>62</v>
      </c>
    </row>
    <row r="54" spans="1:9" ht="78.75" x14ac:dyDescent="0.25">
      <c r="A54" s="35" t="s">
        <v>2202</v>
      </c>
      <c r="B54" s="36" t="s">
        <v>2203</v>
      </c>
      <c r="C54" s="39">
        <v>1735722.75</v>
      </c>
      <c r="D54" s="39">
        <v>734541.73</v>
      </c>
      <c r="E54" s="50">
        <v>43009</v>
      </c>
      <c r="F54" s="50">
        <v>43646</v>
      </c>
      <c r="G54" s="35" t="s">
        <v>2149</v>
      </c>
      <c r="H54" s="36" t="s">
        <v>2204</v>
      </c>
      <c r="I54" s="35" t="s">
        <v>62</v>
      </c>
    </row>
    <row r="55" spans="1:9" ht="112.5" x14ac:dyDescent="0.25">
      <c r="A55" s="35" t="s">
        <v>2205</v>
      </c>
      <c r="B55" s="36" t="s">
        <v>2206</v>
      </c>
      <c r="C55" s="39">
        <v>1729799.36</v>
      </c>
      <c r="D55" s="39">
        <v>1470329.44</v>
      </c>
      <c r="E55" s="50">
        <v>42737</v>
      </c>
      <c r="F55" s="50">
        <v>43644</v>
      </c>
      <c r="G55" s="35" t="s">
        <v>2149</v>
      </c>
      <c r="H55" s="36" t="s">
        <v>2207</v>
      </c>
      <c r="I55" s="35" t="s">
        <v>62</v>
      </c>
    </row>
    <row r="56" spans="1:9" ht="78.75" x14ac:dyDescent="0.25">
      <c r="A56" s="35" t="s">
        <v>2208</v>
      </c>
      <c r="B56" s="36" t="s">
        <v>2209</v>
      </c>
      <c r="C56" s="39">
        <v>1710298.4</v>
      </c>
      <c r="D56" s="39">
        <v>1368238.72</v>
      </c>
      <c r="E56" s="50">
        <v>42339</v>
      </c>
      <c r="F56" s="50">
        <v>43555</v>
      </c>
      <c r="G56" s="35" t="s">
        <v>2149</v>
      </c>
      <c r="H56" s="36" t="s">
        <v>2210</v>
      </c>
      <c r="I56" s="35" t="s">
        <v>62</v>
      </c>
    </row>
    <row r="57" spans="1:9" ht="90" x14ac:dyDescent="0.25">
      <c r="A57" s="35" t="s">
        <v>2211</v>
      </c>
      <c r="B57" s="36" t="s">
        <v>2212</v>
      </c>
      <c r="C57" s="39">
        <v>1700312.12</v>
      </c>
      <c r="D57" s="39">
        <v>1445265.3</v>
      </c>
      <c r="E57" s="50">
        <v>43046</v>
      </c>
      <c r="F57" s="50">
        <v>44561</v>
      </c>
      <c r="G57" s="35" t="s">
        <v>2149</v>
      </c>
      <c r="H57" s="36" t="s">
        <v>2213</v>
      </c>
      <c r="I57" s="35" t="s">
        <v>62</v>
      </c>
    </row>
    <row r="58" spans="1:9" ht="56.25" x14ac:dyDescent="0.25">
      <c r="A58" s="35" t="s">
        <v>2214</v>
      </c>
      <c r="B58" s="36" t="s">
        <v>2215</v>
      </c>
      <c r="C58" s="39">
        <v>1633776.08</v>
      </c>
      <c r="D58" s="39">
        <v>1388709.66</v>
      </c>
      <c r="E58" s="50">
        <v>42802</v>
      </c>
      <c r="F58" s="50">
        <v>44196</v>
      </c>
      <c r="G58" s="35" t="s">
        <v>2149</v>
      </c>
      <c r="H58" s="36" t="s">
        <v>2216</v>
      </c>
      <c r="I58" s="35" t="s">
        <v>62</v>
      </c>
    </row>
    <row r="59" spans="1:9" ht="56.25" x14ac:dyDescent="0.25">
      <c r="A59" s="35" t="s">
        <v>4314</v>
      </c>
      <c r="B59" s="36" t="s">
        <v>4315</v>
      </c>
      <c r="C59" s="39">
        <v>1606760.26</v>
      </c>
      <c r="D59" s="39">
        <v>1356245.15</v>
      </c>
      <c r="E59" s="50">
        <v>42856</v>
      </c>
      <c r="F59" s="50">
        <v>44561</v>
      </c>
      <c r="G59" s="35" t="s">
        <v>2149</v>
      </c>
      <c r="H59" s="36" t="s">
        <v>4316</v>
      </c>
      <c r="I59" s="35" t="s">
        <v>4173</v>
      </c>
    </row>
    <row r="60" spans="1:9" ht="101.25" x14ac:dyDescent="0.25">
      <c r="A60" s="35" t="s">
        <v>2217</v>
      </c>
      <c r="B60" s="36" t="s">
        <v>2218</v>
      </c>
      <c r="C60" s="39">
        <v>1602097.42</v>
      </c>
      <c r="D60" s="39">
        <v>1361782.81</v>
      </c>
      <c r="E60" s="50">
        <v>43252</v>
      </c>
      <c r="F60" s="50">
        <v>44561</v>
      </c>
      <c r="G60" s="35" t="s">
        <v>2149</v>
      </c>
      <c r="H60" s="36" t="s">
        <v>2219</v>
      </c>
      <c r="I60" s="35" t="s">
        <v>62</v>
      </c>
    </row>
    <row r="61" spans="1:9" ht="112.5" x14ac:dyDescent="0.25">
      <c r="A61" s="35" t="s">
        <v>2220</v>
      </c>
      <c r="B61" s="36" t="s">
        <v>2221</v>
      </c>
      <c r="C61" s="39">
        <v>1588976.09</v>
      </c>
      <c r="D61" s="39">
        <v>1350629.67</v>
      </c>
      <c r="E61" s="50">
        <v>42629</v>
      </c>
      <c r="F61" s="50">
        <v>44196</v>
      </c>
      <c r="G61" s="35" t="s">
        <v>2149</v>
      </c>
      <c r="H61" s="36" t="s">
        <v>2222</v>
      </c>
      <c r="I61" s="35" t="s">
        <v>62</v>
      </c>
    </row>
    <row r="62" spans="1:9" ht="112.5" x14ac:dyDescent="0.25">
      <c r="A62" s="35" t="s">
        <v>2223</v>
      </c>
      <c r="B62" s="36" t="s">
        <v>2224</v>
      </c>
      <c r="C62" s="39">
        <v>1569069.45</v>
      </c>
      <c r="D62" s="39">
        <v>1333709.03</v>
      </c>
      <c r="E62" s="50">
        <v>42284</v>
      </c>
      <c r="F62" s="50">
        <v>44530</v>
      </c>
      <c r="G62" s="35" t="s">
        <v>2149</v>
      </c>
      <c r="H62" s="36" t="s">
        <v>2225</v>
      </c>
      <c r="I62" s="35" t="s">
        <v>62</v>
      </c>
    </row>
    <row r="63" spans="1:9" ht="112.5" x14ac:dyDescent="0.25">
      <c r="A63" s="35" t="s">
        <v>4317</v>
      </c>
      <c r="B63" s="36" t="s">
        <v>4318</v>
      </c>
      <c r="C63" s="39">
        <v>1541712.33</v>
      </c>
      <c r="D63" s="39">
        <v>1247245.28</v>
      </c>
      <c r="E63" s="50">
        <v>42793</v>
      </c>
      <c r="F63" s="50">
        <v>44561</v>
      </c>
      <c r="G63" s="35" t="s">
        <v>2149</v>
      </c>
      <c r="H63" s="36" t="s">
        <v>4319</v>
      </c>
      <c r="I63" s="35" t="s">
        <v>4173</v>
      </c>
    </row>
    <row r="64" spans="1:9" ht="56.25" x14ac:dyDescent="0.25">
      <c r="A64" s="35" t="s">
        <v>2226</v>
      </c>
      <c r="B64" s="36" t="s">
        <v>2227</v>
      </c>
      <c r="C64" s="39">
        <v>1463445.66</v>
      </c>
      <c r="D64" s="39">
        <v>974572.38</v>
      </c>
      <c r="E64" s="50">
        <v>42653</v>
      </c>
      <c r="F64" s="50">
        <v>44135</v>
      </c>
      <c r="G64" s="35" t="s">
        <v>2149</v>
      </c>
      <c r="H64" s="36" t="s">
        <v>2228</v>
      </c>
      <c r="I64" s="35" t="s">
        <v>62</v>
      </c>
    </row>
    <row r="65" spans="1:9" ht="56.25" x14ac:dyDescent="0.25">
      <c r="A65" s="35" t="s">
        <v>4320</v>
      </c>
      <c r="B65" s="36" t="s">
        <v>4321</v>
      </c>
      <c r="C65" s="39">
        <v>1398551.74</v>
      </c>
      <c r="D65" s="39">
        <v>1188768.97</v>
      </c>
      <c r="E65" s="50">
        <v>42865</v>
      </c>
      <c r="F65" s="50">
        <v>44561</v>
      </c>
      <c r="G65" s="35" t="s">
        <v>2149</v>
      </c>
      <c r="H65" s="36" t="s">
        <v>4322</v>
      </c>
      <c r="I65" s="35" t="s">
        <v>4173</v>
      </c>
    </row>
    <row r="66" spans="1:9" ht="90" x14ac:dyDescent="0.25">
      <c r="A66" s="35" t="s">
        <v>2229</v>
      </c>
      <c r="B66" s="36" t="s">
        <v>2230</v>
      </c>
      <c r="C66" s="39">
        <v>1387037.87</v>
      </c>
      <c r="D66" s="39">
        <v>885765.56</v>
      </c>
      <c r="E66" s="50">
        <v>43024</v>
      </c>
      <c r="F66" s="50">
        <v>44196</v>
      </c>
      <c r="G66" s="35" t="s">
        <v>2149</v>
      </c>
      <c r="H66" s="36" t="s">
        <v>2231</v>
      </c>
      <c r="I66" s="35" t="s">
        <v>62</v>
      </c>
    </row>
    <row r="67" spans="1:9" ht="90" x14ac:dyDescent="0.25">
      <c r="A67" s="35" t="s">
        <v>4323</v>
      </c>
      <c r="B67" s="36" t="s">
        <v>4324</v>
      </c>
      <c r="C67" s="39">
        <v>1283150.6100000001</v>
      </c>
      <c r="D67" s="39">
        <v>1090678.02</v>
      </c>
      <c r="E67" s="50">
        <v>43003</v>
      </c>
      <c r="F67" s="50">
        <v>43465</v>
      </c>
      <c r="G67" s="35" t="s">
        <v>2149</v>
      </c>
      <c r="H67" s="36" t="s">
        <v>4325</v>
      </c>
      <c r="I67" s="35" t="s">
        <v>4173</v>
      </c>
    </row>
    <row r="68" spans="1:9" ht="112.5" x14ac:dyDescent="0.25">
      <c r="A68" s="35" t="s">
        <v>2232</v>
      </c>
      <c r="B68" s="36" t="s">
        <v>2233</v>
      </c>
      <c r="C68" s="39">
        <v>1277090.3899999999</v>
      </c>
      <c r="D68" s="39">
        <v>1085526.83</v>
      </c>
      <c r="E68" s="50">
        <v>42836</v>
      </c>
      <c r="F68" s="50">
        <v>44165</v>
      </c>
      <c r="G68" s="35" t="s">
        <v>2149</v>
      </c>
      <c r="H68" s="36" t="s">
        <v>2234</v>
      </c>
      <c r="I68" s="35" t="s">
        <v>62</v>
      </c>
    </row>
    <row r="69" spans="1:9" ht="56.25" x14ac:dyDescent="0.25">
      <c r="A69" s="35" t="s">
        <v>2235</v>
      </c>
      <c r="B69" s="36" t="s">
        <v>2236</v>
      </c>
      <c r="C69" s="39">
        <v>1269709.28</v>
      </c>
      <c r="D69" s="39">
        <v>502677.9</v>
      </c>
      <c r="E69" s="50">
        <v>43159</v>
      </c>
      <c r="F69" s="50">
        <v>43404</v>
      </c>
      <c r="G69" s="35" t="s">
        <v>2149</v>
      </c>
      <c r="H69" s="36" t="s">
        <v>2237</v>
      </c>
      <c r="I69" s="35" t="s">
        <v>62</v>
      </c>
    </row>
    <row r="70" spans="1:9" ht="90" x14ac:dyDescent="0.25">
      <c r="A70" s="35" t="s">
        <v>2238</v>
      </c>
      <c r="B70" s="36" t="s">
        <v>2239</v>
      </c>
      <c r="C70" s="39">
        <v>1267946.6599999999</v>
      </c>
      <c r="D70" s="39">
        <v>1077754.6599999999</v>
      </c>
      <c r="E70" s="50">
        <v>43402</v>
      </c>
      <c r="F70" s="50">
        <v>44926</v>
      </c>
      <c r="G70" s="35" t="s">
        <v>2149</v>
      </c>
      <c r="H70" s="36" t="s">
        <v>2240</v>
      </c>
      <c r="I70" s="35" t="s">
        <v>62</v>
      </c>
    </row>
    <row r="71" spans="1:9" ht="56.25" x14ac:dyDescent="0.25">
      <c r="A71" s="35" t="s">
        <v>2241</v>
      </c>
      <c r="B71" s="36" t="s">
        <v>2242</v>
      </c>
      <c r="C71" s="39">
        <v>1266334.3400000001</v>
      </c>
      <c r="D71" s="39">
        <v>1076384.19</v>
      </c>
      <c r="E71" s="50">
        <v>43487</v>
      </c>
      <c r="F71" s="50">
        <v>44012</v>
      </c>
      <c r="G71" s="35" t="s">
        <v>2149</v>
      </c>
      <c r="H71" s="36" t="s">
        <v>2243</v>
      </c>
      <c r="I71" s="35" t="s">
        <v>62</v>
      </c>
    </row>
    <row r="72" spans="1:9" ht="112.5" x14ac:dyDescent="0.25">
      <c r="A72" s="35" t="s">
        <v>4326</v>
      </c>
      <c r="B72" s="36" t="s">
        <v>4327</v>
      </c>
      <c r="C72" s="39">
        <v>1259194.44</v>
      </c>
      <c r="D72" s="39">
        <v>881436.1</v>
      </c>
      <c r="E72" s="50">
        <v>42202</v>
      </c>
      <c r="F72" s="50">
        <v>43312</v>
      </c>
      <c r="G72" s="35" t="s">
        <v>2149</v>
      </c>
      <c r="H72" s="36" t="s">
        <v>4328</v>
      </c>
      <c r="I72" s="35" t="s">
        <v>4173</v>
      </c>
    </row>
    <row r="73" spans="1:9" ht="101.25" x14ac:dyDescent="0.25">
      <c r="A73" s="35" t="s">
        <v>4329</v>
      </c>
      <c r="B73" s="36" t="s">
        <v>4330</v>
      </c>
      <c r="C73" s="39">
        <v>1250275.67</v>
      </c>
      <c r="D73" s="39">
        <v>812679.18</v>
      </c>
      <c r="E73" s="50">
        <v>42664</v>
      </c>
      <c r="F73" s="50">
        <v>43399</v>
      </c>
      <c r="G73" s="35" t="s">
        <v>2149</v>
      </c>
      <c r="H73" s="36" t="s">
        <v>4331</v>
      </c>
      <c r="I73" s="35" t="s">
        <v>4173</v>
      </c>
    </row>
    <row r="74" spans="1:9" ht="112.5" x14ac:dyDescent="0.25">
      <c r="A74" s="35" t="s">
        <v>2244</v>
      </c>
      <c r="B74" s="36" t="s">
        <v>2245</v>
      </c>
      <c r="C74" s="39">
        <v>1233389.46</v>
      </c>
      <c r="D74" s="39">
        <v>1048381.04</v>
      </c>
      <c r="E74" s="50">
        <v>43483</v>
      </c>
      <c r="F74" s="50">
        <v>44561</v>
      </c>
      <c r="G74" s="35" t="s">
        <v>2149</v>
      </c>
      <c r="H74" s="36" t="s">
        <v>2246</v>
      </c>
      <c r="I74" s="35" t="s">
        <v>62</v>
      </c>
    </row>
    <row r="75" spans="1:9" ht="112.5" x14ac:dyDescent="0.25">
      <c r="A75" s="35" t="s">
        <v>2247</v>
      </c>
      <c r="B75" s="36" t="s">
        <v>2248</v>
      </c>
      <c r="C75" s="39">
        <v>1208721.58</v>
      </c>
      <c r="D75" s="39">
        <v>1027413.34</v>
      </c>
      <c r="E75" s="50">
        <v>42640</v>
      </c>
      <c r="F75" s="50">
        <v>44377</v>
      </c>
      <c r="G75" s="35" t="s">
        <v>2149</v>
      </c>
      <c r="H75" s="36" t="s">
        <v>2249</v>
      </c>
      <c r="I75" s="35" t="s">
        <v>62</v>
      </c>
    </row>
    <row r="76" spans="1:9" ht="101.25" x14ac:dyDescent="0.25">
      <c r="A76" s="35" t="s">
        <v>2250</v>
      </c>
      <c r="B76" s="36" t="s">
        <v>2251</v>
      </c>
      <c r="C76" s="39">
        <v>1180302.04</v>
      </c>
      <c r="D76" s="39">
        <v>1003256.74</v>
      </c>
      <c r="E76" s="50">
        <v>42402</v>
      </c>
      <c r="F76" s="50">
        <v>44377</v>
      </c>
      <c r="G76" s="35" t="s">
        <v>2149</v>
      </c>
      <c r="H76" s="36" t="s">
        <v>2252</v>
      </c>
      <c r="I76" s="35" t="s">
        <v>62</v>
      </c>
    </row>
    <row r="77" spans="1:9" ht="56.25" x14ac:dyDescent="0.25">
      <c r="A77" s="35" t="s">
        <v>2253</v>
      </c>
      <c r="B77" s="36" t="s">
        <v>2254</v>
      </c>
      <c r="C77" s="39">
        <v>1177523.1000000001</v>
      </c>
      <c r="D77" s="39">
        <v>1000894.64</v>
      </c>
      <c r="E77" s="50">
        <v>43192</v>
      </c>
      <c r="F77" s="50">
        <v>44926</v>
      </c>
      <c r="G77" s="35" t="s">
        <v>2149</v>
      </c>
      <c r="H77" s="36" t="s">
        <v>2255</v>
      </c>
      <c r="I77" s="35" t="s">
        <v>62</v>
      </c>
    </row>
    <row r="78" spans="1:9" ht="101.25" x14ac:dyDescent="0.25">
      <c r="A78" s="35" t="s">
        <v>2256</v>
      </c>
      <c r="B78" s="36" t="s">
        <v>2257</v>
      </c>
      <c r="C78" s="39">
        <v>1164161.25</v>
      </c>
      <c r="D78" s="39">
        <v>965062.53</v>
      </c>
      <c r="E78" s="50">
        <v>42186</v>
      </c>
      <c r="F78" s="50">
        <v>43100</v>
      </c>
      <c r="G78" s="35" t="s">
        <v>2149</v>
      </c>
      <c r="H78" s="36" t="s">
        <v>2258</v>
      </c>
      <c r="I78" s="35" t="s">
        <v>62</v>
      </c>
    </row>
    <row r="79" spans="1:9" ht="112.5" x14ac:dyDescent="0.25">
      <c r="A79" s="35" t="s">
        <v>2259</v>
      </c>
      <c r="B79" s="36" t="s">
        <v>2260</v>
      </c>
      <c r="C79" s="39">
        <v>1156974.05</v>
      </c>
      <c r="D79" s="39">
        <v>889199.35</v>
      </c>
      <c r="E79" s="50">
        <v>43304</v>
      </c>
      <c r="F79" s="50">
        <v>43402</v>
      </c>
      <c r="G79" s="35" t="s">
        <v>2149</v>
      </c>
      <c r="H79" s="36" t="s">
        <v>2261</v>
      </c>
      <c r="I79" s="35" t="s">
        <v>62</v>
      </c>
    </row>
    <row r="80" spans="1:9" ht="112.5" x14ac:dyDescent="0.25">
      <c r="A80" s="35" t="s">
        <v>2262</v>
      </c>
      <c r="B80" s="36" t="s">
        <v>2263</v>
      </c>
      <c r="C80" s="39">
        <v>1133338.71</v>
      </c>
      <c r="D80" s="39">
        <v>888865.52</v>
      </c>
      <c r="E80" s="50">
        <v>43030</v>
      </c>
      <c r="F80" s="50">
        <v>44408</v>
      </c>
      <c r="G80" s="35" t="s">
        <v>2149</v>
      </c>
      <c r="H80" s="36" t="s">
        <v>2264</v>
      </c>
      <c r="I80" s="35" t="s">
        <v>62</v>
      </c>
    </row>
    <row r="81" spans="1:9" ht="112.5" x14ac:dyDescent="0.25">
      <c r="A81" s="35" t="s">
        <v>2265</v>
      </c>
      <c r="B81" s="36" t="s">
        <v>2266</v>
      </c>
      <c r="C81" s="39">
        <v>1115741.04</v>
      </c>
      <c r="D81" s="39">
        <v>889001.12</v>
      </c>
      <c r="E81" s="50">
        <v>43291</v>
      </c>
      <c r="F81" s="50">
        <v>44104</v>
      </c>
      <c r="G81" s="35" t="s">
        <v>2149</v>
      </c>
      <c r="H81" s="36" t="s">
        <v>2267</v>
      </c>
      <c r="I81" s="35" t="s">
        <v>62</v>
      </c>
    </row>
    <row r="82" spans="1:9" ht="45" x14ac:dyDescent="0.25">
      <c r="A82" s="35" t="s">
        <v>2268</v>
      </c>
      <c r="B82" s="36" t="s">
        <v>2269</v>
      </c>
      <c r="C82" s="39">
        <v>1112230.71</v>
      </c>
      <c r="D82" s="39">
        <v>870761.98</v>
      </c>
      <c r="E82" s="50">
        <v>43189</v>
      </c>
      <c r="F82" s="50">
        <v>44196</v>
      </c>
      <c r="G82" s="35" t="s">
        <v>2149</v>
      </c>
      <c r="H82" s="36" t="s">
        <v>2270</v>
      </c>
      <c r="I82" s="35" t="s">
        <v>62</v>
      </c>
    </row>
    <row r="83" spans="1:9" ht="101.25" x14ac:dyDescent="0.25">
      <c r="A83" s="35" t="s">
        <v>2271</v>
      </c>
      <c r="B83" s="36" t="s">
        <v>2272</v>
      </c>
      <c r="C83" s="39">
        <v>1108699.4099999999</v>
      </c>
      <c r="D83" s="39">
        <v>886848.66</v>
      </c>
      <c r="E83" s="50">
        <v>42095</v>
      </c>
      <c r="F83" s="50">
        <v>43465</v>
      </c>
      <c r="G83" s="35" t="s">
        <v>2149</v>
      </c>
      <c r="H83" s="36" t="s">
        <v>2273</v>
      </c>
      <c r="I83" s="35" t="s">
        <v>62</v>
      </c>
    </row>
    <row r="84" spans="1:9" ht="78.75" x14ac:dyDescent="0.25">
      <c r="A84" s="35" t="s">
        <v>4332</v>
      </c>
      <c r="B84" s="36" t="s">
        <v>4333</v>
      </c>
      <c r="C84" s="39">
        <v>1105347.5900000001</v>
      </c>
      <c r="D84" s="39">
        <v>827905.34</v>
      </c>
      <c r="E84" s="50">
        <v>42566</v>
      </c>
      <c r="F84" s="50">
        <v>44012</v>
      </c>
      <c r="G84" s="35" t="s">
        <v>2149</v>
      </c>
      <c r="H84" s="36" t="s">
        <v>4334</v>
      </c>
      <c r="I84" s="35" t="s">
        <v>4173</v>
      </c>
    </row>
    <row r="85" spans="1:9" ht="101.25" x14ac:dyDescent="0.25">
      <c r="A85" s="35" t="s">
        <v>2274</v>
      </c>
      <c r="B85" s="36" t="s">
        <v>2275</v>
      </c>
      <c r="C85" s="39">
        <v>1095730.57</v>
      </c>
      <c r="D85" s="39">
        <v>931370.99</v>
      </c>
      <c r="E85" s="50">
        <v>43252</v>
      </c>
      <c r="F85" s="50">
        <v>44012</v>
      </c>
      <c r="G85" s="35" t="s">
        <v>2149</v>
      </c>
      <c r="H85" s="36" t="s">
        <v>2276</v>
      </c>
      <c r="I85" s="35" t="s">
        <v>62</v>
      </c>
    </row>
    <row r="86" spans="1:9" ht="101.25" x14ac:dyDescent="0.25">
      <c r="A86" s="35" t="s">
        <v>2277</v>
      </c>
      <c r="B86" s="36" t="s">
        <v>2278</v>
      </c>
      <c r="C86" s="39">
        <v>1084507.6100000001</v>
      </c>
      <c r="D86" s="39">
        <v>872529.75</v>
      </c>
      <c r="E86" s="50">
        <v>43615</v>
      </c>
      <c r="F86" s="50">
        <v>44316</v>
      </c>
      <c r="G86" s="35" t="s">
        <v>2149</v>
      </c>
      <c r="H86" s="36" t="s">
        <v>2279</v>
      </c>
      <c r="I86" s="35" t="s">
        <v>62</v>
      </c>
    </row>
    <row r="87" spans="1:9" ht="56.25" x14ac:dyDescent="0.25">
      <c r="A87" s="35" t="s">
        <v>2280</v>
      </c>
      <c r="B87" s="36" t="s">
        <v>2281</v>
      </c>
      <c r="C87" s="39">
        <v>1080629.95</v>
      </c>
      <c r="D87" s="39">
        <v>918535.45</v>
      </c>
      <c r="E87" s="50">
        <v>43584</v>
      </c>
      <c r="F87" s="50">
        <v>44012</v>
      </c>
      <c r="G87" s="35" t="s">
        <v>2149</v>
      </c>
      <c r="H87" s="36" t="s">
        <v>2282</v>
      </c>
      <c r="I87" s="35" t="s">
        <v>62</v>
      </c>
    </row>
    <row r="88" spans="1:9" ht="56.25" x14ac:dyDescent="0.25">
      <c r="A88" s="35" t="s">
        <v>2283</v>
      </c>
      <c r="B88" s="36" t="s">
        <v>2284</v>
      </c>
      <c r="C88" s="39">
        <v>1058576.43</v>
      </c>
      <c r="D88" s="39">
        <v>889200</v>
      </c>
      <c r="E88" s="50">
        <v>43133</v>
      </c>
      <c r="F88" s="50">
        <v>43404</v>
      </c>
      <c r="G88" s="35" t="s">
        <v>2149</v>
      </c>
      <c r="H88" s="36" t="s">
        <v>2285</v>
      </c>
      <c r="I88" s="35" t="s">
        <v>62</v>
      </c>
    </row>
    <row r="89" spans="1:9" ht="67.5" x14ac:dyDescent="0.25">
      <c r="A89" s="35" t="s">
        <v>2286</v>
      </c>
      <c r="B89" s="36" t="s">
        <v>2287</v>
      </c>
      <c r="C89" s="39">
        <v>1057350.03</v>
      </c>
      <c r="D89" s="39">
        <v>898747.5</v>
      </c>
      <c r="E89" s="50">
        <v>41701</v>
      </c>
      <c r="F89" s="50">
        <v>43373</v>
      </c>
      <c r="G89" s="35" t="s">
        <v>2149</v>
      </c>
      <c r="H89" s="36" t="s">
        <v>2288</v>
      </c>
      <c r="I89" s="35" t="s">
        <v>62</v>
      </c>
    </row>
    <row r="90" spans="1:9" ht="112.5" x14ac:dyDescent="0.25">
      <c r="A90" s="35" t="s">
        <v>2289</v>
      </c>
      <c r="B90" s="36" t="s">
        <v>2290</v>
      </c>
      <c r="C90" s="39">
        <v>1054709.02</v>
      </c>
      <c r="D90" s="39">
        <v>879774.48</v>
      </c>
      <c r="E90" s="50">
        <v>43252</v>
      </c>
      <c r="F90" s="50">
        <v>44165</v>
      </c>
      <c r="G90" s="35" t="s">
        <v>2149</v>
      </c>
      <c r="H90" s="36" t="s">
        <v>2291</v>
      </c>
      <c r="I90" s="35" t="s">
        <v>62</v>
      </c>
    </row>
    <row r="91" spans="1:9" ht="112.5" x14ac:dyDescent="0.25">
      <c r="A91" s="35" t="s">
        <v>2292</v>
      </c>
      <c r="B91" s="36" t="s">
        <v>2293</v>
      </c>
      <c r="C91" s="39">
        <v>1053213.3899999999</v>
      </c>
      <c r="D91" s="39">
        <v>883913.06</v>
      </c>
      <c r="E91" s="50">
        <v>43707</v>
      </c>
      <c r="F91" s="50">
        <v>44864</v>
      </c>
      <c r="G91" s="35" t="s">
        <v>2149</v>
      </c>
      <c r="H91" s="36" t="s">
        <v>2294</v>
      </c>
      <c r="I91" s="35" t="s">
        <v>62</v>
      </c>
    </row>
    <row r="92" spans="1:9" ht="56.25" x14ac:dyDescent="0.25">
      <c r="A92" s="35" t="s">
        <v>2295</v>
      </c>
      <c r="B92" s="36" t="s">
        <v>2296</v>
      </c>
      <c r="C92" s="39">
        <v>1025539.64</v>
      </c>
      <c r="D92" s="39">
        <v>871708.7</v>
      </c>
      <c r="E92" s="50">
        <v>43189</v>
      </c>
      <c r="F92" s="50">
        <v>44012</v>
      </c>
      <c r="G92" s="35" t="s">
        <v>2149</v>
      </c>
      <c r="H92" s="36" t="s">
        <v>2297</v>
      </c>
      <c r="I92" s="35" t="s">
        <v>62</v>
      </c>
    </row>
    <row r="93" spans="1:9" ht="112.5" x14ac:dyDescent="0.25">
      <c r="A93" s="35" t="s">
        <v>2298</v>
      </c>
      <c r="B93" s="36" t="s">
        <v>2299</v>
      </c>
      <c r="C93" s="39">
        <v>1009691.05</v>
      </c>
      <c r="D93" s="39">
        <v>858237.39</v>
      </c>
      <c r="E93" s="50">
        <v>43831</v>
      </c>
      <c r="F93" s="50">
        <v>44561</v>
      </c>
      <c r="G93" s="35" t="s">
        <v>2149</v>
      </c>
      <c r="H93" s="36" t="s">
        <v>2300</v>
      </c>
      <c r="I93" s="35" t="s">
        <v>62</v>
      </c>
    </row>
    <row r="94" spans="1:9" ht="101.25" x14ac:dyDescent="0.25">
      <c r="A94" s="35" t="s">
        <v>2301</v>
      </c>
      <c r="B94" s="36" t="s">
        <v>2302</v>
      </c>
      <c r="C94" s="39">
        <v>997503.66</v>
      </c>
      <c r="D94" s="39">
        <v>847878.11</v>
      </c>
      <c r="E94" s="50">
        <v>43805</v>
      </c>
      <c r="F94" s="50">
        <v>44895</v>
      </c>
      <c r="G94" s="35" t="s">
        <v>2149</v>
      </c>
      <c r="H94" s="36" t="s">
        <v>2303</v>
      </c>
      <c r="I94" s="35" t="s">
        <v>62</v>
      </c>
    </row>
    <row r="95" spans="1:9" ht="56.25" x14ac:dyDescent="0.25">
      <c r="A95" s="35" t="s">
        <v>2304</v>
      </c>
      <c r="B95" s="36" t="s">
        <v>2305</v>
      </c>
      <c r="C95" s="39">
        <v>995402.04</v>
      </c>
      <c r="D95" s="39">
        <v>846091.74</v>
      </c>
      <c r="E95" s="50">
        <v>43355</v>
      </c>
      <c r="F95" s="50">
        <v>44561</v>
      </c>
      <c r="G95" s="35" t="s">
        <v>2149</v>
      </c>
      <c r="H95" s="36" t="s">
        <v>2306</v>
      </c>
      <c r="I95" s="35" t="s">
        <v>62</v>
      </c>
    </row>
    <row r="96" spans="1:9" ht="146.25" x14ac:dyDescent="0.25">
      <c r="A96" s="35" t="s">
        <v>2307</v>
      </c>
      <c r="B96" s="36" t="s">
        <v>2308</v>
      </c>
      <c r="C96" s="39">
        <v>978668.1</v>
      </c>
      <c r="D96" s="39">
        <v>831867.89</v>
      </c>
      <c r="E96" s="50">
        <v>43417</v>
      </c>
      <c r="F96" s="50">
        <v>44180</v>
      </c>
      <c r="G96" s="35" t="s">
        <v>2149</v>
      </c>
      <c r="H96" s="36" t="s">
        <v>2309</v>
      </c>
      <c r="I96" s="35" t="s">
        <v>62</v>
      </c>
    </row>
    <row r="97" spans="1:9" ht="56.25" x14ac:dyDescent="0.25">
      <c r="A97" s="35" t="s">
        <v>4335</v>
      </c>
      <c r="B97" s="36" t="s">
        <v>4336</v>
      </c>
      <c r="C97" s="39">
        <v>968178.54</v>
      </c>
      <c r="D97" s="39">
        <v>822951.75</v>
      </c>
      <c r="E97" s="50">
        <v>42725</v>
      </c>
      <c r="F97" s="50">
        <v>43708</v>
      </c>
      <c r="G97" s="35" t="s">
        <v>2149</v>
      </c>
      <c r="H97" s="36" t="s">
        <v>4337</v>
      </c>
      <c r="I97" s="35" t="s">
        <v>4173</v>
      </c>
    </row>
    <row r="98" spans="1:9" ht="101.25" x14ac:dyDescent="0.25">
      <c r="A98" s="35" t="s">
        <v>4338</v>
      </c>
      <c r="B98" s="36" t="s">
        <v>4339</v>
      </c>
      <c r="C98" s="39">
        <v>960015.39</v>
      </c>
      <c r="D98" s="39">
        <v>778632.16</v>
      </c>
      <c r="E98" s="50">
        <v>42670</v>
      </c>
      <c r="F98" s="50">
        <v>44196</v>
      </c>
      <c r="G98" s="35" t="s">
        <v>2149</v>
      </c>
      <c r="H98" s="36" t="s">
        <v>4340</v>
      </c>
      <c r="I98" s="35" t="s">
        <v>4173</v>
      </c>
    </row>
    <row r="99" spans="1:9" ht="112.5" x14ac:dyDescent="0.25">
      <c r="A99" s="35" t="s">
        <v>2310</v>
      </c>
      <c r="B99" s="36" t="s">
        <v>2311</v>
      </c>
      <c r="C99" s="39">
        <v>958018.44</v>
      </c>
      <c r="D99" s="39">
        <v>814315.67</v>
      </c>
      <c r="E99" s="50">
        <v>42751</v>
      </c>
      <c r="F99" s="50">
        <v>44134</v>
      </c>
      <c r="G99" s="35" t="s">
        <v>2149</v>
      </c>
      <c r="H99" s="36" t="s">
        <v>2312</v>
      </c>
      <c r="I99" s="35" t="s">
        <v>62</v>
      </c>
    </row>
    <row r="100" spans="1:9" ht="90" x14ac:dyDescent="0.25">
      <c r="A100" s="35" t="s">
        <v>2313</v>
      </c>
      <c r="B100" s="36" t="s">
        <v>2314</v>
      </c>
      <c r="C100" s="39">
        <v>955877.92</v>
      </c>
      <c r="D100" s="39">
        <v>812496.23</v>
      </c>
      <c r="E100" s="50">
        <v>43733</v>
      </c>
      <c r="F100" s="50">
        <v>44865</v>
      </c>
      <c r="G100" s="35" t="s">
        <v>2149</v>
      </c>
      <c r="H100" s="36" t="s">
        <v>2315</v>
      </c>
      <c r="I100" s="35" t="s">
        <v>62</v>
      </c>
    </row>
    <row r="101" spans="1:9" ht="101.25" x14ac:dyDescent="0.25">
      <c r="A101" s="35" t="s">
        <v>2316</v>
      </c>
      <c r="B101" s="36" t="s">
        <v>2317</v>
      </c>
      <c r="C101" s="39">
        <v>935658.67</v>
      </c>
      <c r="D101" s="39">
        <v>654961.05000000005</v>
      </c>
      <c r="E101" s="50">
        <v>42461</v>
      </c>
      <c r="F101" s="50">
        <v>43008</v>
      </c>
      <c r="G101" s="35" t="s">
        <v>2149</v>
      </c>
      <c r="H101" s="36" t="s">
        <v>2318</v>
      </c>
      <c r="I101" s="35" t="s">
        <v>62</v>
      </c>
    </row>
    <row r="102" spans="1:9" ht="78.75" x14ac:dyDescent="0.25">
      <c r="A102" s="35" t="s">
        <v>2319</v>
      </c>
      <c r="B102" s="36" t="s">
        <v>2320</v>
      </c>
      <c r="C102" s="39">
        <v>922478.99</v>
      </c>
      <c r="D102" s="39">
        <v>784107.14</v>
      </c>
      <c r="E102" s="50">
        <v>43889</v>
      </c>
      <c r="F102" s="50">
        <v>44561</v>
      </c>
      <c r="G102" s="35" t="s">
        <v>2149</v>
      </c>
      <c r="H102" s="36" t="s">
        <v>2321</v>
      </c>
      <c r="I102" s="35" t="s">
        <v>62</v>
      </c>
    </row>
    <row r="103" spans="1:9" ht="90" x14ac:dyDescent="0.25">
      <c r="A103" s="35" t="s">
        <v>2322</v>
      </c>
      <c r="B103" s="36" t="s">
        <v>2323</v>
      </c>
      <c r="C103" s="39">
        <v>916637.17</v>
      </c>
      <c r="D103" s="39">
        <v>486770.31</v>
      </c>
      <c r="E103" s="50">
        <v>42692</v>
      </c>
      <c r="F103" s="50">
        <v>44196</v>
      </c>
      <c r="G103" s="35" t="s">
        <v>2149</v>
      </c>
      <c r="H103" s="36" t="s">
        <v>2324</v>
      </c>
      <c r="I103" s="35" t="s">
        <v>62</v>
      </c>
    </row>
    <row r="104" spans="1:9" ht="101.25" x14ac:dyDescent="0.25">
      <c r="A104" s="35" t="s">
        <v>2325</v>
      </c>
      <c r="B104" s="36" t="s">
        <v>2326</v>
      </c>
      <c r="C104" s="39">
        <v>911474.75</v>
      </c>
      <c r="D104" s="39">
        <v>774753.54</v>
      </c>
      <c r="E104" s="50">
        <v>43725</v>
      </c>
      <c r="F104" s="50">
        <v>44043</v>
      </c>
      <c r="G104" s="35" t="s">
        <v>2149</v>
      </c>
      <c r="H104" s="36" t="s">
        <v>2327</v>
      </c>
      <c r="I104" s="35" t="s">
        <v>62</v>
      </c>
    </row>
    <row r="105" spans="1:9" ht="56.25" x14ac:dyDescent="0.25">
      <c r="A105" s="35" t="s">
        <v>2328</v>
      </c>
      <c r="B105" s="36" t="s">
        <v>2329</v>
      </c>
      <c r="C105" s="39">
        <v>909182.73</v>
      </c>
      <c r="D105" s="39">
        <v>772805.32</v>
      </c>
      <c r="E105" s="50">
        <v>42181</v>
      </c>
      <c r="F105" s="50">
        <v>43099</v>
      </c>
      <c r="G105" s="35" t="s">
        <v>2149</v>
      </c>
      <c r="H105" s="36" t="s">
        <v>2330</v>
      </c>
      <c r="I105" s="35" t="s">
        <v>62</v>
      </c>
    </row>
    <row r="106" spans="1:9" ht="112.5" x14ac:dyDescent="0.25">
      <c r="A106" s="35" t="s">
        <v>2331</v>
      </c>
      <c r="B106" s="36" t="s">
        <v>2332</v>
      </c>
      <c r="C106" s="39">
        <v>902499.57</v>
      </c>
      <c r="D106" s="39">
        <v>767124.63</v>
      </c>
      <c r="E106" s="50">
        <v>42643</v>
      </c>
      <c r="F106" s="50">
        <v>43285</v>
      </c>
      <c r="G106" s="35" t="s">
        <v>2149</v>
      </c>
      <c r="H106" s="36" t="s">
        <v>2333</v>
      </c>
      <c r="I106" s="35" t="s">
        <v>62</v>
      </c>
    </row>
    <row r="107" spans="1:9" ht="45" x14ac:dyDescent="0.25">
      <c r="A107" s="35" t="s">
        <v>2334</v>
      </c>
      <c r="B107" s="36" t="s">
        <v>2335</v>
      </c>
      <c r="C107" s="39">
        <v>900983.63</v>
      </c>
      <c r="D107" s="39">
        <v>765836.08</v>
      </c>
      <c r="E107" s="50">
        <v>43717</v>
      </c>
      <c r="F107" s="50">
        <v>44926</v>
      </c>
      <c r="G107" s="35" t="s">
        <v>2149</v>
      </c>
      <c r="H107" s="36" t="s">
        <v>2336</v>
      </c>
      <c r="I107" s="35" t="s">
        <v>62</v>
      </c>
    </row>
    <row r="108" spans="1:9" ht="101.25" x14ac:dyDescent="0.25">
      <c r="A108" s="35" t="s">
        <v>2337</v>
      </c>
      <c r="B108" s="36" t="s">
        <v>2338</v>
      </c>
      <c r="C108" s="39">
        <v>898846.07</v>
      </c>
      <c r="D108" s="39">
        <v>764019.16</v>
      </c>
      <c r="E108" s="50">
        <v>43714</v>
      </c>
      <c r="F108" s="50">
        <v>44530</v>
      </c>
      <c r="G108" s="35" t="s">
        <v>2149</v>
      </c>
      <c r="H108" s="36" t="s">
        <v>2339</v>
      </c>
      <c r="I108" s="35" t="s">
        <v>62</v>
      </c>
    </row>
    <row r="109" spans="1:9" ht="112.5" x14ac:dyDescent="0.25">
      <c r="A109" s="35" t="s">
        <v>2340</v>
      </c>
      <c r="B109" s="36" t="s">
        <v>2341</v>
      </c>
      <c r="C109" s="39">
        <v>891997.17</v>
      </c>
      <c r="D109" s="39">
        <v>518983.4</v>
      </c>
      <c r="E109" s="50">
        <v>42828</v>
      </c>
      <c r="F109" s="50">
        <v>43923</v>
      </c>
      <c r="G109" s="35" t="s">
        <v>2149</v>
      </c>
      <c r="H109" s="36" t="s">
        <v>2342</v>
      </c>
      <c r="I109" s="35" t="s">
        <v>62</v>
      </c>
    </row>
    <row r="110" spans="1:9" ht="112.5" x14ac:dyDescent="0.25">
      <c r="A110" s="35" t="s">
        <v>2343</v>
      </c>
      <c r="B110" s="36" t="s">
        <v>2344</v>
      </c>
      <c r="C110" s="39">
        <v>870613.13</v>
      </c>
      <c r="D110" s="39">
        <v>740021.16</v>
      </c>
      <c r="E110" s="50">
        <v>42248</v>
      </c>
      <c r="F110" s="50">
        <v>43799</v>
      </c>
      <c r="G110" s="35" t="s">
        <v>2149</v>
      </c>
      <c r="H110" s="36" t="s">
        <v>2345</v>
      </c>
      <c r="I110" s="35" t="s">
        <v>62</v>
      </c>
    </row>
    <row r="111" spans="1:9" ht="112.5" x14ac:dyDescent="0.25">
      <c r="A111" s="35" t="s">
        <v>2346</v>
      </c>
      <c r="B111" s="36" t="s">
        <v>2347</v>
      </c>
      <c r="C111" s="39">
        <v>870161.81</v>
      </c>
      <c r="D111" s="39">
        <v>739637.53</v>
      </c>
      <c r="E111" s="50">
        <v>43586</v>
      </c>
      <c r="F111" s="50">
        <v>44316</v>
      </c>
      <c r="G111" s="35" t="s">
        <v>2149</v>
      </c>
      <c r="H111" s="36" t="s">
        <v>2348</v>
      </c>
      <c r="I111" s="35" t="s">
        <v>62</v>
      </c>
    </row>
    <row r="112" spans="1:9" ht="112.5" x14ac:dyDescent="0.25">
      <c r="A112" s="35" t="s">
        <v>2349</v>
      </c>
      <c r="B112" s="36" t="s">
        <v>2350</v>
      </c>
      <c r="C112" s="39">
        <v>863296.71</v>
      </c>
      <c r="D112" s="39">
        <v>630120.27</v>
      </c>
      <c r="E112" s="50">
        <v>43860</v>
      </c>
      <c r="F112" s="50">
        <v>44500</v>
      </c>
      <c r="G112" s="35" t="s">
        <v>2149</v>
      </c>
      <c r="H112" s="36" t="s">
        <v>2351</v>
      </c>
      <c r="I112" s="35" t="s">
        <v>62</v>
      </c>
    </row>
    <row r="113" spans="1:9" ht="90" x14ac:dyDescent="0.25">
      <c r="A113" s="35" t="s">
        <v>4341</v>
      </c>
      <c r="B113" s="36" t="s">
        <v>4342</v>
      </c>
      <c r="C113" s="39">
        <v>857335.04</v>
      </c>
      <c r="D113" s="39">
        <v>711090.18</v>
      </c>
      <c r="E113" s="50">
        <v>42491</v>
      </c>
      <c r="F113" s="50">
        <v>43524</v>
      </c>
      <c r="G113" s="35" t="s">
        <v>2149</v>
      </c>
      <c r="H113" s="36" t="s">
        <v>4343</v>
      </c>
      <c r="I113" s="35" t="s">
        <v>4173</v>
      </c>
    </row>
    <row r="114" spans="1:9" ht="101.25" x14ac:dyDescent="0.25">
      <c r="A114" s="35" t="s">
        <v>2352</v>
      </c>
      <c r="B114" s="36" t="s">
        <v>2353</v>
      </c>
      <c r="C114" s="39">
        <v>855272.24</v>
      </c>
      <c r="D114" s="39">
        <v>726981.41</v>
      </c>
      <c r="E114" s="50">
        <v>42541</v>
      </c>
      <c r="F114" s="50">
        <v>43830</v>
      </c>
      <c r="G114" s="35" t="s">
        <v>2149</v>
      </c>
      <c r="H114" s="36" t="s">
        <v>2354</v>
      </c>
      <c r="I114" s="35" t="s">
        <v>62</v>
      </c>
    </row>
    <row r="115" spans="1:9" ht="112.5" x14ac:dyDescent="0.25">
      <c r="A115" s="35" t="s">
        <v>2355</v>
      </c>
      <c r="B115" s="36" t="s">
        <v>2356</v>
      </c>
      <c r="C115" s="39">
        <v>853462.74</v>
      </c>
      <c r="D115" s="39">
        <v>725443.33</v>
      </c>
      <c r="E115" s="50">
        <v>43439</v>
      </c>
      <c r="F115" s="50">
        <v>43980</v>
      </c>
      <c r="G115" s="35" t="s">
        <v>2149</v>
      </c>
      <c r="H115" s="36" t="s">
        <v>2357</v>
      </c>
      <c r="I115" s="35" t="s">
        <v>62</v>
      </c>
    </row>
    <row r="116" spans="1:9" ht="45" x14ac:dyDescent="0.25">
      <c r="A116" s="35" t="s">
        <v>2358</v>
      </c>
      <c r="B116" s="36" t="s">
        <v>2359</v>
      </c>
      <c r="C116" s="39">
        <v>845835.52</v>
      </c>
      <c r="D116" s="39">
        <v>592732.99</v>
      </c>
      <c r="E116" s="50">
        <v>42916</v>
      </c>
      <c r="F116" s="50">
        <v>44347</v>
      </c>
      <c r="G116" s="35" t="s">
        <v>2149</v>
      </c>
      <c r="H116" s="36" t="s">
        <v>2360</v>
      </c>
      <c r="I116" s="35" t="s">
        <v>62</v>
      </c>
    </row>
    <row r="117" spans="1:9" ht="123.75" x14ac:dyDescent="0.25">
      <c r="A117" s="35" t="s">
        <v>2361</v>
      </c>
      <c r="B117" s="36" t="s">
        <v>2362</v>
      </c>
      <c r="C117" s="39">
        <v>838922.22</v>
      </c>
      <c r="D117" s="39">
        <v>713083.89</v>
      </c>
      <c r="E117" s="50">
        <v>43130</v>
      </c>
      <c r="F117" s="50">
        <v>43982</v>
      </c>
      <c r="G117" s="35" t="s">
        <v>2149</v>
      </c>
      <c r="H117" s="36" t="s">
        <v>2363</v>
      </c>
      <c r="I117" s="35" t="s">
        <v>62</v>
      </c>
    </row>
    <row r="118" spans="1:9" ht="101.25" x14ac:dyDescent="0.25">
      <c r="A118" s="35" t="s">
        <v>2364</v>
      </c>
      <c r="B118" s="36" t="s">
        <v>2365</v>
      </c>
      <c r="C118" s="39">
        <v>818560.56</v>
      </c>
      <c r="D118" s="39">
        <v>695776.47</v>
      </c>
      <c r="E118" s="50">
        <v>42760</v>
      </c>
      <c r="F118" s="50">
        <v>44195</v>
      </c>
      <c r="G118" s="35" t="s">
        <v>2149</v>
      </c>
      <c r="H118" s="36" t="s">
        <v>2366</v>
      </c>
      <c r="I118" s="35" t="s">
        <v>62</v>
      </c>
    </row>
    <row r="119" spans="1:9" ht="112.5" x14ac:dyDescent="0.25">
      <c r="A119" s="35" t="s">
        <v>2367</v>
      </c>
      <c r="B119" s="36" t="s">
        <v>2368</v>
      </c>
      <c r="C119" s="39">
        <v>805773.01</v>
      </c>
      <c r="D119" s="39">
        <v>684907.06</v>
      </c>
      <c r="E119" s="50">
        <v>44015</v>
      </c>
      <c r="F119" s="50">
        <v>44895</v>
      </c>
      <c r="G119" s="35" t="s">
        <v>2149</v>
      </c>
      <c r="H119" s="36" t="s">
        <v>2369</v>
      </c>
      <c r="I119" s="35" t="s">
        <v>62</v>
      </c>
    </row>
    <row r="120" spans="1:9" ht="112.5" x14ac:dyDescent="0.25">
      <c r="A120" s="35" t="s">
        <v>2370</v>
      </c>
      <c r="B120" s="36" t="s">
        <v>2371</v>
      </c>
      <c r="C120" s="39">
        <v>797086.18</v>
      </c>
      <c r="D120" s="39">
        <v>677523.26</v>
      </c>
      <c r="E120" s="50">
        <v>42758</v>
      </c>
      <c r="F120" s="50">
        <v>43437</v>
      </c>
      <c r="G120" s="35" t="s">
        <v>2149</v>
      </c>
      <c r="H120" s="36" t="s">
        <v>2372</v>
      </c>
      <c r="I120" s="35" t="s">
        <v>62</v>
      </c>
    </row>
    <row r="121" spans="1:9" ht="112.5" x14ac:dyDescent="0.25">
      <c r="A121" s="35" t="s">
        <v>2373</v>
      </c>
      <c r="B121" s="36" t="s">
        <v>2374</v>
      </c>
      <c r="C121" s="39">
        <v>792483.12</v>
      </c>
      <c r="D121" s="39">
        <v>673610.65</v>
      </c>
      <c r="E121" s="50">
        <v>43188</v>
      </c>
      <c r="F121" s="50">
        <v>44926</v>
      </c>
      <c r="G121" s="35" t="s">
        <v>2149</v>
      </c>
      <c r="H121" s="36" t="s">
        <v>2375</v>
      </c>
      <c r="I121" s="35" t="s">
        <v>62</v>
      </c>
    </row>
    <row r="122" spans="1:9" ht="112.5" x14ac:dyDescent="0.25">
      <c r="A122" s="35" t="s">
        <v>2376</v>
      </c>
      <c r="B122" s="36" t="s">
        <v>2377</v>
      </c>
      <c r="C122" s="39">
        <v>788733.26</v>
      </c>
      <c r="D122" s="39">
        <v>670423.27</v>
      </c>
      <c r="E122" s="50">
        <v>42401</v>
      </c>
      <c r="F122" s="50">
        <v>44043</v>
      </c>
      <c r="G122" s="35" t="s">
        <v>2149</v>
      </c>
      <c r="H122" s="36" t="s">
        <v>2378</v>
      </c>
      <c r="I122" s="35" t="s">
        <v>62</v>
      </c>
    </row>
    <row r="123" spans="1:9" ht="101.25" x14ac:dyDescent="0.25">
      <c r="A123" s="35" t="s">
        <v>4344</v>
      </c>
      <c r="B123" s="36" t="s">
        <v>4345</v>
      </c>
      <c r="C123" s="39">
        <v>771805.45</v>
      </c>
      <c r="D123" s="39">
        <v>655935.15</v>
      </c>
      <c r="E123" s="50">
        <v>42635</v>
      </c>
      <c r="F123" s="50">
        <v>43830</v>
      </c>
      <c r="G123" s="35" t="s">
        <v>2149</v>
      </c>
      <c r="H123" s="36" t="s">
        <v>4346</v>
      </c>
      <c r="I123" s="35" t="s">
        <v>4173</v>
      </c>
    </row>
    <row r="124" spans="1:9" ht="101.25" x14ac:dyDescent="0.25">
      <c r="A124" s="35" t="s">
        <v>2382</v>
      </c>
      <c r="B124" s="36" t="s">
        <v>2383</v>
      </c>
      <c r="C124" s="39">
        <v>764317.8</v>
      </c>
      <c r="D124" s="39">
        <v>622440</v>
      </c>
      <c r="E124" s="50">
        <v>44347</v>
      </c>
      <c r="F124" s="50">
        <v>44925</v>
      </c>
      <c r="G124" s="35" t="s">
        <v>2149</v>
      </c>
      <c r="H124" s="36" t="s">
        <v>2384</v>
      </c>
      <c r="I124" s="35" t="s">
        <v>62</v>
      </c>
    </row>
    <row r="125" spans="1:9" ht="90" x14ac:dyDescent="0.25">
      <c r="A125" s="35" t="s">
        <v>2385</v>
      </c>
      <c r="B125" s="36" t="s">
        <v>2386</v>
      </c>
      <c r="C125" s="39">
        <v>764116.24</v>
      </c>
      <c r="D125" s="39">
        <v>649498.80000000005</v>
      </c>
      <c r="E125" s="50">
        <v>43434</v>
      </c>
      <c r="F125" s="50">
        <v>44012</v>
      </c>
      <c r="G125" s="35" t="s">
        <v>2149</v>
      </c>
      <c r="H125" s="36" t="s">
        <v>2387</v>
      </c>
      <c r="I125" s="35" t="s">
        <v>62</v>
      </c>
    </row>
    <row r="126" spans="1:9" ht="101.25" x14ac:dyDescent="0.25">
      <c r="A126" s="35" t="s">
        <v>2388</v>
      </c>
      <c r="B126" s="36" t="s">
        <v>2389</v>
      </c>
      <c r="C126" s="39">
        <v>759555.31</v>
      </c>
      <c r="D126" s="39">
        <v>645622.01</v>
      </c>
      <c r="E126" s="50">
        <v>42552</v>
      </c>
      <c r="F126" s="50">
        <v>44196</v>
      </c>
      <c r="G126" s="35" t="s">
        <v>2149</v>
      </c>
      <c r="H126" s="36" t="s">
        <v>2390</v>
      </c>
      <c r="I126" s="35" t="s">
        <v>62</v>
      </c>
    </row>
    <row r="127" spans="1:9" ht="56.25" x14ac:dyDescent="0.25">
      <c r="A127" s="35" t="s">
        <v>2391</v>
      </c>
      <c r="B127" s="36" t="s">
        <v>2392</v>
      </c>
      <c r="C127" s="39">
        <v>753980.33</v>
      </c>
      <c r="D127" s="39">
        <v>579123.17000000004</v>
      </c>
      <c r="E127" s="50">
        <v>43252</v>
      </c>
      <c r="F127" s="50">
        <v>44377</v>
      </c>
      <c r="G127" s="35" t="s">
        <v>2149</v>
      </c>
      <c r="H127" s="36" t="s">
        <v>2393</v>
      </c>
      <c r="I127" s="35" t="s">
        <v>62</v>
      </c>
    </row>
    <row r="128" spans="1:9" ht="112.5" x14ac:dyDescent="0.25">
      <c r="A128" s="35" t="s">
        <v>2394</v>
      </c>
      <c r="B128" s="36" t="s">
        <v>2395</v>
      </c>
      <c r="C128" s="39">
        <v>746419.57</v>
      </c>
      <c r="D128" s="39">
        <v>566865</v>
      </c>
      <c r="E128" s="50">
        <v>43028</v>
      </c>
      <c r="F128" s="50">
        <v>44196</v>
      </c>
      <c r="G128" s="35" t="s">
        <v>2149</v>
      </c>
      <c r="H128" s="36" t="s">
        <v>2396</v>
      </c>
      <c r="I128" s="35" t="s">
        <v>62</v>
      </c>
    </row>
    <row r="129" spans="1:9" ht="101.25" x14ac:dyDescent="0.25">
      <c r="A129" s="35" t="s">
        <v>2400</v>
      </c>
      <c r="B129" s="36" t="s">
        <v>2401</v>
      </c>
      <c r="C129" s="39">
        <v>742727.19</v>
      </c>
      <c r="D129" s="39">
        <v>498657.14</v>
      </c>
      <c r="E129" s="50">
        <v>43406</v>
      </c>
      <c r="F129" s="50">
        <v>44074</v>
      </c>
      <c r="G129" s="35" t="s">
        <v>2149</v>
      </c>
      <c r="H129" s="36" t="s">
        <v>2402</v>
      </c>
      <c r="I129" s="35" t="s">
        <v>62</v>
      </c>
    </row>
    <row r="130" spans="1:9" ht="101.25" x14ac:dyDescent="0.25">
      <c r="A130" s="35" t="s">
        <v>2403</v>
      </c>
      <c r="B130" s="36" t="s">
        <v>2404</v>
      </c>
      <c r="C130" s="39">
        <v>742519.26</v>
      </c>
      <c r="D130" s="39">
        <v>631141.37</v>
      </c>
      <c r="E130" s="50">
        <v>42737</v>
      </c>
      <c r="F130" s="50">
        <v>44196</v>
      </c>
      <c r="G130" s="35" t="s">
        <v>2149</v>
      </c>
      <c r="H130" s="36" t="s">
        <v>2405</v>
      </c>
      <c r="I130" s="35" t="s">
        <v>62</v>
      </c>
    </row>
    <row r="131" spans="1:9" ht="101.25" x14ac:dyDescent="0.25">
      <c r="A131" s="35" t="s">
        <v>4347</v>
      </c>
      <c r="B131" s="36" t="s">
        <v>4348</v>
      </c>
      <c r="C131" s="39">
        <v>740269.67</v>
      </c>
      <c r="D131" s="39">
        <v>629229.21</v>
      </c>
      <c r="E131" s="50">
        <v>42704</v>
      </c>
      <c r="F131" s="50">
        <v>44592</v>
      </c>
      <c r="G131" s="35" t="s">
        <v>2149</v>
      </c>
      <c r="H131" s="36" t="s">
        <v>4349</v>
      </c>
      <c r="I131" s="35" t="s">
        <v>4173</v>
      </c>
    </row>
    <row r="132" spans="1:9" ht="101.25" x14ac:dyDescent="0.25">
      <c r="A132" s="35" t="s">
        <v>2406</v>
      </c>
      <c r="B132" s="36" t="s">
        <v>2407</v>
      </c>
      <c r="C132" s="39">
        <v>734010.63</v>
      </c>
      <c r="D132" s="39">
        <v>556652.31000000006</v>
      </c>
      <c r="E132" s="50">
        <v>42326</v>
      </c>
      <c r="F132" s="50">
        <v>43434</v>
      </c>
      <c r="G132" s="35" t="s">
        <v>2149</v>
      </c>
      <c r="H132" s="36" t="s">
        <v>2408</v>
      </c>
      <c r="I132" s="35" t="s">
        <v>62</v>
      </c>
    </row>
    <row r="133" spans="1:9" ht="112.5" x14ac:dyDescent="0.25">
      <c r="A133" s="35" t="s">
        <v>2412</v>
      </c>
      <c r="B133" s="36" t="s">
        <v>2413</v>
      </c>
      <c r="C133" s="39">
        <v>728935.24</v>
      </c>
      <c r="D133" s="39">
        <v>619594.94999999995</v>
      </c>
      <c r="E133" s="50">
        <v>43703</v>
      </c>
      <c r="F133" s="50">
        <v>44561</v>
      </c>
      <c r="G133" s="35" t="s">
        <v>2149</v>
      </c>
      <c r="H133" s="36" t="s">
        <v>2414</v>
      </c>
      <c r="I133" s="35" t="s">
        <v>62</v>
      </c>
    </row>
    <row r="134" spans="1:9" ht="112.5" x14ac:dyDescent="0.25">
      <c r="A134" s="35" t="s">
        <v>2415</v>
      </c>
      <c r="B134" s="36" t="s">
        <v>2416</v>
      </c>
      <c r="C134" s="39">
        <v>727653.2</v>
      </c>
      <c r="D134" s="39">
        <v>618505.22</v>
      </c>
      <c r="E134" s="50">
        <v>42975</v>
      </c>
      <c r="F134" s="50">
        <v>43424</v>
      </c>
      <c r="G134" s="35" t="s">
        <v>2149</v>
      </c>
      <c r="H134" s="36" t="s">
        <v>2417</v>
      </c>
      <c r="I134" s="35" t="s">
        <v>62</v>
      </c>
    </row>
    <row r="135" spans="1:9" ht="90" x14ac:dyDescent="0.25">
      <c r="A135" s="35" t="s">
        <v>2418</v>
      </c>
      <c r="B135" s="36" t="s">
        <v>2419</v>
      </c>
      <c r="C135" s="39">
        <v>724050.73</v>
      </c>
      <c r="D135" s="39">
        <v>535797.54</v>
      </c>
      <c r="E135" s="50">
        <v>43009</v>
      </c>
      <c r="F135" s="50">
        <v>44196</v>
      </c>
      <c r="G135" s="35" t="s">
        <v>2149</v>
      </c>
      <c r="H135" s="36" t="s">
        <v>2420</v>
      </c>
      <c r="I135" s="35" t="s">
        <v>62</v>
      </c>
    </row>
    <row r="136" spans="1:9" ht="78.75" x14ac:dyDescent="0.25">
      <c r="A136" s="35" t="s">
        <v>2421</v>
      </c>
      <c r="B136" s="36" t="s">
        <v>2422</v>
      </c>
      <c r="C136" s="39">
        <v>722854.28</v>
      </c>
      <c r="D136" s="39">
        <v>578283.42000000004</v>
      </c>
      <c r="E136" s="50">
        <v>43798</v>
      </c>
      <c r="F136" s="50">
        <v>44895</v>
      </c>
      <c r="G136" s="35" t="s">
        <v>2149</v>
      </c>
      <c r="H136" s="36" t="s">
        <v>2423</v>
      </c>
      <c r="I136" s="35" t="s">
        <v>62</v>
      </c>
    </row>
    <row r="137" spans="1:9" ht="56.25" x14ac:dyDescent="0.25">
      <c r="A137" s="35" t="s">
        <v>2424</v>
      </c>
      <c r="B137" s="36" t="s">
        <v>2425</v>
      </c>
      <c r="C137" s="39">
        <v>722829.92</v>
      </c>
      <c r="D137" s="39">
        <v>614405.43000000005</v>
      </c>
      <c r="E137" s="50">
        <v>43419</v>
      </c>
      <c r="F137" s="50">
        <v>43830</v>
      </c>
      <c r="G137" s="35" t="s">
        <v>2149</v>
      </c>
      <c r="H137" s="36" t="s">
        <v>2426</v>
      </c>
      <c r="I137" s="35" t="s">
        <v>62</v>
      </c>
    </row>
    <row r="138" spans="1:9" ht="78.75" x14ac:dyDescent="0.25">
      <c r="A138" s="35" t="s">
        <v>4350</v>
      </c>
      <c r="B138" s="36" t="s">
        <v>4351</v>
      </c>
      <c r="C138" s="39">
        <v>721183.66</v>
      </c>
      <c r="D138" s="39">
        <v>613006.11</v>
      </c>
      <c r="E138" s="50">
        <v>42723</v>
      </c>
      <c r="F138" s="50">
        <v>43465</v>
      </c>
      <c r="G138" s="35" t="s">
        <v>2149</v>
      </c>
      <c r="H138" s="36" t="s">
        <v>4352</v>
      </c>
      <c r="I138" s="35" t="s">
        <v>4173</v>
      </c>
    </row>
    <row r="139" spans="1:9" ht="67.5" x14ac:dyDescent="0.25">
      <c r="A139" s="35" t="s">
        <v>2427</v>
      </c>
      <c r="B139" s="36" t="s">
        <v>2428</v>
      </c>
      <c r="C139" s="39">
        <v>719792.85</v>
      </c>
      <c r="D139" s="39">
        <v>352413.83</v>
      </c>
      <c r="E139" s="50">
        <v>42826</v>
      </c>
      <c r="F139" s="50">
        <v>43921</v>
      </c>
      <c r="G139" s="35" t="s">
        <v>2149</v>
      </c>
      <c r="H139" s="36" t="s">
        <v>2429</v>
      </c>
      <c r="I139" s="35" t="s">
        <v>62</v>
      </c>
    </row>
    <row r="140" spans="1:9" ht="22.5" x14ac:dyDescent="0.25">
      <c r="A140" s="35" t="s">
        <v>2430</v>
      </c>
      <c r="B140" s="36" t="s">
        <v>2431</v>
      </c>
      <c r="C140" s="39">
        <v>713743.95</v>
      </c>
      <c r="D140" s="39">
        <v>606682.36</v>
      </c>
      <c r="E140" s="50">
        <v>42917</v>
      </c>
      <c r="F140" s="50">
        <v>43371</v>
      </c>
      <c r="G140" s="35" t="s">
        <v>2149</v>
      </c>
      <c r="H140" s="36" t="s">
        <v>2432</v>
      </c>
      <c r="I140" s="35" t="s">
        <v>62</v>
      </c>
    </row>
    <row r="141" spans="1:9" ht="101.25" x14ac:dyDescent="0.25">
      <c r="A141" s="35" t="s">
        <v>2433</v>
      </c>
      <c r="B141" s="36" t="s">
        <v>2434</v>
      </c>
      <c r="C141" s="39">
        <v>690692.47</v>
      </c>
      <c r="D141" s="39">
        <v>552553.98</v>
      </c>
      <c r="E141" s="50">
        <v>42522</v>
      </c>
      <c r="F141" s="50">
        <v>43646</v>
      </c>
      <c r="G141" s="35" t="s">
        <v>2149</v>
      </c>
      <c r="H141" s="36" t="s">
        <v>2435</v>
      </c>
      <c r="I141" s="35" t="s">
        <v>62</v>
      </c>
    </row>
    <row r="142" spans="1:9" ht="45" x14ac:dyDescent="0.25">
      <c r="A142" s="35" t="s">
        <v>2436</v>
      </c>
      <c r="B142" s="36" t="s">
        <v>2437</v>
      </c>
      <c r="C142" s="39">
        <v>682849.36</v>
      </c>
      <c r="D142" s="39">
        <v>580421.96</v>
      </c>
      <c r="E142" s="50">
        <v>43004</v>
      </c>
      <c r="F142" s="50">
        <v>43738</v>
      </c>
      <c r="G142" s="35" t="s">
        <v>2149</v>
      </c>
      <c r="H142" s="36" t="s">
        <v>2438</v>
      </c>
      <c r="I142" s="35" t="s">
        <v>62</v>
      </c>
    </row>
    <row r="143" spans="1:9" ht="112.5" x14ac:dyDescent="0.25">
      <c r="A143" s="35" t="s">
        <v>4353</v>
      </c>
      <c r="B143" s="36" t="s">
        <v>4354</v>
      </c>
      <c r="C143" s="39">
        <v>675061.79</v>
      </c>
      <c r="D143" s="39">
        <v>573802.51</v>
      </c>
      <c r="E143" s="50">
        <v>43194</v>
      </c>
      <c r="F143" s="50">
        <v>43437</v>
      </c>
      <c r="G143" s="35" t="s">
        <v>2149</v>
      </c>
      <c r="H143" s="36" t="s">
        <v>4355</v>
      </c>
      <c r="I143" s="35" t="s">
        <v>4173</v>
      </c>
    </row>
    <row r="144" spans="1:9" ht="101.25" x14ac:dyDescent="0.25">
      <c r="A144" s="35" t="s">
        <v>2439</v>
      </c>
      <c r="B144" s="36" t="s">
        <v>2440</v>
      </c>
      <c r="C144" s="39">
        <v>666899.98</v>
      </c>
      <c r="D144" s="39">
        <v>566864.98</v>
      </c>
      <c r="E144" s="50">
        <v>42304</v>
      </c>
      <c r="F144" s="50">
        <v>43464</v>
      </c>
      <c r="G144" s="35" t="s">
        <v>2149</v>
      </c>
      <c r="H144" s="36" t="s">
        <v>2441</v>
      </c>
      <c r="I144" s="35" t="s">
        <v>62</v>
      </c>
    </row>
    <row r="145" spans="1:9" ht="33.75" x14ac:dyDescent="0.25">
      <c r="A145" s="35" t="s">
        <v>4356</v>
      </c>
      <c r="B145" s="36" t="s">
        <v>4357</v>
      </c>
      <c r="C145" s="39">
        <v>663026.34</v>
      </c>
      <c r="D145" s="39">
        <v>563572.38</v>
      </c>
      <c r="E145" s="50">
        <v>43165</v>
      </c>
      <c r="F145" s="50">
        <v>43677</v>
      </c>
      <c r="G145" s="35" t="s">
        <v>2149</v>
      </c>
      <c r="H145" s="36" t="s">
        <v>4358</v>
      </c>
      <c r="I145" s="35" t="s">
        <v>4173</v>
      </c>
    </row>
    <row r="146" spans="1:9" ht="101.25" x14ac:dyDescent="0.25">
      <c r="A146" s="35" t="s">
        <v>2442</v>
      </c>
      <c r="B146" s="36" t="s">
        <v>2443</v>
      </c>
      <c r="C146" s="39">
        <v>658696.17000000004</v>
      </c>
      <c r="D146" s="39">
        <v>559891.74</v>
      </c>
      <c r="E146" s="50">
        <v>42542</v>
      </c>
      <c r="F146" s="50">
        <v>43373</v>
      </c>
      <c r="G146" s="35" t="s">
        <v>2149</v>
      </c>
      <c r="H146" s="36" t="s">
        <v>2444</v>
      </c>
      <c r="I146" s="35" t="s">
        <v>62</v>
      </c>
    </row>
    <row r="147" spans="1:9" ht="123.75" x14ac:dyDescent="0.25">
      <c r="A147" s="35" t="s">
        <v>2445</v>
      </c>
      <c r="B147" s="36" t="s">
        <v>2446</v>
      </c>
      <c r="C147" s="39">
        <v>656062.88</v>
      </c>
      <c r="D147" s="39">
        <v>557653.43999999994</v>
      </c>
      <c r="E147" s="50">
        <v>43070</v>
      </c>
      <c r="F147" s="50">
        <v>44135</v>
      </c>
      <c r="G147" s="35" t="s">
        <v>2149</v>
      </c>
      <c r="H147" s="36" t="s">
        <v>2447</v>
      </c>
      <c r="I147" s="35" t="s">
        <v>62</v>
      </c>
    </row>
    <row r="148" spans="1:9" ht="101.25" x14ac:dyDescent="0.25">
      <c r="A148" s="35" t="s">
        <v>2448</v>
      </c>
      <c r="B148" s="36" t="s">
        <v>2449</v>
      </c>
      <c r="C148" s="39">
        <v>654183.30000000005</v>
      </c>
      <c r="D148" s="39">
        <v>457928.3</v>
      </c>
      <c r="E148" s="50">
        <v>42522</v>
      </c>
      <c r="F148" s="50">
        <v>43343</v>
      </c>
      <c r="G148" s="35" t="s">
        <v>2149</v>
      </c>
      <c r="H148" s="36" t="s">
        <v>2450</v>
      </c>
      <c r="I148" s="35" t="s">
        <v>62</v>
      </c>
    </row>
    <row r="149" spans="1:9" ht="56.25" x14ac:dyDescent="0.25">
      <c r="A149" s="35" t="s">
        <v>2451</v>
      </c>
      <c r="B149" s="36" t="s">
        <v>2452</v>
      </c>
      <c r="C149" s="39">
        <v>651704.44999999995</v>
      </c>
      <c r="D149" s="39">
        <v>489110.68</v>
      </c>
      <c r="E149" s="50">
        <v>43191</v>
      </c>
      <c r="F149" s="50">
        <v>44377</v>
      </c>
      <c r="G149" s="35" t="s">
        <v>2149</v>
      </c>
      <c r="H149" s="36" t="s">
        <v>2453</v>
      </c>
      <c r="I149" s="35" t="s">
        <v>62</v>
      </c>
    </row>
    <row r="150" spans="1:9" ht="90" x14ac:dyDescent="0.25">
      <c r="A150" s="35" t="s">
        <v>2454</v>
      </c>
      <c r="B150" s="36" t="s">
        <v>2455</v>
      </c>
      <c r="C150" s="39">
        <v>651689.78</v>
      </c>
      <c r="D150" s="39">
        <v>553936.31000000006</v>
      </c>
      <c r="E150" s="50">
        <v>43040</v>
      </c>
      <c r="F150" s="50">
        <v>43799</v>
      </c>
      <c r="G150" s="35" t="s">
        <v>2149</v>
      </c>
      <c r="H150" s="36" t="s">
        <v>2456</v>
      </c>
      <c r="I150" s="35" t="s">
        <v>62</v>
      </c>
    </row>
    <row r="151" spans="1:9" ht="101.25" x14ac:dyDescent="0.25">
      <c r="A151" s="35" t="s">
        <v>2457</v>
      </c>
      <c r="B151" s="36" t="s">
        <v>2458</v>
      </c>
      <c r="C151" s="39">
        <v>651149.16</v>
      </c>
      <c r="D151" s="39">
        <v>553476.78</v>
      </c>
      <c r="E151" s="50">
        <v>42461</v>
      </c>
      <c r="F151" s="50">
        <v>44165</v>
      </c>
      <c r="G151" s="35" t="s">
        <v>2149</v>
      </c>
      <c r="H151" s="36" t="s">
        <v>2459</v>
      </c>
      <c r="I151" s="35" t="s">
        <v>62</v>
      </c>
    </row>
    <row r="152" spans="1:9" ht="90" x14ac:dyDescent="0.25">
      <c r="A152" s="35" t="s">
        <v>2460</v>
      </c>
      <c r="B152" s="36" t="s">
        <v>2461</v>
      </c>
      <c r="C152" s="39">
        <v>650670.12</v>
      </c>
      <c r="D152" s="39">
        <v>520536.1</v>
      </c>
      <c r="E152" s="50">
        <v>42310</v>
      </c>
      <c r="F152" s="50">
        <v>43646</v>
      </c>
      <c r="G152" s="35" t="s">
        <v>2149</v>
      </c>
      <c r="H152" s="36" t="s">
        <v>2462</v>
      </c>
      <c r="I152" s="35" t="s">
        <v>62</v>
      </c>
    </row>
    <row r="153" spans="1:9" ht="112.5" x14ac:dyDescent="0.25">
      <c r="A153" s="35" t="s">
        <v>2463</v>
      </c>
      <c r="B153" s="36" t="s">
        <v>2464</v>
      </c>
      <c r="C153" s="39">
        <v>644994.51</v>
      </c>
      <c r="D153" s="39">
        <v>548152.74</v>
      </c>
      <c r="E153" s="50">
        <v>43177</v>
      </c>
      <c r="F153" s="50">
        <v>44165</v>
      </c>
      <c r="G153" s="35" t="s">
        <v>2149</v>
      </c>
      <c r="H153" s="36" t="s">
        <v>2465</v>
      </c>
      <c r="I153" s="35" t="s">
        <v>62</v>
      </c>
    </row>
    <row r="154" spans="1:9" ht="112.5" x14ac:dyDescent="0.25">
      <c r="A154" s="35" t="s">
        <v>2466</v>
      </c>
      <c r="B154" s="36" t="s">
        <v>2467</v>
      </c>
      <c r="C154" s="39">
        <v>642947.18000000005</v>
      </c>
      <c r="D154" s="39">
        <v>546505.1</v>
      </c>
      <c r="E154" s="50">
        <v>42552</v>
      </c>
      <c r="F154" s="50">
        <v>44561</v>
      </c>
      <c r="G154" s="35" t="s">
        <v>2149</v>
      </c>
      <c r="H154" s="36" t="s">
        <v>2468</v>
      </c>
      <c r="I154" s="35" t="s">
        <v>62</v>
      </c>
    </row>
    <row r="155" spans="1:9" ht="101.25" x14ac:dyDescent="0.25">
      <c r="A155" s="35" t="s">
        <v>4359</v>
      </c>
      <c r="B155" s="36" t="s">
        <v>4360</v>
      </c>
      <c r="C155" s="39">
        <v>639375.69999999995</v>
      </c>
      <c r="D155" s="39">
        <v>435612.42</v>
      </c>
      <c r="E155" s="50">
        <v>42644</v>
      </c>
      <c r="F155" s="50">
        <v>44104</v>
      </c>
      <c r="G155" s="35" t="s">
        <v>2149</v>
      </c>
      <c r="H155" s="36" t="s">
        <v>4361</v>
      </c>
      <c r="I155" s="35" t="s">
        <v>4173</v>
      </c>
    </row>
    <row r="156" spans="1:9" ht="112.5" x14ac:dyDescent="0.25">
      <c r="A156" s="35" t="s">
        <v>2469</v>
      </c>
      <c r="B156" s="36" t="s">
        <v>2470</v>
      </c>
      <c r="C156" s="39">
        <v>637971.31999999995</v>
      </c>
      <c r="D156" s="39">
        <v>542275.62</v>
      </c>
      <c r="E156" s="50">
        <v>43429</v>
      </c>
      <c r="F156" s="50">
        <v>44196</v>
      </c>
      <c r="G156" s="35" t="s">
        <v>2149</v>
      </c>
      <c r="H156" s="36" t="s">
        <v>2471</v>
      </c>
      <c r="I156" s="35" t="s">
        <v>62</v>
      </c>
    </row>
    <row r="157" spans="1:9" ht="67.5" x14ac:dyDescent="0.25">
      <c r="A157" s="35" t="s">
        <v>2472</v>
      </c>
      <c r="B157" s="36" t="s">
        <v>2473</v>
      </c>
      <c r="C157" s="39">
        <v>633813.05000000005</v>
      </c>
      <c r="D157" s="39">
        <v>530018.78</v>
      </c>
      <c r="E157" s="50">
        <v>43091</v>
      </c>
      <c r="F157" s="50">
        <v>44184</v>
      </c>
      <c r="G157" s="35" t="s">
        <v>2149</v>
      </c>
      <c r="H157" s="36" t="s">
        <v>2474</v>
      </c>
      <c r="I157" s="35" t="s">
        <v>62</v>
      </c>
    </row>
    <row r="158" spans="1:9" ht="90" x14ac:dyDescent="0.25">
      <c r="A158" s="35" t="s">
        <v>4362</v>
      </c>
      <c r="B158" s="36" t="s">
        <v>4363</v>
      </c>
      <c r="C158" s="39">
        <v>631449.92000000004</v>
      </c>
      <c r="D158" s="39">
        <v>536732.43000000005</v>
      </c>
      <c r="E158" s="50">
        <v>42694</v>
      </c>
      <c r="F158" s="50">
        <v>43672</v>
      </c>
      <c r="G158" s="35" t="s">
        <v>2149</v>
      </c>
      <c r="H158" s="36" t="s">
        <v>4364</v>
      </c>
      <c r="I158" s="35" t="s">
        <v>4173</v>
      </c>
    </row>
    <row r="159" spans="1:9" ht="101.25" x14ac:dyDescent="0.25">
      <c r="A159" s="35" t="s">
        <v>2475</v>
      </c>
      <c r="B159" s="36" t="s">
        <v>2476</v>
      </c>
      <c r="C159" s="39">
        <v>629369.35</v>
      </c>
      <c r="D159" s="39">
        <v>534963.94999999995</v>
      </c>
      <c r="E159" s="50">
        <v>42521</v>
      </c>
      <c r="F159" s="50">
        <v>43371</v>
      </c>
      <c r="G159" s="35" t="s">
        <v>2149</v>
      </c>
      <c r="H159" s="36" t="s">
        <v>2477</v>
      </c>
      <c r="I159" s="35" t="s">
        <v>62</v>
      </c>
    </row>
    <row r="160" spans="1:9" ht="112.5" x14ac:dyDescent="0.25">
      <c r="A160" s="35" t="s">
        <v>4365</v>
      </c>
      <c r="B160" s="36" t="s">
        <v>4366</v>
      </c>
      <c r="C160" s="39">
        <v>621419.54</v>
      </c>
      <c r="D160" s="39">
        <v>528206.6</v>
      </c>
      <c r="E160" s="50">
        <v>42671</v>
      </c>
      <c r="F160" s="50">
        <v>43395</v>
      </c>
      <c r="G160" s="35" t="s">
        <v>2149</v>
      </c>
      <c r="H160" s="36" t="s">
        <v>4367</v>
      </c>
      <c r="I160" s="35" t="s">
        <v>4173</v>
      </c>
    </row>
    <row r="161" spans="1:9" ht="101.25" x14ac:dyDescent="0.25">
      <c r="A161" s="35" t="s">
        <v>4368</v>
      </c>
      <c r="B161" s="36" t="s">
        <v>4369</v>
      </c>
      <c r="C161" s="39">
        <v>621050.31999999995</v>
      </c>
      <c r="D161" s="39">
        <v>527892.76</v>
      </c>
      <c r="E161" s="50">
        <v>42737</v>
      </c>
      <c r="F161" s="50">
        <v>43404</v>
      </c>
      <c r="G161" s="35" t="s">
        <v>2149</v>
      </c>
      <c r="H161" s="36" t="s">
        <v>4370</v>
      </c>
      <c r="I161" s="35" t="s">
        <v>4173</v>
      </c>
    </row>
    <row r="162" spans="1:9" ht="33.75" x14ac:dyDescent="0.25">
      <c r="A162" s="35" t="s">
        <v>4371</v>
      </c>
      <c r="B162" s="36" t="s">
        <v>4372</v>
      </c>
      <c r="C162" s="39">
        <v>616880.21</v>
      </c>
      <c r="D162" s="39">
        <v>524348.18000000005</v>
      </c>
      <c r="E162" s="50">
        <v>42828</v>
      </c>
      <c r="F162" s="50">
        <v>43982</v>
      </c>
      <c r="G162" s="35" t="s">
        <v>2149</v>
      </c>
      <c r="H162" s="36" t="s">
        <v>4373</v>
      </c>
      <c r="I162" s="35" t="s">
        <v>4173</v>
      </c>
    </row>
    <row r="163" spans="1:9" ht="112.5" x14ac:dyDescent="0.25">
      <c r="A163" s="35" t="s">
        <v>2478</v>
      </c>
      <c r="B163" s="36" t="s">
        <v>2479</v>
      </c>
      <c r="C163" s="39">
        <v>616730.05000000005</v>
      </c>
      <c r="D163" s="39">
        <v>524220.54</v>
      </c>
      <c r="E163" s="50">
        <v>41663</v>
      </c>
      <c r="F163" s="50">
        <v>43358</v>
      </c>
      <c r="G163" s="35" t="s">
        <v>2149</v>
      </c>
      <c r="H163" s="36" t="s">
        <v>2480</v>
      </c>
      <c r="I163" s="35" t="s">
        <v>62</v>
      </c>
    </row>
    <row r="164" spans="1:9" ht="78.75" x14ac:dyDescent="0.25">
      <c r="A164" s="35" t="s">
        <v>4374</v>
      </c>
      <c r="B164" s="36" t="s">
        <v>4375</v>
      </c>
      <c r="C164" s="39">
        <v>615973.59</v>
      </c>
      <c r="D164" s="39">
        <v>458900.32</v>
      </c>
      <c r="E164" s="50">
        <v>43222</v>
      </c>
      <c r="F164" s="50">
        <v>43830</v>
      </c>
      <c r="G164" s="35" t="s">
        <v>2149</v>
      </c>
      <c r="H164" s="36" t="s">
        <v>4376</v>
      </c>
      <c r="I164" s="35" t="s">
        <v>4173</v>
      </c>
    </row>
    <row r="165" spans="1:9" ht="101.25" x14ac:dyDescent="0.25">
      <c r="A165" s="35" t="s">
        <v>4377</v>
      </c>
      <c r="B165" s="36" t="s">
        <v>4378</v>
      </c>
      <c r="C165" s="39">
        <v>615802.80000000005</v>
      </c>
      <c r="D165" s="39">
        <v>523432.37</v>
      </c>
      <c r="E165" s="50">
        <v>42737</v>
      </c>
      <c r="F165" s="50">
        <v>43404</v>
      </c>
      <c r="G165" s="35" t="s">
        <v>2149</v>
      </c>
      <c r="H165" s="36" t="s">
        <v>4379</v>
      </c>
      <c r="I165" s="35" t="s">
        <v>4173</v>
      </c>
    </row>
    <row r="166" spans="1:9" ht="90" x14ac:dyDescent="0.25">
      <c r="A166" s="35" t="s">
        <v>4380</v>
      </c>
      <c r="B166" s="36" t="s">
        <v>4381</v>
      </c>
      <c r="C166" s="39">
        <v>615354.81999999995</v>
      </c>
      <c r="D166" s="39">
        <v>523051.59</v>
      </c>
      <c r="E166" s="50">
        <v>42919</v>
      </c>
      <c r="F166" s="50">
        <v>43404</v>
      </c>
      <c r="G166" s="35" t="s">
        <v>2149</v>
      </c>
      <c r="H166" s="36" t="s">
        <v>4382</v>
      </c>
      <c r="I166" s="35" t="s">
        <v>4173</v>
      </c>
    </row>
    <row r="167" spans="1:9" ht="78.75" x14ac:dyDescent="0.25">
      <c r="A167" s="35" t="s">
        <v>2481</v>
      </c>
      <c r="B167" s="36" t="s">
        <v>2482</v>
      </c>
      <c r="C167" s="39">
        <v>614710.11</v>
      </c>
      <c r="D167" s="39">
        <v>522503.59</v>
      </c>
      <c r="E167" s="50">
        <v>43238</v>
      </c>
      <c r="F167" s="50">
        <v>44530</v>
      </c>
      <c r="G167" s="35" t="s">
        <v>2149</v>
      </c>
      <c r="H167" s="36" t="s">
        <v>2483</v>
      </c>
      <c r="I167" s="35" t="s">
        <v>62</v>
      </c>
    </row>
    <row r="168" spans="1:9" ht="45" x14ac:dyDescent="0.25">
      <c r="A168" s="35" t="s">
        <v>2484</v>
      </c>
      <c r="B168" s="36" t="s">
        <v>2485</v>
      </c>
      <c r="C168" s="39">
        <v>610635.84</v>
      </c>
      <c r="D168" s="39">
        <v>519040.46</v>
      </c>
      <c r="E168" s="50">
        <v>43249</v>
      </c>
      <c r="F168" s="50">
        <v>43951</v>
      </c>
      <c r="G168" s="35" t="s">
        <v>2149</v>
      </c>
      <c r="H168" s="36" t="s">
        <v>2486</v>
      </c>
      <c r="I168" s="35" t="s">
        <v>62</v>
      </c>
    </row>
    <row r="169" spans="1:9" ht="112.5" x14ac:dyDescent="0.25">
      <c r="A169" s="35" t="s">
        <v>2487</v>
      </c>
      <c r="B169" s="36" t="s">
        <v>2488</v>
      </c>
      <c r="C169" s="39">
        <v>602432.09</v>
      </c>
      <c r="D169" s="39">
        <v>512067.27</v>
      </c>
      <c r="E169" s="50">
        <v>42655</v>
      </c>
      <c r="F169" s="50">
        <v>43281</v>
      </c>
      <c r="G169" s="35" t="s">
        <v>2149</v>
      </c>
      <c r="H169" s="36" t="s">
        <v>2489</v>
      </c>
      <c r="I169" s="35" t="s">
        <v>62</v>
      </c>
    </row>
    <row r="170" spans="1:9" ht="101.25" x14ac:dyDescent="0.25">
      <c r="A170" s="35" t="s">
        <v>2490</v>
      </c>
      <c r="B170" s="36" t="s">
        <v>2491</v>
      </c>
      <c r="C170" s="39">
        <v>595658.05000000005</v>
      </c>
      <c r="D170" s="39">
        <v>506309.34</v>
      </c>
      <c r="E170" s="50">
        <v>42215</v>
      </c>
      <c r="F170" s="50">
        <v>44196</v>
      </c>
      <c r="G170" s="35" t="s">
        <v>2149</v>
      </c>
      <c r="H170" s="36" t="s">
        <v>2492</v>
      </c>
      <c r="I170" s="35" t="s">
        <v>62</v>
      </c>
    </row>
    <row r="171" spans="1:9" ht="112.5" x14ac:dyDescent="0.25">
      <c r="A171" s="35" t="s">
        <v>2493</v>
      </c>
      <c r="B171" s="36" t="s">
        <v>2494</v>
      </c>
      <c r="C171" s="39">
        <v>589850.81999999995</v>
      </c>
      <c r="D171" s="39">
        <v>501373.2</v>
      </c>
      <c r="E171" s="50">
        <v>43556</v>
      </c>
      <c r="F171" s="50">
        <v>44195</v>
      </c>
      <c r="G171" s="35" t="s">
        <v>2149</v>
      </c>
      <c r="H171" s="36" t="s">
        <v>2495</v>
      </c>
      <c r="I171" s="35" t="s">
        <v>62</v>
      </c>
    </row>
    <row r="172" spans="1:9" ht="112.5" x14ac:dyDescent="0.25">
      <c r="A172" s="35" t="s">
        <v>4383</v>
      </c>
      <c r="B172" s="36" t="s">
        <v>4384</v>
      </c>
      <c r="C172" s="39">
        <v>586440.25</v>
      </c>
      <c r="D172" s="39">
        <v>410508.17</v>
      </c>
      <c r="E172" s="50">
        <v>42660</v>
      </c>
      <c r="F172" s="50">
        <v>43465</v>
      </c>
      <c r="G172" s="35" t="s">
        <v>2149</v>
      </c>
      <c r="H172" s="36" t="s">
        <v>4385</v>
      </c>
      <c r="I172" s="35" t="s">
        <v>4173</v>
      </c>
    </row>
    <row r="173" spans="1:9" ht="112.5" x14ac:dyDescent="0.25">
      <c r="A173" s="35" t="s">
        <v>4386</v>
      </c>
      <c r="B173" s="36" t="s">
        <v>4387</v>
      </c>
      <c r="C173" s="39">
        <v>585669.66</v>
      </c>
      <c r="D173" s="39">
        <v>409954.12</v>
      </c>
      <c r="E173" s="50">
        <v>42645</v>
      </c>
      <c r="F173" s="50">
        <v>43738</v>
      </c>
      <c r="G173" s="35" t="s">
        <v>2149</v>
      </c>
      <c r="H173" s="36" t="s">
        <v>4388</v>
      </c>
      <c r="I173" s="35" t="s">
        <v>4173</v>
      </c>
    </row>
    <row r="174" spans="1:9" ht="78.75" x14ac:dyDescent="0.25">
      <c r="A174" s="35" t="s">
        <v>2496</v>
      </c>
      <c r="B174" s="36" t="s">
        <v>2497</v>
      </c>
      <c r="C174" s="39">
        <v>581341.32999999996</v>
      </c>
      <c r="D174" s="39">
        <v>440876.56</v>
      </c>
      <c r="E174" s="50">
        <v>42887</v>
      </c>
      <c r="F174" s="50">
        <v>44195</v>
      </c>
      <c r="G174" s="35" t="s">
        <v>2149</v>
      </c>
      <c r="H174" s="36" t="s">
        <v>2498</v>
      </c>
      <c r="I174" s="35" t="s">
        <v>62</v>
      </c>
    </row>
    <row r="175" spans="1:9" ht="90" x14ac:dyDescent="0.25">
      <c r="A175" s="35" t="s">
        <v>2499</v>
      </c>
      <c r="B175" s="36" t="s">
        <v>2500</v>
      </c>
      <c r="C175" s="39">
        <v>578944.92000000004</v>
      </c>
      <c r="D175" s="39">
        <v>492103.18</v>
      </c>
      <c r="E175" s="50">
        <v>42636</v>
      </c>
      <c r="F175" s="50">
        <v>43700</v>
      </c>
      <c r="G175" s="35" t="s">
        <v>2149</v>
      </c>
      <c r="H175" s="36" t="s">
        <v>2501</v>
      </c>
      <c r="I175" s="35" t="s">
        <v>62</v>
      </c>
    </row>
    <row r="176" spans="1:9" ht="112.5" x14ac:dyDescent="0.25">
      <c r="A176" s="35" t="s">
        <v>2502</v>
      </c>
      <c r="B176" s="36" t="s">
        <v>2503</v>
      </c>
      <c r="C176" s="39">
        <v>576088.56999999995</v>
      </c>
      <c r="D176" s="39">
        <v>460870.85</v>
      </c>
      <c r="E176" s="50">
        <v>42676</v>
      </c>
      <c r="F176" s="50">
        <v>43373</v>
      </c>
      <c r="G176" s="35" t="s">
        <v>2149</v>
      </c>
      <c r="H176" s="36" t="s">
        <v>2504</v>
      </c>
      <c r="I176" s="35" t="s">
        <v>62</v>
      </c>
    </row>
    <row r="177" spans="1:9" ht="78.75" x14ac:dyDescent="0.25">
      <c r="A177" s="35" t="s">
        <v>4389</v>
      </c>
      <c r="B177" s="36" t="s">
        <v>4390</v>
      </c>
      <c r="C177" s="39">
        <v>573934.5</v>
      </c>
      <c r="D177" s="39">
        <v>487844.32</v>
      </c>
      <c r="E177" s="50">
        <v>42515</v>
      </c>
      <c r="F177" s="50">
        <v>43404</v>
      </c>
      <c r="G177" s="35" t="s">
        <v>2149</v>
      </c>
      <c r="H177" s="36" t="s">
        <v>4391</v>
      </c>
      <c r="I177" s="35" t="s">
        <v>4173</v>
      </c>
    </row>
    <row r="178" spans="1:9" ht="56.25" x14ac:dyDescent="0.25">
      <c r="A178" s="35" t="s">
        <v>2505</v>
      </c>
      <c r="B178" s="36" t="s">
        <v>2506</v>
      </c>
      <c r="C178" s="39">
        <v>569341.19999999995</v>
      </c>
      <c r="D178" s="39">
        <v>483940.02</v>
      </c>
      <c r="E178" s="50">
        <v>43160</v>
      </c>
      <c r="F178" s="50">
        <v>44895</v>
      </c>
      <c r="G178" s="35" t="s">
        <v>2149</v>
      </c>
      <c r="H178" s="36" t="s">
        <v>2507</v>
      </c>
      <c r="I178" s="35" t="s">
        <v>62</v>
      </c>
    </row>
    <row r="179" spans="1:9" ht="112.5" x14ac:dyDescent="0.25">
      <c r="A179" s="35" t="s">
        <v>2508</v>
      </c>
      <c r="B179" s="36" t="s">
        <v>2509</v>
      </c>
      <c r="C179" s="39">
        <v>568033.68999999994</v>
      </c>
      <c r="D179" s="39">
        <v>482828.64</v>
      </c>
      <c r="E179" s="50">
        <v>42969</v>
      </c>
      <c r="F179" s="50">
        <v>43830</v>
      </c>
      <c r="G179" s="35" t="s">
        <v>2149</v>
      </c>
      <c r="H179" s="36" t="s">
        <v>2510</v>
      </c>
      <c r="I179" s="35" t="s">
        <v>62</v>
      </c>
    </row>
    <row r="180" spans="1:9" ht="90" x14ac:dyDescent="0.25">
      <c r="A180" s="35" t="s">
        <v>4392</v>
      </c>
      <c r="B180" s="36" t="s">
        <v>4393</v>
      </c>
      <c r="C180" s="39">
        <v>567186.13</v>
      </c>
      <c r="D180" s="39">
        <v>482108.2</v>
      </c>
      <c r="E180" s="50">
        <v>42919</v>
      </c>
      <c r="F180" s="50">
        <v>43404</v>
      </c>
      <c r="G180" s="35" t="s">
        <v>2149</v>
      </c>
      <c r="H180" s="36" t="s">
        <v>4394</v>
      </c>
      <c r="I180" s="35" t="s">
        <v>4173</v>
      </c>
    </row>
    <row r="181" spans="1:9" ht="90" x14ac:dyDescent="0.25">
      <c r="A181" s="35" t="s">
        <v>4395</v>
      </c>
      <c r="B181" s="36" t="s">
        <v>4396</v>
      </c>
      <c r="C181" s="39">
        <v>562444.35</v>
      </c>
      <c r="D181" s="39">
        <v>478077.7</v>
      </c>
      <c r="E181" s="50">
        <v>42744</v>
      </c>
      <c r="F181" s="50">
        <v>43707</v>
      </c>
      <c r="G181" s="35" t="s">
        <v>2149</v>
      </c>
      <c r="H181" s="36" t="s">
        <v>4397</v>
      </c>
      <c r="I181" s="35" t="s">
        <v>4173</v>
      </c>
    </row>
    <row r="182" spans="1:9" ht="56.25" x14ac:dyDescent="0.25">
      <c r="A182" s="35" t="s">
        <v>4398</v>
      </c>
      <c r="B182" s="36" t="s">
        <v>4399</v>
      </c>
      <c r="C182" s="39">
        <v>560799.64</v>
      </c>
      <c r="D182" s="39">
        <v>336479.8</v>
      </c>
      <c r="E182" s="50">
        <v>42506</v>
      </c>
      <c r="F182" s="50">
        <v>43091</v>
      </c>
      <c r="G182" s="35" t="s">
        <v>2149</v>
      </c>
      <c r="H182" s="36" t="s">
        <v>4400</v>
      </c>
      <c r="I182" s="35" t="s">
        <v>4173</v>
      </c>
    </row>
    <row r="183" spans="1:9" ht="101.25" x14ac:dyDescent="0.25">
      <c r="A183" s="35" t="s">
        <v>2511</v>
      </c>
      <c r="B183" s="36" t="s">
        <v>2512</v>
      </c>
      <c r="C183" s="39">
        <v>557645.61</v>
      </c>
      <c r="D183" s="39">
        <v>278822.81</v>
      </c>
      <c r="E183" s="50">
        <v>43039</v>
      </c>
      <c r="F183" s="50">
        <v>43465</v>
      </c>
      <c r="G183" s="35" t="s">
        <v>2149</v>
      </c>
      <c r="H183" s="36" t="s">
        <v>2513</v>
      </c>
      <c r="I183" s="35" t="s">
        <v>62</v>
      </c>
    </row>
    <row r="184" spans="1:9" ht="101.25" x14ac:dyDescent="0.25">
      <c r="A184" s="35" t="s">
        <v>4401</v>
      </c>
      <c r="B184" s="36" t="s">
        <v>4402</v>
      </c>
      <c r="C184" s="39">
        <v>553391.51</v>
      </c>
      <c r="D184" s="39">
        <v>470382.78</v>
      </c>
      <c r="E184" s="50">
        <v>43089</v>
      </c>
      <c r="F184" s="50">
        <v>43441</v>
      </c>
      <c r="G184" s="35" t="s">
        <v>2149</v>
      </c>
      <c r="H184" s="36" t="s">
        <v>4403</v>
      </c>
      <c r="I184" s="35" t="s">
        <v>4173</v>
      </c>
    </row>
    <row r="185" spans="1:9" ht="101.25" x14ac:dyDescent="0.25">
      <c r="A185" s="35" t="s">
        <v>2514</v>
      </c>
      <c r="B185" s="36" t="s">
        <v>2515</v>
      </c>
      <c r="C185" s="39">
        <v>540281.74</v>
      </c>
      <c r="D185" s="39">
        <v>459239.48</v>
      </c>
      <c r="E185" s="50">
        <v>43227</v>
      </c>
      <c r="F185" s="50">
        <v>44561</v>
      </c>
      <c r="G185" s="35" t="s">
        <v>2149</v>
      </c>
      <c r="H185" s="36" t="s">
        <v>2516</v>
      </c>
      <c r="I185" s="35" t="s">
        <v>62</v>
      </c>
    </row>
    <row r="186" spans="1:9" ht="33.75" x14ac:dyDescent="0.25">
      <c r="A186" s="35" t="s">
        <v>4404</v>
      </c>
      <c r="B186" s="36" t="s">
        <v>4405</v>
      </c>
      <c r="C186" s="39">
        <v>538913.80000000005</v>
      </c>
      <c r="D186" s="39">
        <v>377239.66</v>
      </c>
      <c r="E186" s="50">
        <v>42461</v>
      </c>
      <c r="F186" s="50">
        <v>44196</v>
      </c>
      <c r="G186" s="35" t="s">
        <v>2149</v>
      </c>
      <c r="H186" s="36" t="s">
        <v>4406</v>
      </c>
      <c r="I186" s="35" t="s">
        <v>4173</v>
      </c>
    </row>
    <row r="187" spans="1:9" ht="101.25" x14ac:dyDescent="0.25">
      <c r="A187" s="35" t="s">
        <v>2517</v>
      </c>
      <c r="B187" s="36" t="s">
        <v>2518</v>
      </c>
      <c r="C187" s="39">
        <v>533953.30000000005</v>
      </c>
      <c r="D187" s="39">
        <v>453860.3</v>
      </c>
      <c r="E187" s="50">
        <v>43409</v>
      </c>
      <c r="F187" s="50">
        <v>44377</v>
      </c>
      <c r="G187" s="35" t="s">
        <v>2149</v>
      </c>
      <c r="H187" s="36" t="s">
        <v>2519</v>
      </c>
      <c r="I187" s="35" t="s">
        <v>62</v>
      </c>
    </row>
    <row r="188" spans="1:9" ht="101.25" x14ac:dyDescent="0.25">
      <c r="A188" s="35" t="s">
        <v>2520</v>
      </c>
      <c r="B188" s="36" t="s">
        <v>2521</v>
      </c>
      <c r="C188" s="39">
        <v>529830.35</v>
      </c>
      <c r="D188" s="39">
        <v>196699.26</v>
      </c>
      <c r="E188" s="50">
        <v>43039</v>
      </c>
      <c r="F188" s="50">
        <v>43826</v>
      </c>
      <c r="G188" s="35" t="s">
        <v>2149</v>
      </c>
      <c r="H188" s="36" t="s">
        <v>2522</v>
      </c>
      <c r="I188" s="35" t="s">
        <v>62</v>
      </c>
    </row>
    <row r="189" spans="1:9" ht="45" x14ac:dyDescent="0.25">
      <c r="A189" s="35" t="s">
        <v>4407</v>
      </c>
      <c r="B189" s="36" t="s">
        <v>4408</v>
      </c>
      <c r="C189" s="39">
        <v>529074</v>
      </c>
      <c r="D189" s="39">
        <v>449712.9</v>
      </c>
      <c r="E189" s="50">
        <v>42560</v>
      </c>
      <c r="F189" s="50">
        <v>43465</v>
      </c>
      <c r="G189" s="35" t="s">
        <v>2149</v>
      </c>
      <c r="H189" s="36" t="s">
        <v>4409</v>
      </c>
      <c r="I189" s="35" t="s">
        <v>4173</v>
      </c>
    </row>
    <row r="190" spans="1:9" ht="56.25" x14ac:dyDescent="0.25">
      <c r="A190" s="35" t="s">
        <v>2523</v>
      </c>
      <c r="B190" s="36" t="s">
        <v>2524</v>
      </c>
      <c r="C190" s="39">
        <v>527852.84</v>
      </c>
      <c r="D190" s="39">
        <v>448674.91</v>
      </c>
      <c r="E190" s="50">
        <v>43301</v>
      </c>
      <c r="F190" s="50">
        <v>43769</v>
      </c>
      <c r="G190" s="35" t="s">
        <v>2149</v>
      </c>
      <c r="H190" s="36" t="s">
        <v>2525</v>
      </c>
      <c r="I190" s="35" t="s">
        <v>62</v>
      </c>
    </row>
    <row r="191" spans="1:9" ht="67.5" x14ac:dyDescent="0.25">
      <c r="A191" s="35" t="s">
        <v>2526</v>
      </c>
      <c r="B191" s="36" t="s">
        <v>2527</v>
      </c>
      <c r="C191" s="39">
        <v>522757.72</v>
      </c>
      <c r="D191" s="39">
        <v>444344.06</v>
      </c>
      <c r="E191" s="50">
        <v>43090</v>
      </c>
      <c r="F191" s="50">
        <v>43419</v>
      </c>
      <c r="G191" s="35" t="s">
        <v>2149</v>
      </c>
      <c r="H191" s="36" t="s">
        <v>2528</v>
      </c>
      <c r="I191" s="35" t="s">
        <v>62</v>
      </c>
    </row>
    <row r="192" spans="1:9" ht="101.25" x14ac:dyDescent="0.25">
      <c r="A192" s="35" t="s">
        <v>4410</v>
      </c>
      <c r="B192" s="36" t="s">
        <v>4411</v>
      </c>
      <c r="C192" s="39">
        <v>520705.58</v>
      </c>
      <c r="D192" s="39">
        <v>442599.74</v>
      </c>
      <c r="E192" s="50">
        <v>43075</v>
      </c>
      <c r="F192" s="50">
        <v>43830</v>
      </c>
      <c r="G192" s="35" t="s">
        <v>2149</v>
      </c>
      <c r="H192" s="36" t="s">
        <v>4412</v>
      </c>
      <c r="I192" s="35" t="s">
        <v>4173</v>
      </c>
    </row>
    <row r="193" spans="1:9" ht="56.25" x14ac:dyDescent="0.25">
      <c r="A193" s="35" t="s">
        <v>2529</v>
      </c>
      <c r="B193" s="36" t="s">
        <v>2530</v>
      </c>
      <c r="C193" s="39">
        <v>520560.71</v>
      </c>
      <c r="D193" s="39">
        <v>442476.6</v>
      </c>
      <c r="E193" s="50">
        <v>42368</v>
      </c>
      <c r="F193" s="50">
        <v>43434</v>
      </c>
      <c r="G193" s="35" t="s">
        <v>2149</v>
      </c>
      <c r="H193" s="36" t="s">
        <v>2531</v>
      </c>
      <c r="I193" s="35" t="s">
        <v>62</v>
      </c>
    </row>
    <row r="194" spans="1:9" ht="123.75" x14ac:dyDescent="0.25">
      <c r="A194" s="35" t="s">
        <v>4413</v>
      </c>
      <c r="B194" s="36" t="s">
        <v>4414</v>
      </c>
      <c r="C194" s="39">
        <v>519424.27</v>
      </c>
      <c r="D194" s="39">
        <v>441510.62</v>
      </c>
      <c r="E194" s="50">
        <v>42675</v>
      </c>
      <c r="F194" s="50">
        <v>43448</v>
      </c>
      <c r="G194" s="35" t="s">
        <v>2149</v>
      </c>
      <c r="H194" s="36" t="s">
        <v>4415</v>
      </c>
      <c r="I194" s="35" t="s">
        <v>4173</v>
      </c>
    </row>
    <row r="195" spans="1:9" ht="101.25" x14ac:dyDescent="0.25">
      <c r="A195" s="35" t="s">
        <v>4416</v>
      </c>
      <c r="B195" s="36" t="s">
        <v>4417</v>
      </c>
      <c r="C195" s="39">
        <v>503011.22</v>
      </c>
      <c r="D195" s="39">
        <v>372228.3</v>
      </c>
      <c r="E195" s="50">
        <v>42916</v>
      </c>
      <c r="F195" s="50">
        <v>44012</v>
      </c>
      <c r="G195" s="35" t="s">
        <v>2149</v>
      </c>
      <c r="H195" s="36" t="s">
        <v>4418</v>
      </c>
      <c r="I195" s="35" t="s">
        <v>4173</v>
      </c>
    </row>
    <row r="196" spans="1:9" ht="67.5" x14ac:dyDescent="0.25">
      <c r="A196" s="35" t="s">
        <v>4419</v>
      </c>
      <c r="B196" s="36" t="s">
        <v>4420</v>
      </c>
      <c r="C196" s="39">
        <v>490907.9</v>
      </c>
      <c r="D196" s="39">
        <v>392726.32</v>
      </c>
      <c r="E196" s="50">
        <v>43208</v>
      </c>
      <c r="F196" s="50">
        <v>43403</v>
      </c>
      <c r="G196" s="35" t="s">
        <v>2149</v>
      </c>
      <c r="H196" s="36" t="s">
        <v>4421</v>
      </c>
      <c r="I196" s="35" t="s">
        <v>4173</v>
      </c>
    </row>
    <row r="197" spans="1:9" ht="78.75" x14ac:dyDescent="0.25">
      <c r="A197" s="35" t="s">
        <v>2532</v>
      </c>
      <c r="B197" s="36" t="s">
        <v>2533</v>
      </c>
      <c r="C197" s="39">
        <v>488731.4</v>
      </c>
      <c r="D197" s="39">
        <v>415421.69</v>
      </c>
      <c r="E197" s="50">
        <v>42537</v>
      </c>
      <c r="F197" s="50">
        <v>43418</v>
      </c>
      <c r="G197" s="35" t="s">
        <v>2149</v>
      </c>
      <c r="H197" s="36" t="s">
        <v>2534</v>
      </c>
      <c r="I197" s="35" t="s">
        <v>62</v>
      </c>
    </row>
    <row r="198" spans="1:9" ht="112.5" x14ac:dyDescent="0.25">
      <c r="A198" s="35" t="s">
        <v>2535</v>
      </c>
      <c r="B198" s="36" t="s">
        <v>2536</v>
      </c>
      <c r="C198" s="39">
        <v>488448.67</v>
      </c>
      <c r="D198" s="39">
        <v>415181.37</v>
      </c>
      <c r="E198" s="50">
        <v>44211</v>
      </c>
      <c r="F198" s="50">
        <v>44926</v>
      </c>
      <c r="G198" s="35" t="s">
        <v>2149</v>
      </c>
      <c r="H198" s="36" t="s">
        <v>2537</v>
      </c>
      <c r="I198" s="35" t="s">
        <v>62</v>
      </c>
    </row>
    <row r="199" spans="1:9" ht="112.5" x14ac:dyDescent="0.25">
      <c r="A199" s="35" t="s">
        <v>2538</v>
      </c>
      <c r="B199" s="36" t="s">
        <v>2539</v>
      </c>
      <c r="C199" s="39">
        <v>484180.52</v>
      </c>
      <c r="D199" s="39">
        <v>411553.44</v>
      </c>
      <c r="E199" s="50">
        <v>43627</v>
      </c>
      <c r="F199" s="50">
        <v>44742</v>
      </c>
      <c r="G199" s="35" t="s">
        <v>2149</v>
      </c>
      <c r="H199" s="36" t="s">
        <v>2540</v>
      </c>
      <c r="I199" s="35" t="s">
        <v>62</v>
      </c>
    </row>
    <row r="200" spans="1:9" ht="101.25" x14ac:dyDescent="0.25">
      <c r="A200" s="35" t="s">
        <v>2541</v>
      </c>
      <c r="B200" s="36" t="s">
        <v>2542</v>
      </c>
      <c r="C200" s="39">
        <v>482856.83</v>
      </c>
      <c r="D200" s="39">
        <v>410428.3</v>
      </c>
      <c r="E200" s="50">
        <v>43102</v>
      </c>
      <c r="F200" s="50">
        <v>43404</v>
      </c>
      <c r="G200" s="35" t="s">
        <v>2149</v>
      </c>
      <c r="H200" s="36" t="s">
        <v>2543</v>
      </c>
      <c r="I200" s="35" t="s">
        <v>62</v>
      </c>
    </row>
    <row r="201" spans="1:9" ht="112.5" x14ac:dyDescent="0.25">
      <c r="A201" s="35" t="s">
        <v>2544</v>
      </c>
      <c r="B201" s="36" t="s">
        <v>2545</v>
      </c>
      <c r="C201" s="39">
        <v>477640.4</v>
      </c>
      <c r="D201" s="39">
        <v>331851.34999999998</v>
      </c>
      <c r="E201" s="50">
        <v>42478</v>
      </c>
      <c r="F201" s="50">
        <v>43646</v>
      </c>
      <c r="G201" s="35" t="s">
        <v>2149</v>
      </c>
      <c r="H201" s="36" t="s">
        <v>2546</v>
      </c>
      <c r="I201" s="35" t="s">
        <v>62</v>
      </c>
    </row>
    <row r="202" spans="1:9" ht="90" x14ac:dyDescent="0.25">
      <c r="A202" s="35" t="s">
        <v>2547</v>
      </c>
      <c r="B202" s="36" t="s">
        <v>2548</v>
      </c>
      <c r="C202" s="39">
        <v>466436.53</v>
      </c>
      <c r="D202" s="39">
        <v>396471.05</v>
      </c>
      <c r="E202" s="50">
        <v>43244</v>
      </c>
      <c r="F202" s="50">
        <v>44377</v>
      </c>
      <c r="G202" s="35" t="s">
        <v>2149</v>
      </c>
      <c r="H202" s="36" t="s">
        <v>2549</v>
      </c>
      <c r="I202" s="35" t="s">
        <v>62</v>
      </c>
    </row>
    <row r="203" spans="1:9" ht="101.25" x14ac:dyDescent="0.25">
      <c r="A203" s="35" t="s">
        <v>2550</v>
      </c>
      <c r="B203" s="36" t="s">
        <v>2551</v>
      </c>
      <c r="C203" s="39">
        <v>465349.06</v>
      </c>
      <c r="D203" s="39">
        <v>372552.72</v>
      </c>
      <c r="E203" s="50">
        <v>42738</v>
      </c>
      <c r="F203" s="50">
        <v>44195</v>
      </c>
      <c r="G203" s="35" t="s">
        <v>2149</v>
      </c>
      <c r="H203" s="36" t="s">
        <v>2552</v>
      </c>
      <c r="I203" s="35" t="s">
        <v>62</v>
      </c>
    </row>
    <row r="204" spans="1:9" ht="101.25" x14ac:dyDescent="0.25">
      <c r="A204" s="35" t="s">
        <v>2553</v>
      </c>
      <c r="B204" s="36" t="s">
        <v>2554</v>
      </c>
      <c r="C204" s="39">
        <v>461751.67</v>
      </c>
      <c r="D204" s="39">
        <v>392488.92</v>
      </c>
      <c r="E204" s="50">
        <v>42286</v>
      </c>
      <c r="F204" s="50">
        <v>43100</v>
      </c>
      <c r="G204" s="35" t="s">
        <v>2149</v>
      </c>
      <c r="H204" s="36" t="s">
        <v>2555</v>
      </c>
      <c r="I204" s="35" t="s">
        <v>62</v>
      </c>
    </row>
    <row r="205" spans="1:9" ht="101.25" x14ac:dyDescent="0.25">
      <c r="A205" s="35" t="s">
        <v>2556</v>
      </c>
      <c r="B205" s="36" t="s">
        <v>2557</v>
      </c>
      <c r="C205" s="39">
        <v>461369.8</v>
      </c>
      <c r="D205" s="39">
        <v>372785.44</v>
      </c>
      <c r="E205" s="50">
        <v>43831</v>
      </c>
      <c r="F205" s="50">
        <v>44408</v>
      </c>
      <c r="G205" s="35" t="s">
        <v>2149</v>
      </c>
      <c r="H205" s="36" t="s">
        <v>2558</v>
      </c>
      <c r="I205" s="35" t="s">
        <v>62</v>
      </c>
    </row>
    <row r="206" spans="1:9" ht="45" x14ac:dyDescent="0.25">
      <c r="A206" s="35" t="s">
        <v>2559</v>
      </c>
      <c r="B206" s="36" t="s">
        <v>2560</v>
      </c>
      <c r="C206" s="39">
        <v>456365.53</v>
      </c>
      <c r="D206" s="39">
        <v>387910.7</v>
      </c>
      <c r="E206" s="50">
        <v>42790</v>
      </c>
      <c r="F206" s="50">
        <v>43281</v>
      </c>
      <c r="G206" s="35" t="s">
        <v>2149</v>
      </c>
      <c r="H206" s="36" t="s">
        <v>2561</v>
      </c>
      <c r="I206" s="35" t="s">
        <v>62</v>
      </c>
    </row>
    <row r="207" spans="1:9" ht="78.75" x14ac:dyDescent="0.25">
      <c r="A207" s="35" t="s">
        <v>2562</v>
      </c>
      <c r="B207" s="36" t="s">
        <v>2563</v>
      </c>
      <c r="C207" s="39">
        <v>453810.29</v>
      </c>
      <c r="D207" s="39">
        <v>385738.75</v>
      </c>
      <c r="E207" s="50">
        <v>43084</v>
      </c>
      <c r="F207" s="50">
        <v>43464</v>
      </c>
      <c r="G207" s="35" t="s">
        <v>2149</v>
      </c>
      <c r="H207" s="36" t="s">
        <v>2564</v>
      </c>
      <c r="I207" s="35" t="s">
        <v>62</v>
      </c>
    </row>
    <row r="208" spans="1:9" ht="112.5" x14ac:dyDescent="0.25">
      <c r="A208" s="35" t="s">
        <v>2565</v>
      </c>
      <c r="B208" s="36" t="s">
        <v>2566</v>
      </c>
      <c r="C208" s="39">
        <v>444591.76</v>
      </c>
      <c r="D208" s="39">
        <v>377903</v>
      </c>
      <c r="E208" s="50">
        <v>42605</v>
      </c>
      <c r="F208" s="50">
        <v>43371</v>
      </c>
      <c r="G208" s="35" t="s">
        <v>2149</v>
      </c>
      <c r="H208" s="36" t="s">
        <v>2567</v>
      </c>
      <c r="I208" s="35" t="s">
        <v>62</v>
      </c>
    </row>
    <row r="209" spans="1:9" ht="112.5" x14ac:dyDescent="0.25">
      <c r="A209" s="35" t="s">
        <v>2568</v>
      </c>
      <c r="B209" s="36" t="s">
        <v>2569</v>
      </c>
      <c r="C209" s="39">
        <v>442474.63</v>
      </c>
      <c r="D209" s="39">
        <v>376103.44</v>
      </c>
      <c r="E209" s="50">
        <v>43644</v>
      </c>
      <c r="F209" s="50">
        <v>44742</v>
      </c>
      <c r="G209" s="35" t="s">
        <v>2149</v>
      </c>
      <c r="H209" s="36" t="s">
        <v>2570</v>
      </c>
      <c r="I209" s="35" t="s">
        <v>62</v>
      </c>
    </row>
    <row r="210" spans="1:9" ht="90" x14ac:dyDescent="0.25">
      <c r="A210" s="35" t="s">
        <v>2571</v>
      </c>
      <c r="B210" s="36" t="s">
        <v>2572</v>
      </c>
      <c r="C210" s="39">
        <v>437221.2</v>
      </c>
      <c r="D210" s="39">
        <v>371638.02</v>
      </c>
      <c r="E210" s="50">
        <v>42585</v>
      </c>
      <c r="F210" s="50">
        <v>44196</v>
      </c>
      <c r="G210" s="35" t="s">
        <v>2149</v>
      </c>
      <c r="H210" s="36" t="s">
        <v>2573</v>
      </c>
      <c r="I210" s="35" t="s">
        <v>62</v>
      </c>
    </row>
    <row r="211" spans="1:9" ht="112.5" x14ac:dyDescent="0.25">
      <c r="A211" s="35" t="s">
        <v>2574</v>
      </c>
      <c r="B211" s="36" t="s">
        <v>2575</v>
      </c>
      <c r="C211" s="39">
        <v>435161.26</v>
      </c>
      <c r="D211" s="39">
        <v>369887.08</v>
      </c>
      <c r="E211" s="50">
        <v>43419</v>
      </c>
      <c r="F211" s="50">
        <v>44012</v>
      </c>
      <c r="G211" s="35" t="s">
        <v>2149</v>
      </c>
      <c r="H211" s="36" t="s">
        <v>2576</v>
      </c>
      <c r="I211" s="35" t="s">
        <v>62</v>
      </c>
    </row>
    <row r="212" spans="1:9" ht="112.5" x14ac:dyDescent="0.25">
      <c r="A212" s="35" t="s">
        <v>2577</v>
      </c>
      <c r="B212" s="36" t="s">
        <v>2578</v>
      </c>
      <c r="C212" s="39">
        <v>434478.68</v>
      </c>
      <c r="D212" s="39">
        <v>369306.88</v>
      </c>
      <c r="E212" s="50">
        <v>43718</v>
      </c>
      <c r="F212" s="50">
        <v>44104</v>
      </c>
      <c r="G212" s="35" t="s">
        <v>2149</v>
      </c>
      <c r="H212" s="36" t="s">
        <v>2579</v>
      </c>
      <c r="I212" s="35" t="s">
        <v>62</v>
      </c>
    </row>
    <row r="213" spans="1:9" ht="112.5" x14ac:dyDescent="0.25">
      <c r="A213" s="35" t="s">
        <v>4422</v>
      </c>
      <c r="B213" s="36" t="s">
        <v>4423</v>
      </c>
      <c r="C213" s="39">
        <v>434168.92</v>
      </c>
      <c r="D213" s="39">
        <v>303907.39</v>
      </c>
      <c r="E213" s="50">
        <v>42826</v>
      </c>
      <c r="F213" s="50">
        <v>43524</v>
      </c>
      <c r="G213" s="35" t="s">
        <v>2149</v>
      </c>
      <c r="H213" s="36" t="s">
        <v>4424</v>
      </c>
      <c r="I213" s="35" t="s">
        <v>4173</v>
      </c>
    </row>
    <row r="214" spans="1:9" ht="101.25" x14ac:dyDescent="0.25">
      <c r="A214" s="35" t="s">
        <v>2580</v>
      </c>
      <c r="B214" s="36" t="s">
        <v>2581</v>
      </c>
      <c r="C214" s="39">
        <v>431660.75</v>
      </c>
      <c r="D214" s="39">
        <v>366911.64</v>
      </c>
      <c r="E214" s="50">
        <v>42864</v>
      </c>
      <c r="F214" s="50">
        <v>43829</v>
      </c>
      <c r="G214" s="35" t="s">
        <v>2149</v>
      </c>
      <c r="H214" s="36" t="s">
        <v>2582</v>
      </c>
      <c r="I214" s="35" t="s">
        <v>62</v>
      </c>
    </row>
    <row r="215" spans="1:9" ht="90" x14ac:dyDescent="0.25">
      <c r="A215" s="35" t="s">
        <v>2583</v>
      </c>
      <c r="B215" s="36" t="s">
        <v>2584</v>
      </c>
      <c r="C215" s="39">
        <v>427749.58</v>
      </c>
      <c r="D215" s="39">
        <v>363587.14</v>
      </c>
      <c r="E215" s="50">
        <v>42815</v>
      </c>
      <c r="F215" s="50">
        <v>43768</v>
      </c>
      <c r="G215" s="35" t="s">
        <v>2149</v>
      </c>
      <c r="H215" s="36" t="s">
        <v>2585</v>
      </c>
      <c r="I215" s="35" t="s">
        <v>62</v>
      </c>
    </row>
    <row r="216" spans="1:9" ht="123.75" x14ac:dyDescent="0.25">
      <c r="A216" s="35" t="s">
        <v>2586</v>
      </c>
      <c r="B216" s="36" t="s">
        <v>2587</v>
      </c>
      <c r="C216" s="39">
        <v>427038.3</v>
      </c>
      <c r="D216" s="39">
        <v>362982.55</v>
      </c>
      <c r="E216" s="50">
        <v>43938</v>
      </c>
      <c r="F216" s="50">
        <v>44530</v>
      </c>
      <c r="G216" s="35" t="s">
        <v>2149</v>
      </c>
      <c r="H216" s="36" t="s">
        <v>2588</v>
      </c>
      <c r="I216" s="35" t="s">
        <v>62</v>
      </c>
    </row>
    <row r="217" spans="1:9" ht="90" x14ac:dyDescent="0.25">
      <c r="A217" s="35" t="s">
        <v>2589</v>
      </c>
      <c r="B217" s="36" t="s">
        <v>2590</v>
      </c>
      <c r="C217" s="39">
        <v>420799.45</v>
      </c>
      <c r="D217" s="39">
        <v>357679.53</v>
      </c>
      <c r="E217" s="50">
        <v>43160</v>
      </c>
      <c r="F217" s="50">
        <v>44196</v>
      </c>
      <c r="G217" s="35" t="s">
        <v>2149</v>
      </c>
      <c r="H217" s="36" t="s">
        <v>2591</v>
      </c>
      <c r="I217" s="35" t="s">
        <v>62</v>
      </c>
    </row>
    <row r="218" spans="1:9" ht="112.5" x14ac:dyDescent="0.25">
      <c r="A218" s="35" t="s">
        <v>2592</v>
      </c>
      <c r="B218" s="36" t="s">
        <v>2593</v>
      </c>
      <c r="C218" s="39">
        <v>417325.11</v>
      </c>
      <c r="D218" s="39">
        <v>354726.35</v>
      </c>
      <c r="E218" s="50">
        <v>42789</v>
      </c>
      <c r="F218" s="50">
        <v>43738</v>
      </c>
      <c r="G218" s="35" t="s">
        <v>2149</v>
      </c>
      <c r="H218" s="36" t="s">
        <v>2594</v>
      </c>
      <c r="I218" s="35" t="s">
        <v>62</v>
      </c>
    </row>
    <row r="219" spans="1:9" ht="78.75" x14ac:dyDescent="0.25">
      <c r="A219" s="35" t="s">
        <v>2595</v>
      </c>
      <c r="B219" s="36" t="s">
        <v>2596</v>
      </c>
      <c r="C219" s="39">
        <v>412924.55</v>
      </c>
      <c r="D219" s="39">
        <v>305564.17</v>
      </c>
      <c r="E219" s="50">
        <v>43374</v>
      </c>
      <c r="F219" s="50">
        <v>44196</v>
      </c>
      <c r="G219" s="35" t="s">
        <v>2149</v>
      </c>
      <c r="H219" s="36" t="s">
        <v>2597</v>
      </c>
      <c r="I219" s="35" t="s">
        <v>62</v>
      </c>
    </row>
    <row r="220" spans="1:9" ht="112.5" x14ac:dyDescent="0.25">
      <c r="A220" s="35" t="s">
        <v>2598</v>
      </c>
      <c r="B220" s="36" t="s">
        <v>2599</v>
      </c>
      <c r="C220" s="39">
        <v>412169.56</v>
      </c>
      <c r="D220" s="39">
        <v>350344.12</v>
      </c>
      <c r="E220" s="50">
        <v>43217</v>
      </c>
      <c r="F220" s="50">
        <v>44316</v>
      </c>
      <c r="G220" s="35" t="s">
        <v>2149</v>
      </c>
      <c r="H220" s="36" t="s">
        <v>2600</v>
      </c>
      <c r="I220" s="35" t="s">
        <v>62</v>
      </c>
    </row>
    <row r="221" spans="1:9" ht="90" x14ac:dyDescent="0.25">
      <c r="A221" s="35" t="s">
        <v>2601</v>
      </c>
      <c r="B221" s="36" t="s">
        <v>2602</v>
      </c>
      <c r="C221" s="39">
        <v>409018.66</v>
      </c>
      <c r="D221" s="39">
        <v>347665.86</v>
      </c>
      <c r="E221" s="50">
        <v>43159</v>
      </c>
      <c r="F221" s="50">
        <v>44469</v>
      </c>
      <c r="G221" s="35" t="s">
        <v>2149</v>
      </c>
      <c r="H221" s="36" t="s">
        <v>2603</v>
      </c>
      <c r="I221" s="35" t="s">
        <v>62</v>
      </c>
    </row>
    <row r="222" spans="1:9" ht="56.25" x14ac:dyDescent="0.25">
      <c r="A222" s="35" t="s">
        <v>4425</v>
      </c>
      <c r="B222" s="36" t="s">
        <v>4426</v>
      </c>
      <c r="C222" s="39">
        <v>401429.62</v>
      </c>
      <c r="D222" s="39">
        <v>321143.69</v>
      </c>
      <c r="E222" s="50">
        <v>43360</v>
      </c>
      <c r="F222" s="50">
        <v>44104</v>
      </c>
      <c r="G222" s="35" t="s">
        <v>2149</v>
      </c>
      <c r="H222" s="36" t="s">
        <v>4427</v>
      </c>
      <c r="I222" s="35" t="s">
        <v>4173</v>
      </c>
    </row>
    <row r="223" spans="1:9" ht="112.5" x14ac:dyDescent="0.25">
      <c r="A223" s="35" t="s">
        <v>2604</v>
      </c>
      <c r="B223" s="36" t="s">
        <v>2605</v>
      </c>
      <c r="C223" s="39">
        <v>395521.56</v>
      </c>
      <c r="D223" s="39">
        <v>336193.32</v>
      </c>
      <c r="E223" s="50">
        <v>42494</v>
      </c>
      <c r="F223" s="50">
        <v>43434</v>
      </c>
      <c r="G223" s="35" t="s">
        <v>2149</v>
      </c>
      <c r="H223" s="36" t="s">
        <v>2606</v>
      </c>
      <c r="I223" s="35" t="s">
        <v>62</v>
      </c>
    </row>
    <row r="224" spans="1:9" ht="56.25" x14ac:dyDescent="0.25">
      <c r="A224" s="35" t="s">
        <v>2607</v>
      </c>
      <c r="B224" s="36" t="s">
        <v>2608</v>
      </c>
      <c r="C224" s="39">
        <v>389771.38</v>
      </c>
      <c r="D224" s="39">
        <v>331305.67</v>
      </c>
      <c r="E224" s="50">
        <v>42979</v>
      </c>
      <c r="F224" s="50">
        <v>43413</v>
      </c>
      <c r="G224" s="35" t="s">
        <v>2149</v>
      </c>
      <c r="H224" s="36" t="s">
        <v>2609</v>
      </c>
      <c r="I224" s="35" t="s">
        <v>62</v>
      </c>
    </row>
    <row r="225" spans="1:9" ht="112.5" x14ac:dyDescent="0.25">
      <c r="A225" s="35" t="s">
        <v>2610</v>
      </c>
      <c r="B225" s="36" t="s">
        <v>2611</v>
      </c>
      <c r="C225" s="39">
        <v>387093.69</v>
      </c>
      <c r="D225" s="39">
        <v>329029.63</v>
      </c>
      <c r="E225" s="50">
        <v>42430</v>
      </c>
      <c r="F225" s="50">
        <v>43830</v>
      </c>
      <c r="G225" s="35" t="s">
        <v>2149</v>
      </c>
      <c r="H225" s="36" t="s">
        <v>2612</v>
      </c>
      <c r="I225" s="35" t="s">
        <v>62</v>
      </c>
    </row>
    <row r="226" spans="1:9" ht="112.5" x14ac:dyDescent="0.25">
      <c r="A226" s="35" t="s">
        <v>2613</v>
      </c>
      <c r="B226" s="36" t="s">
        <v>2614</v>
      </c>
      <c r="C226" s="39">
        <v>386407.61</v>
      </c>
      <c r="D226" s="39">
        <v>328446.46999999997</v>
      </c>
      <c r="E226" s="50">
        <v>42887</v>
      </c>
      <c r="F226" s="50">
        <v>43768</v>
      </c>
      <c r="G226" s="35" t="s">
        <v>2149</v>
      </c>
      <c r="H226" s="36" t="s">
        <v>2615</v>
      </c>
      <c r="I226" s="35" t="s">
        <v>62</v>
      </c>
    </row>
    <row r="227" spans="1:9" ht="112.5" x14ac:dyDescent="0.25">
      <c r="A227" s="35" t="s">
        <v>2616</v>
      </c>
      <c r="B227" s="36" t="s">
        <v>2617</v>
      </c>
      <c r="C227" s="39">
        <v>382903.71</v>
      </c>
      <c r="D227" s="39">
        <v>325468.15999999997</v>
      </c>
      <c r="E227" s="50">
        <v>42607</v>
      </c>
      <c r="F227" s="50">
        <v>43371</v>
      </c>
      <c r="G227" s="35" t="s">
        <v>2149</v>
      </c>
      <c r="H227" s="36" t="s">
        <v>2618</v>
      </c>
      <c r="I227" s="35" t="s">
        <v>62</v>
      </c>
    </row>
    <row r="228" spans="1:9" ht="112.5" x14ac:dyDescent="0.25">
      <c r="A228" s="35" t="s">
        <v>2619</v>
      </c>
      <c r="B228" s="36" t="s">
        <v>2620</v>
      </c>
      <c r="C228" s="39">
        <v>381278.75</v>
      </c>
      <c r="D228" s="39">
        <v>324086.94</v>
      </c>
      <c r="E228" s="50">
        <v>42278</v>
      </c>
      <c r="F228" s="50">
        <v>43830</v>
      </c>
      <c r="G228" s="35" t="s">
        <v>2149</v>
      </c>
      <c r="H228" s="36" t="s">
        <v>2621</v>
      </c>
      <c r="I228" s="35" t="s">
        <v>62</v>
      </c>
    </row>
    <row r="229" spans="1:9" ht="56.25" x14ac:dyDescent="0.25">
      <c r="A229" s="35" t="s">
        <v>2622</v>
      </c>
      <c r="B229" s="36" t="s">
        <v>2623</v>
      </c>
      <c r="C229" s="39">
        <v>377848.83</v>
      </c>
      <c r="D229" s="39">
        <v>321171.51</v>
      </c>
      <c r="E229" s="50">
        <v>43556</v>
      </c>
      <c r="F229" s="50">
        <v>44561</v>
      </c>
      <c r="G229" s="35" t="s">
        <v>2149</v>
      </c>
      <c r="H229" s="36" t="s">
        <v>2624</v>
      </c>
      <c r="I229" s="35" t="s">
        <v>62</v>
      </c>
    </row>
    <row r="230" spans="1:9" ht="33.75" x14ac:dyDescent="0.25">
      <c r="A230" s="35" t="s">
        <v>2625</v>
      </c>
      <c r="B230" s="36" t="s">
        <v>2626</v>
      </c>
      <c r="C230" s="39">
        <v>377359.17</v>
      </c>
      <c r="D230" s="39">
        <v>320755.28999999998</v>
      </c>
      <c r="E230" s="50">
        <v>43384</v>
      </c>
      <c r="F230" s="50">
        <v>44377</v>
      </c>
      <c r="G230" s="35" t="s">
        <v>2149</v>
      </c>
      <c r="H230" s="36" t="s">
        <v>2627</v>
      </c>
      <c r="I230" s="35" t="s">
        <v>62</v>
      </c>
    </row>
    <row r="231" spans="1:9" ht="112.5" x14ac:dyDescent="0.25">
      <c r="A231" s="35" t="s">
        <v>2628</v>
      </c>
      <c r="B231" s="36" t="s">
        <v>2629</v>
      </c>
      <c r="C231" s="39">
        <v>374423.1</v>
      </c>
      <c r="D231" s="39">
        <v>318259.63</v>
      </c>
      <c r="E231" s="50">
        <v>42430</v>
      </c>
      <c r="F231" s="50">
        <v>43524</v>
      </c>
      <c r="G231" s="35" t="s">
        <v>2149</v>
      </c>
      <c r="H231" s="36" t="s">
        <v>2630</v>
      </c>
      <c r="I231" s="35" t="s">
        <v>62</v>
      </c>
    </row>
    <row r="232" spans="1:9" ht="90" x14ac:dyDescent="0.25">
      <c r="A232" s="35" t="s">
        <v>2631</v>
      </c>
      <c r="B232" s="36" t="s">
        <v>2632</v>
      </c>
      <c r="C232" s="39">
        <v>372445.87</v>
      </c>
      <c r="D232" s="39">
        <v>316578.99</v>
      </c>
      <c r="E232" s="50">
        <v>43437</v>
      </c>
      <c r="F232" s="50">
        <v>44196</v>
      </c>
      <c r="G232" s="35" t="s">
        <v>2149</v>
      </c>
      <c r="H232" s="36" t="s">
        <v>2633</v>
      </c>
      <c r="I232" s="35" t="s">
        <v>62</v>
      </c>
    </row>
    <row r="233" spans="1:9" ht="90" x14ac:dyDescent="0.25">
      <c r="A233" s="35" t="s">
        <v>2634</v>
      </c>
      <c r="B233" s="36" t="s">
        <v>2635</v>
      </c>
      <c r="C233" s="39">
        <v>370450.63</v>
      </c>
      <c r="D233" s="39">
        <v>314883.02</v>
      </c>
      <c r="E233" s="50">
        <v>42900</v>
      </c>
      <c r="F233" s="50">
        <v>44104</v>
      </c>
      <c r="G233" s="35" t="s">
        <v>2149</v>
      </c>
      <c r="H233" s="36" t="s">
        <v>2636</v>
      </c>
      <c r="I233" s="35" t="s">
        <v>62</v>
      </c>
    </row>
    <row r="234" spans="1:9" ht="112.5" x14ac:dyDescent="0.25">
      <c r="A234" s="35" t="s">
        <v>2637</v>
      </c>
      <c r="B234" s="36" t="s">
        <v>2638</v>
      </c>
      <c r="C234" s="39">
        <v>359266.67</v>
      </c>
      <c r="D234" s="39">
        <v>305376.65999999997</v>
      </c>
      <c r="E234" s="50">
        <v>43011</v>
      </c>
      <c r="F234" s="50">
        <v>44560</v>
      </c>
      <c r="G234" s="35" t="s">
        <v>2149</v>
      </c>
      <c r="H234" s="36" t="s">
        <v>2639</v>
      </c>
      <c r="I234" s="35" t="s">
        <v>62</v>
      </c>
    </row>
    <row r="235" spans="1:9" ht="101.25" x14ac:dyDescent="0.25">
      <c r="A235" s="35" t="s">
        <v>2640</v>
      </c>
      <c r="B235" s="36" t="s">
        <v>2641</v>
      </c>
      <c r="C235" s="39">
        <v>357657.81</v>
      </c>
      <c r="D235" s="39">
        <v>304009.13</v>
      </c>
      <c r="E235" s="50">
        <v>42817</v>
      </c>
      <c r="F235" s="50">
        <v>44012</v>
      </c>
      <c r="G235" s="35" t="s">
        <v>2149</v>
      </c>
      <c r="H235" s="36" t="s">
        <v>2642</v>
      </c>
      <c r="I235" s="35" t="s">
        <v>62</v>
      </c>
    </row>
    <row r="236" spans="1:9" ht="112.5" x14ac:dyDescent="0.25">
      <c r="A236" s="35" t="s">
        <v>2643</v>
      </c>
      <c r="B236" s="36" t="s">
        <v>2644</v>
      </c>
      <c r="C236" s="39">
        <v>354460.82</v>
      </c>
      <c r="D236" s="39">
        <v>258720.95</v>
      </c>
      <c r="E236" s="50">
        <v>42156</v>
      </c>
      <c r="F236" s="50">
        <v>42946</v>
      </c>
      <c r="G236" s="35" t="s">
        <v>2149</v>
      </c>
      <c r="H236" s="36" t="s">
        <v>2645</v>
      </c>
      <c r="I236" s="35" t="s">
        <v>62</v>
      </c>
    </row>
    <row r="237" spans="1:9" ht="56.25" x14ac:dyDescent="0.25">
      <c r="A237" s="35" t="s">
        <v>2646</v>
      </c>
      <c r="B237" s="36" t="s">
        <v>2647</v>
      </c>
      <c r="C237" s="39">
        <v>353660.79</v>
      </c>
      <c r="D237" s="39">
        <v>300611.67</v>
      </c>
      <c r="E237" s="50">
        <v>43710</v>
      </c>
      <c r="F237" s="50">
        <v>44530</v>
      </c>
      <c r="G237" s="35" t="s">
        <v>2149</v>
      </c>
      <c r="H237" s="36" t="s">
        <v>2648</v>
      </c>
      <c r="I237" s="35" t="s">
        <v>62</v>
      </c>
    </row>
    <row r="238" spans="1:9" ht="112.5" x14ac:dyDescent="0.25">
      <c r="A238" s="35" t="s">
        <v>2649</v>
      </c>
      <c r="B238" s="36" t="s">
        <v>2650</v>
      </c>
      <c r="C238" s="39">
        <v>347407.06</v>
      </c>
      <c r="D238" s="39">
        <v>295296</v>
      </c>
      <c r="E238" s="50">
        <v>42636</v>
      </c>
      <c r="F238" s="50">
        <v>43585</v>
      </c>
      <c r="G238" s="35" t="s">
        <v>2149</v>
      </c>
      <c r="H238" s="36" t="s">
        <v>2651</v>
      </c>
      <c r="I238" s="35" t="s">
        <v>62</v>
      </c>
    </row>
    <row r="239" spans="1:9" ht="45" x14ac:dyDescent="0.25">
      <c r="A239" s="35" t="s">
        <v>4428</v>
      </c>
      <c r="B239" s="36" t="s">
        <v>4429</v>
      </c>
      <c r="C239" s="39">
        <v>342265.41</v>
      </c>
      <c r="D239" s="39">
        <v>290925.58</v>
      </c>
      <c r="E239" s="50">
        <v>43165</v>
      </c>
      <c r="F239" s="50">
        <v>43889</v>
      </c>
      <c r="G239" s="35" t="s">
        <v>2149</v>
      </c>
      <c r="H239" s="36" t="s">
        <v>4430</v>
      </c>
      <c r="I239" s="35" t="s">
        <v>4173</v>
      </c>
    </row>
    <row r="240" spans="1:9" ht="90" x14ac:dyDescent="0.25">
      <c r="A240" s="35" t="s">
        <v>2652</v>
      </c>
      <c r="B240" s="36" t="s">
        <v>2653</v>
      </c>
      <c r="C240" s="39">
        <v>338032.07</v>
      </c>
      <c r="D240" s="39">
        <v>287327.25</v>
      </c>
      <c r="E240" s="50">
        <v>42278</v>
      </c>
      <c r="F240" s="50">
        <v>43312</v>
      </c>
      <c r="G240" s="35" t="s">
        <v>2149</v>
      </c>
      <c r="H240" s="36" t="s">
        <v>2654</v>
      </c>
      <c r="I240" s="35" t="s">
        <v>62</v>
      </c>
    </row>
    <row r="241" spans="1:9" ht="67.5" x14ac:dyDescent="0.25">
      <c r="A241" s="35" t="s">
        <v>2655</v>
      </c>
      <c r="B241" s="36" t="s">
        <v>2656</v>
      </c>
      <c r="C241" s="39">
        <v>336076.24</v>
      </c>
      <c r="D241" s="39">
        <v>285664.81</v>
      </c>
      <c r="E241" s="50">
        <v>43101</v>
      </c>
      <c r="F241" s="50">
        <v>43646</v>
      </c>
      <c r="G241" s="35" t="s">
        <v>2149</v>
      </c>
      <c r="H241" s="36" t="s">
        <v>2657</v>
      </c>
      <c r="I241" s="35" t="s">
        <v>62</v>
      </c>
    </row>
    <row r="242" spans="1:9" ht="56.25" x14ac:dyDescent="0.25">
      <c r="A242" s="35" t="s">
        <v>2658</v>
      </c>
      <c r="B242" s="36" t="s">
        <v>2659</v>
      </c>
      <c r="C242" s="39">
        <v>335227.71000000002</v>
      </c>
      <c r="D242" s="39">
        <v>284943.56</v>
      </c>
      <c r="E242" s="50">
        <v>43525</v>
      </c>
      <c r="F242" s="50">
        <v>44012</v>
      </c>
      <c r="G242" s="35" t="s">
        <v>2149</v>
      </c>
      <c r="H242" s="36" t="s">
        <v>2660</v>
      </c>
      <c r="I242" s="35" t="s">
        <v>62</v>
      </c>
    </row>
    <row r="243" spans="1:9" ht="101.25" x14ac:dyDescent="0.25">
      <c r="A243" s="35" t="s">
        <v>2661</v>
      </c>
      <c r="B243" s="36" t="s">
        <v>2662</v>
      </c>
      <c r="C243" s="39">
        <v>335128.63</v>
      </c>
      <c r="D243" s="39">
        <v>281508.01</v>
      </c>
      <c r="E243" s="50">
        <v>43191</v>
      </c>
      <c r="F243" s="50">
        <v>43677</v>
      </c>
      <c r="G243" s="35" t="s">
        <v>2149</v>
      </c>
      <c r="H243" s="36" t="s">
        <v>2663</v>
      </c>
      <c r="I243" s="35" t="s">
        <v>62</v>
      </c>
    </row>
    <row r="244" spans="1:9" ht="90" x14ac:dyDescent="0.25">
      <c r="A244" s="35" t="s">
        <v>2664</v>
      </c>
      <c r="B244" s="36" t="s">
        <v>2665</v>
      </c>
      <c r="C244" s="39">
        <v>333244.82</v>
      </c>
      <c r="D244" s="39">
        <v>283258.09000000003</v>
      </c>
      <c r="E244" s="50">
        <v>42220</v>
      </c>
      <c r="F244" s="50">
        <v>44316</v>
      </c>
      <c r="G244" s="35" t="s">
        <v>2149</v>
      </c>
      <c r="H244" s="36" t="s">
        <v>2666</v>
      </c>
      <c r="I244" s="35" t="s">
        <v>62</v>
      </c>
    </row>
    <row r="245" spans="1:9" ht="101.25" x14ac:dyDescent="0.25">
      <c r="A245" s="35" t="s">
        <v>2667</v>
      </c>
      <c r="B245" s="36" t="s">
        <v>2668</v>
      </c>
      <c r="C245" s="39">
        <v>332161.77</v>
      </c>
      <c r="D245" s="39">
        <v>282325.96999999997</v>
      </c>
      <c r="E245" s="50">
        <v>43034</v>
      </c>
      <c r="F245" s="50">
        <v>43814</v>
      </c>
      <c r="G245" s="35" t="s">
        <v>2149</v>
      </c>
      <c r="H245" s="36" t="s">
        <v>2669</v>
      </c>
      <c r="I245" s="35" t="s">
        <v>62</v>
      </c>
    </row>
    <row r="246" spans="1:9" ht="112.5" x14ac:dyDescent="0.25">
      <c r="A246" s="35" t="s">
        <v>2670</v>
      </c>
      <c r="B246" s="36" t="s">
        <v>2671</v>
      </c>
      <c r="C246" s="39">
        <v>319058.62</v>
      </c>
      <c r="D246" s="39">
        <v>271199.83</v>
      </c>
      <c r="E246" s="50">
        <v>42648</v>
      </c>
      <c r="F246" s="50">
        <v>43434</v>
      </c>
      <c r="G246" s="35" t="s">
        <v>2149</v>
      </c>
      <c r="H246" s="36" t="s">
        <v>2672</v>
      </c>
      <c r="I246" s="35" t="s">
        <v>62</v>
      </c>
    </row>
    <row r="247" spans="1:9" ht="112.5" x14ac:dyDescent="0.25">
      <c r="A247" s="35" t="s">
        <v>2673</v>
      </c>
      <c r="B247" s="36" t="s">
        <v>2674</v>
      </c>
      <c r="C247" s="39">
        <v>317591.88</v>
      </c>
      <c r="D247" s="39">
        <v>269953.09999999998</v>
      </c>
      <c r="E247" s="50">
        <v>42783</v>
      </c>
      <c r="F247" s="50">
        <v>43448</v>
      </c>
      <c r="G247" s="35" t="s">
        <v>2149</v>
      </c>
      <c r="H247" s="36" t="s">
        <v>2675</v>
      </c>
      <c r="I247" s="35" t="s">
        <v>62</v>
      </c>
    </row>
    <row r="248" spans="1:9" ht="101.25" x14ac:dyDescent="0.25">
      <c r="A248" s="35" t="s">
        <v>2676</v>
      </c>
      <c r="B248" s="36" t="s">
        <v>2677</v>
      </c>
      <c r="C248" s="39">
        <v>316703.46000000002</v>
      </c>
      <c r="D248" s="39">
        <v>269197.94</v>
      </c>
      <c r="E248" s="50">
        <v>42724</v>
      </c>
      <c r="F248" s="50">
        <v>43189</v>
      </c>
      <c r="G248" s="35" t="s">
        <v>2149</v>
      </c>
      <c r="H248" s="36" t="s">
        <v>2678</v>
      </c>
      <c r="I248" s="35" t="s">
        <v>62</v>
      </c>
    </row>
    <row r="249" spans="1:9" ht="78.75" x14ac:dyDescent="0.25">
      <c r="A249" s="35" t="s">
        <v>2679</v>
      </c>
      <c r="B249" s="36" t="s">
        <v>2680</v>
      </c>
      <c r="C249" s="39">
        <v>313514.40000000002</v>
      </c>
      <c r="D249" s="39">
        <v>234822.29</v>
      </c>
      <c r="E249" s="50">
        <v>42566</v>
      </c>
      <c r="F249" s="50">
        <v>44012</v>
      </c>
      <c r="G249" s="35" t="s">
        <v>2149</v>
      </c>
      <c r="H249" s="36" t="s">
        <v>2681</v>
      </c>
      <c r="I249" s="35" t="s">
        <v>62</v>
      </c>
    </row>
    <row r="250" spans="1:9" ht="112.5" x14ac:dyDescent="0.25">
      <c r="A250" s="35" t="s">
        <v>2682</v>
      </c>
      <c r="B250" s="36" t="s">
        <v>2683</v>
      </c>
      <c r="C250" s="39">
        <v>308823.98</v>
      </c>
      <c r="D250" s="39">
        <v>137894.98000000001</v>
      </c>
      <c r="E250" s="50">
        <v>42826</v>
      </c>
      <c r="F250" s="50">
        <v>44135</v>
      </c>
      <c r="G250" s="35" t="s">
        <v>2149</v>
      </c>
      <c r="H250" s="36" t="s">
        <v>2684</v>
      </c>
      <c r="I250" s="35" t="s">
        <v>62</v>
      </c>
    </row>
    <row r="251" spans="1:9" ht="101.25" x14ac:dyDescent="0.25">
      <c r="A251" s="35" t="s">
        <v>4431</v>
      </c>
      <c r="B251" s="36" t="s">
        <v>4432</v>
      </c>
      <c r="C251" s="39">
        <v>305739.67</v>
      </c>
      <c r="D251" s="39">
        <v>259878.71</v>
      </c>
      <c r="E251" s="50">
        <v>42508</v>
      </c>
      <c r="F251" s="50">
        <v>44377</v>
      </c>
      <c r="G251" s="35" t="s">
        <v>2149</v>
      </c>
      <c r="H251" s="36" t="s">
        <v>4433</v>
      </c>
      <c r="I251" s="35" t="s">
        <v>4173</v>
      </c>
    </row>
    <row r="252" spans="1:9" ht="101.25" x14ac:dyDescent="0.25">
      <c r="A252" s="35" t="s">
        <v>2685</v>
      </c>
      <c r="B252" s="36" t="s">
        <v>2686</v>
      </c>
      <c r="C252" s="39">
        <v>301262.56</v>
      </c>
      <c r="D252" s="39">
        <v>256073.18</v>
      </c>
      <c r="E252" s="50">
        <v>43143</v>
      </c>
      <c r="F252" s="50">
        <v>43921</v>
      </c>
      <c r="G252" s="35" t="s">
        <v>2149</v>
      </c>
      <c r="H252" s="36" t="s">
        <v>2687</v>
      </c>
      <c r="I252" s="35" t="s">
        <v>62</v>
      </c>
    </row>
    <row r="253" spans="1:9" ht="56.25" x14ac:dyDescent="0.25">
      <c r="A253" s="35" t="s">
        <v>4434</v>
      </c>
      <c r="B253" s="36" t="s">
        <v>4435</v>
      </c>
      <c r="C253" s="39">
        <v>301036.89</v>
      </c>
      <c r="D253" s="39">
        <v>255881.35</v>
      </c>
      <c r="E253" s="50">
        <v>43525</v>
      </c>
      <c r="F253" s="50">
        <v>44104</v>
      </c>
      <c r="G253" s="35" t="s">
        <v>2149</v>
      </c>
      <c r="H253" s="36" t="s">
        <v>4436</v>
      </c>
      <c r="I253" s="35" t="s">
        <v>4173</v>
      </c>
    </row>
    <row r="254" spans="1:9" ht="56.25" x14ac:dyDescent="0.25">
      <c r="A254" s="35" t="s">
        <v>2688</v>
      </c>
      <c r="B254" s="36" t="s">
        <v>2689</v>
      </c>
      <c r="C254" s="39">
        <v>297575.07</v>
      </c>
      <c r="D254" s="39">
        <v>252938.8</v>
      </c>
      <c r="E254" s="50">
        <v>43238</v>
      </c>
      <c r="F254" s="50">
        <v>44185</v>
      </c>
      <c r="G254" s="35" t="s">
        <v>2149</v>
      </c>
      <c r="H254" s="36" t="s">
        <v>2690</v>
      </c>
      <c r="I254" s="35" t="s">
        <v>62</v>
      </c>
    </row>
    <row r="255" spans="1:9" ht="101.25" x14ac:dyDescent="0.25">
      <c r="A255" s="35" t="s">
        <v>2691</v>
      </c>
      <c r="B255" s="36" t="s">
        <v>2692</v>
      </c>
      <c r="C255" s="39">
        <v>296131.95</v>
      </c>
      <c r="D255" s="39">
        <v>251712.15</v>
      </c>
      <c r="E255" s="50">
        <v>43714</v>
      </c>
      <c r="F255" s="50">
        <v>44439</v>
      </c>
      <c r="G255" s="35" t="s">
        <v>2149</v>
      </c>
      <c r="H255" s="36" t="s">
        <v>2693</v>
      </c>
      <c r="I255" s="35" t="s">
        <v>62</v>
      </c>
    </row>
    <row r="256" spans="1:9" ht="112.5" x14ac:dyDescent="0.25">
      <c r="A256" s="35" t="s">
        <v>2694</v>
      </c>
      <c r="B256" s="36" t="s">
        <v>2695</v>
      </c>
      <c r="C256" s="39">
        <v>292342.07</v>
      </c>
      <c r="D256" s="39">
        <v>197775.83</v>
      </c>
      <c r="E256" s="50">
        <v>43166</v>
      </c>
      <c r="F256" s="50">
        <v>44104</v>
      </c>
      <c r="G256" s="35" t="s">
        <v>2149</v>
      </c>
      <c r="H256" s="36" t="s">
        <v>2696</v>
      </c>
      <c r="I256" s="35" t="s">
        <v>62</v>
      </c>
    </row>
    <row r="257" spans="1:9" ht="112.5" x14ac:dyDescent="0.25">
      <c r="A257" s="35" t="s">
        <v>2697</v>
      </c>
      <c r="B257" s="36" t="s">
        <v>2698</v>
      </c>
      <c r="C257" s="39">
        <v>285054.58</v>
      </c>
      <c r="D257" s="39">
        <v>242296.39</v>
      </c>
      <c r="E257" s="50">
        <v>43726</v>
      </c>
      <c r="F257" s="50">
        <v>44561</v>
      </c>
      <c r="G257" s="35" t="s">
        <v>2149</v>
      </c>
      <c r="H257" s="36" t="s">
        <v>2699</v>
      </c>
      <c r="I257" s="35" t="s">
        <v>62</v>
      </c>
    </row>
    <row r="258" spans="1:9" ht="101.25" x14ac:dyDescent="0.25">
      <c r="A258" s="35" t="s">
        <v>2700</v>
      </c>
      <c r="B258" s="36" t="s">
        <v>2701</v>
      </c>
      <c r="C258" s="39">
        <v>281165.03999999998</v>
      </c>
      <c r="D258" s="39">
        <v>238990.28</v>
      </c>
      <c r="E258" s="50">
        <v>42370</v>
      </c>
      <c r="F258" s="50">
        <v>44651</v>
      </c>
      <c r="G258" s="35" t="s">
        <v>2149</v>
      </c>
      <c r="H258" s="36" t="s">
        <v>2702</v>
      </c>
      <c r="I258" s="35" t="s">
        <v>62</v>
      </c>
    </row>
    <row r="259" spans="1:9" ht="112.5" x14ac:dyDescent="0.25">
      <c r="A259" s="35" t="s">
        <v>2703</v>
      </c>
      <c r="B259" s="36" t="s">
        <v>2704</v>
      </c>
      <c r="C259" s="39">
        <v>280972.52</v>
      </c>
      <c r="D259" s="39">
        <v>207919.67</v>
      </c>
      <c r="E259" s="50">
        <v>43220</v>
      </c>
      <c r="F259" s="50">
        <v>44104</v>
      </c>
      <c r="G259" s="35" t="s">
        <v>2149</v>
      </c>
      <c r="H259" s="36" t="s">
        <v>2705</v>
      </c>
      <c r="I259" s="35" t="s">
        <v>62</v>
      </c>
    </row>
    <row r="260" spans="1:9" ht="56.25" x14ac:dyDescent="0.25">
      <c r="A260" s="35" t="s">
        <v>2706</v>
      </c>
      <c r="B260" s="36" t="s">
        <v>2707</v>
      </c>
      <c r="C260" s="39">
        <v>277466.52</v>
      </c>
      <c r="D260" s="39">
        <v>235846.54</v>
      </c>
      <c r="E260" s="50">
        <v>43199</v>
      </c>
      <c r="F260" s="50">
        <v>43373</v>
      </c>
      <c r="G260" s="35" t="s">
        <v>2149</v>
      </c>
      <c r="H260" s="36" t="s">
        <v>2708</v>
      </c>
      <c r="I260" s="35" t="s">
        <v>62</v>
      </c>
    </row>
    <row r="261" spans="1:9" ht="112.5" x14ac:dyDescent="0.25">
      <c r="A261" s="35" t="s">
        <v>4437</v>
      </c>
      <c r="B261" s="36" t="s">
        <v>4438</v>
      </c>
      <c r="C261" s="39">
        <v>276975.40000000002</v>
      </c>
      <c r="D261" s="39">
        <v>235429.09</v>
      </c>
      <c r="E261" s="50">
        <v>42938</v>
      </c>
      <c r="F261" s="50">
        <v>43646</v>
      </c>
      <c r="G261" s="35" t="s">
        <v>2149</v>
      </c>
      <c r="H261" s="36" t="s">
        <v>4439</v>
      </c>
      <c r="I261" s="35" t="s">
        <v>4173</v>
      </c>
    </row>
    <row r="262" spans="1:9" ht="112.5" x14ac:dyDescent="0.25">
      <c r="A262" s="35" t="s">
        <v>2709</v>
      </c>
      <c r="B262" s="36" t="s">
        <v>2710</v>
      </c>
      <c r="C262" s="39">
        <v>263031.88</v>
      </c>
      <c r="D262" s="39">
        <v>223577.1</v>
      </c>
      <c r="E262" s="50">
        <v>42522</v>
      </c>
      <c r="F262" s="50">
        <v>43280</v>
      </c>
      <c r="G262" s="35" t="s">
        <v>2149</v>
      </c>
      <c r="H262" s="36" t="s">
        <v>2711</v>
      </c>
      <c r="I262" s="35" t="s">
        <v>62</v>
      </c>
    </row>
    <row r="263" spans="1:9" ht="56.25" x14ac:dyDescent="0.25">
      <c r="A263" s="35" t="s">
        <v>4440</v>
      </c>
      <c r="B263" s="36" t="s">
        <v>4441</v>
      </c>
      <c r="C263" s="39">
        <v>255472.23</v>
      </c>
      <c r="D263" s="39">
        <v>217151.4</v>
      </c>
      <c r="E263" s="50">
        <v>43598</v>
      </c>
      <c r="F263" s="50">
        <v>44196</v>
      </c>
      <c r="G263" s="35" t="s">
        <v>2149</v>
      </c>
      <c r="H263" s="36" t="s">
        <v>4442</v>
      </c>
      <c r="I263" s="35" t="s">
        <v>4173</v>
      </c>
    </row>
    <row r="264" spans="1:9" ht="112.5" x14ac:dyDescent="0.25">
      <c r="A264" s="35" t="s">
        <v>2712</v>
      </c>
      <c r="B264" s="36" t="s">
        <v>2713</v>
      </c>
      <c r="C264" s="39">
        <v>251588.02</v>
      </c>
      <c r="D264" s="39">
        <v>213849.82</v>
      </c>
      <c r="E264" s="50">
        <v>42808</v>
      </c>
      <c r="F264" s="50">
        <v>43708</v>
      </c>
      <c r="G264" s="35" t="s">
        <v>2149</v>
      </c>
      <c r="H264" s="36" t="s">
        <v>2714</v>
      </c>
      <c r="I264" s="35" t="s">
        <v>62</v>
      </c>
    </row>
    <row r="265" spans="1:9" ht="112.5" x14ac:dyDescent="0.25">
      <c r="A265" s="35" t="s">
        <v>2715</v>
      </c>
      <c r="B265" s="36" t="s">
        <v>2716</v>
      </c>
      <c r="C265" s="39">
        <v>250923.06</v>
      </c>
      <c r="D265" s="39">
        <v>213284.6</v>
      </c>
      <c r="E265" s="50">
        <v>42767</v>
      </c>
      <c r="F265" s="50">
        <v>43951</v>
      </c>
      <c r="G265" s="35" t="s">
        <v>2149</v>
      </c>
      <c r="H265" s="36" t="s">
        <v>2717</v>
      </c>
      <c r="I265" s="35" t="s">
        <v>62</v>
      </c>
    </row>
    <row r="266" spans="1:9" ht="101.25" x14ac:dyDescent="0.25">
      <c r="A266" s="35" t="s">
        <v>2718</v>
      </c>
      <c r="B266" s="36" t="s">
        <v>2719</v>
      </c>
      <c r="C266" s="39">
        <v>245836.4</v>
      </c>
      <c r="D266" s="39">
        <v>208960.94</v>
      </c>
      <c r="E266" s="50">
        <v>42783</v>
      </c>
      <c r="F266" s="50">
        <v>44196</v>
      </c>
      <c r="G266" s="35" t="s">
        <v>2149</v>
      </c>
      <c r="H266" s="36" t="s">
        <v>2720</v>
      </c>
      <c r="I266" s="35" t="s">
        <v>62</v>
      </c>
    </row>
    <row r="267" spans="1:9" ht="78.75" x14ac:dyDescent="0.25">
      <c r="A267" s="35" t="s">
        <v>2721</v>
      </c>
      <c r="B267" s="36" t="s">
        <v>2722</v>
      </c>
      <c r="C267" s="39">
        <v>243030.08</v>
      </c>
      <c r="D267" s="39">
        <v>206575.57</v>
      </c>
      <c r="E267" s="50">
        <v>43395</v>
      </c>
      <c r="F267" s="50">
        <v>44196</v>
      </c>
      <c r="G267" s="35" t="s">
        <v>2149</v>
      </c>
      <c r="H267" s="36" t="s">
        <v>2723</v>
      </c>
      <c r="I267" s="35" t="s">
        <v>62</v>
      </c>
    </row>
    <row r="268" spans="1:9" ht="56.25" x14ac:dyDescent="0.25">
      <c r="A268" s="35" t="s">
        <v>2724</v>
      </c>
      <c r="B268" s="36" t="s">
        <v>2725</v>
      </c>
      <c r="C268" s="39">
        <v>242223.73</v>
      </c>
      <c r="D268" s="39">
        <v>205890.17</v>
      </c>
      <c r="E268" s="50">
        <v>42709</v>
      </c>
      <c r="F268" s="50">
        <v>43434</v>
      </c>
      <c r="G268" s="35" t="s">
        <v>2149</v>
      </c>
      <c r="H268" s="36" t="s">
        <v>2726</v>
      </c>
      <c r="I268" s="35" t="s">
        <v>62</v>
      </c>
    </row>
    <row r="269" spans="1:9" ht="101.25" x14ac:dyDescent="0.25">
      <c r="A269" s="35" t="s">
        <v>2727</v>
      </c>
      <c r="B269" s="36" t="s">
        <v>2728</v>
      </c>
      <c r="C269" s="39">
        <v>238447.87</v>
      </c>
      <c r="D269" s="39">
        <v>202680.69</v>
      </c>
      <c r="E269" s="50">
        <v>43668</v>
      </c>
      <c r="F269" s="50">
        <v>44540</v>
      </c>
      <c r="G269" s="35" t="s">
        <v>2149</v>
      </c>
      <c r="H269" s="36" t="s">
        <v>2729</v>
      </c>
      <c r="I269" s="35" t="s">
        <v>62</v>
      </c>
    </row>
    <row r="270" spans="1:9" ht="101.25" x14ac:dyDescent="0.25">
      <c r="A270" s="35" t="s">
        <v>2730</v>
      </c>
      <c r="B270" s="36" t="s">
        <v>2731</v>
      </c>
      <c r="C270" s="39">
        <v>237418.32</v>
      </c>
      <c r="D270" s="39">
        <v>201805.57</v>
      </c>
      <c r="E270" s="50">
        <v>43759</v>
      </c>
      <c r="F270" s="50">
        <v>44712</v>
      </c>
      <c r="G270" s="35" t="s">
        <v>2149</v>
      </c>
      <c r="H270" s="36" t="s">
        <v>2732</v>
      </c>
      <c r="I270" s="35" t="s">
        <v>62</v>
      </c>
    </row>
    <row r="271" spans="1:9" ht="45" x14ac:dyDescent="0.25">
      <c r="A271" s="35" t="s">
        <v>2733</v>
      </c>
      <c r="B271" s="36" t="s">
        <v>2734</v>
      </c>
      <c r="C271" s="39">
        <v>230489.65</v>
      </c>
      <c r="D271" s="39">
        <v>195916.2</v>
      </c>
      <c r="E271" s="50">
        <v>42710</v>
      </c>
      <c r="F271" s="50">
        <v>43373</v>
      </c>
      <c r="G271" s="35" t="s">
        <v>2149</v>
      </c>
      <c r="H271" s="36" t="s">
        <v>2735</v>
      </c>
      <c r="I271" s="35" t="s">
        <v>62</v>
      </c>
    </row>
    <row r="272" spans="1:9" ht="112.5" x14ac:dyDescent="0.25">
      <c r="A272" s="35" t="s">
        <v>2736</v>
      </c>
      <c r="B272" s="36" t="s">
        <v>2737</v>
      </c>
      <c r="C272" s="39">
        <v>229257.08</v>
      </c>
      <c r="D272" s="39">
        <v>217794.22</v>
      </c>
      <c r="E272" s="50">
        <v>43633</v>
      </c>
      <c r="F272" s="50">
        <v>44561</v>
      </c>
      <c r="G272" s="35" t="s">
        <v>2149</v>
      </c>
      <c r="H272" s="36" t="s">
        <v>2738</v>
      </c>
      <c r="I272" s="35" t="s">
        <v>62</v>
      </c>
    </row>
    <row r="273" spans="1:9" ht="101.25" x14ac:dyDescent="0.25">
      <c r="A273" s="35" t="s">
        <v>2739</v>
      </c>
      <c r="B273" s="36" t="s">
        <v>2740</v>
      </c>
      <c r="C273" s="39">
        <v>227288.05</v>
      </c>
      <c r="D273" s="39">
        <v>193194.85</v>
      </c>
      <c r="E273" s="50">
        <v>42179</v>
      </c>
      <c r="F273" s="50">
        <v>42993</v>
      </c>
      <c r="G273" s="35" t="s">
        <v>2149</v>
      </c>
      <c r="H273" s="36" t="s">
        <v>2741</v>
      </c>
      <c r="I273" s="35" t="s">
        <v>62</v>
      </c>
    </row>
    <row r="274" spans="1:9" ht="56.25" x14ac:dyDescent="0.25">
      <c r="A274" s="35" t="s">
        <v>4443</v>
      </c>
      <c r="B274" s="36" t="s">
        <v>4444</v>
      </c>
      <c r="C274" s="39">
        <v>227148.79999999999</v>
      </c>
      <c r="D274" s="39">
        <v>193076.48000000001</v>
      </c>
      <c r="E274" s="50">
        <v>43710</v>
      </c>
      <c r="F274" s="50">
        <v>44196</v>
      </c>
      <c r="G274" s="35" t="s">
        <v>2149</v>
      </c>
      <c r="H274" s="36" t="s">
        <v>4445</v>
      </c>
      <c r="I274" s="35" t="s">
        <v>4173</v>
      </c>
    </row>
    <row r="275" spans="1:9" ht="123.75" x14ac:dyDescent="0.25">
      <c r="A275" s="35" t="s">
        <v>2742</v>
      </c>
      <c r="B275" s="36" t="s">
        <v>2743</v>
      </c>
      <c r="C275" s="39">
        <v>225034.63</v>
      </c>
      <c r="D275" s="39">
        <v>191279.43</v>
      </c>
      <c r="E275" s="50">
        <v>42765</v>
      </c>
      <c r="F275" s="50">
        <v>43677</v>
      </c>
      <c r="G275" s="35" t="s">
        <v>2149</v>
      </c>
      <c r="H275" s="36" t="s">
        <v>2744</v>
      </c>
      <c r="I275" s="35" t="s">
        <v>62</v>
      </c>
    </row>
    <row r="276" spans="1:9" ht="101.25" x14ac:dyDescent="0.25">
      <c r="A276" s="35" t="s">
        <v>2745</v>
      </c>
      <c r="B276" s="36" t="s">
        <v>2746</v>
      </c>
      <c r="C276" s="39">
        <v>221983.73</v>
      </c>
      <c r="D276" s="39">
        <v>188686.17</v>
      </c>
      <c r="E276" s="50">
        <v>42857</v>
      </c>
      <c r="F276" s="50">
        <v>43371</v>
      </c>
      <c r="G276" s="35" t="s">
        <v>2149</v>
      </c>
      <c r="H276" s="36" t="s">
        <v>2747</v>
      </c>
      <c r="I276" s="35" t="s">
        <v>62</v>
      </c>
    </row>
    <row r="277" spans="1:9" ht="112.5" x14ac:dyDescent="0.25">
      <c r="A277" s="35" t="s">
        <v>2748</v>
      </c>
      <c r="B277" s="36" t="s">
        <v>2749</v>
      </c>
      <c r="C277" s="39">
        <v>221877.53</v>
      </c>
      <c r="D277" s="39">
        <v>188595.91</v>
      </c>
      <c r="E277" s="50">
        <v>42755</v>
      </c>
      <c r="F277" s="50">
        <v>43420</v>
      </c>
      <c r="G277" s="35" t="s">
        <v>2149</v>
      </c>
      <c r="H277" s="36" t="s">
        <v>2750</v>
      </c>
      <c r="I277" s="35" t="s">
        <v>62</v>
      </c>
    </row>
    <row r="278" spans="1:9" ht="101.25" x14ac:dyDescent="0.25">
      <c r="A278" s="35" t="s">
        <v>2751</v>
      </c>
      <c r="B278" s="36" t="s">
        <v>2752</v>
      </c>
      <c r="C278" s="39">
        <v>221463.33</v>
      </c>
      <c r="D278" s="39">
        <v>177170.66</v>
      </c>
      <c r="E278" s="50">
        <v>43444</v>
      </c>
      <c r="F278" s="50">
        <v>43769</v>
      </c>
      <c r="G278" s="35" t="s">
        <v>2149</v>
      </c>
      <c r="H278" s="36" t="s">
        <v>2753</v>
      </c>
      <c r="I278" s="35" t="s">
        <v>62</v>
      </c>
    </row>
    <row r="279" spans="1:9" ht="67.5" x14ac:dyDescent="0.25">
      <c r="A279" s="35" t="s">
        <v>2754</v>
      </c>
      <c r="B279" s="36" t="s">
        <v>2755</v>
      </c>
      <c r="C279" s="39">
        <v>221189.94</v>
      </c>
      <c r="D279" s="39">
        <v>188011.44</v>
      </c>
      <c r="E279" s="50">
        <v>43734</v>
      </c>
      <c r="F279" s="50">
        <v>44530</v>
      </c>
      <c r="G279" s="35" t="s">
        <v>2149</v>
      </c>
      <c r="H279" s="36" t="s">
        <v>2756</v>
      </c>
      <c r="I279" s="35" t="s">
        <v>62</v>
      </c>
    </row>
    <row r="280" spans="1:9" ht="101.25" x14ac:dyDescent="0.25">
      <c r="A280" s="35" t="s">
        <v>2757</v>
      </c>
      <c r="B280" s="36" t="s">
        <v>2758</v>
      </c>
      <c r="C280" s="39">
        <v>216497.97</v>
      </c>
      <c r="D280" s="39">
        <v>184023.27</v>
      </c>
      <c r="E280" s="50">
        <v>43101</v>
      </c>
      <c r="F280" s="50">
        <v>44561</v>
      </c>
      <c r="G280" s="35" t="s">
        <v>2149</v>
      </c>
      <c r="H280" s="36" t="s">
        <v>2759</v>
      </c>
      <c r="I280" s="35" t="s">
        <v>62</v>
      </c>
    </row>
    <row r="281" spans="1:9" ht="101.25" x14ac:dyDescent="0.25">
      <c r="A281" s="35" t="s">
        <v>2760</v>
      </c>
      <c r="B281" s="36" t="s">
        <v>2761</v>
      </c>
      <c r="C281" s="39">
        <v>215616.33</v>
      </c>
      <c r="D281" s="39">
        <v>183273.87</v>
      </c>
      <c r="E281" s="50">
        <v>43236</v>
      </c>
      <c r="F281" s="50">
        <v>44712</v>
      </c>
      <c r="G281" s="35" t="s">
        <v>2149</v>
      </c>
      <c r="H281" s="36" t="s">
        <v>2762</v>
      </c>
      <c r="I281" s="35" t="s">
        <v>62</v>
      </c>
    </row>
    <row r="282" spans="1:9" ht="112.5" x14ac:dyDescent="0.25">
      <c r="A282" s="35" t="s">
        <v>4446</v>
      </c>
      <c r="B282" s="36" t="s">
        <v>4447</v>
      </c>
      <c r="C282" s="39">
        <v>215499.09</v>
      </c>
      <c r="D282" s="39">
        <v>174338.76</v>
      </c>
      <c r="E282" s="50">
        <v>42804</v>
      </c>
      <c r="F282" s="50">
        <v>44926</v>
      </c>
      <c r="G282" s="35" t="s">
        <v>2149</v>
      </c>
      <c r="H282" s="36" t="s">
        <v>4448</v>
      </c>
      <c r="I282" s="35" t="s">
        <v>4173</v>
      </c>
    </row>
    <row r="283" spans="1:9" ht="101.25" x14ac:dyDescent="0.25">
      <c r="A283" s="35" t="s">
        <v>2763</v>
      </c>
      <c r="B283" s="36" t="s">
        <v>2764</v>
      </c>
      <c r="C283" s="39">
        <v>213988.68</v>
      </c>
      <c r="D283" s="39">
        <v>181890.38</v>
      </c>
      <c r="E283" s="50">
        <v>42543</v>
      </c>
      <c r="F283" s="50">
        <v>43373</v>
      </c>
      <c r="G283" s="35" t="s">
        <v>2149</v>
      </c>
      <c r="H283" s="36" t="s">
        <v>2765</v>
      </c>
      <c r="I283" s="35" t="s">
        <v>62</v>
      </c>
    </row>
    <row r="284" spans="1:9" ht="112.5" x14ac:dyDescent="0.25">
      <c r="A284" s="35" t="s">
        <v>2766</v>
      </c>
      <c r="B284" s="36" t="s">
        <v>2767</v>
      </c>
      <c r="C284" s="39">
        <v>212863.99</v>
      </c>
      <c r="D284" s="39">
        <v>180934.37</v>
      </c>
      <c r="E284" s="50">
        <v>43076</v>
      </c>
      <c r="F284" s="50">
        <v>43830</v>
      </c>
      <c r="G284" s="35" t="s">
        <v>2149</v>
      </c>
      <c r="H284" s="36" t="s">
        <v>2768</v>
      </c>
      <c r="I284" s="35" t="s">
        <v>62</v>
      </c>
    </row>
    <row r="285" spans="1:9" ht="78.75" x14ac:dyDescent="0.25">
      <c r="A285" s="35" t="s">
        <v>2769</v>
      </c>
      <c r="B285" s="36" t="s">
        <v>2770</v>
      </c>
      <c r="C285" s="39">
        <v>205669.57</v>
      </c>
      <c r="D285" s="39">
        <v>174819.14</v>
      </c>
      <c r="E285" s="50">
        <v>42887</v>
      </c>
      <c r="F285" s="50">
        <v>44196</v>
      </c>
      <c r="G285" s="35" t="s">
        <v>2149</v>
      </c>
      <c r="H285" s="36" t="s">
        <v>2771</v>
      </c>
      <c r="I285" s="35" t="s">
        <v>62</v>
      </c>
    </row>
    <row r="286" spans="1:9" ht="45" x14ac:dyDescent="0.25">
      <c r="A286" s="35" t="s">
        <v>2772</v>
      </c>
      <c r="B286" s="36" t="s">
        <v>2773</v>
      </c>
      <c r="C286" s="39">
        <v>201626.1</v>
      </c>
      <c r="D286" s="39">
        <v>171382.18</v>
      </c>
      <c r="E286" s="50">
        <v>43087</v>
      </c>
      <c r="F286" s="50">
        <v>44196</v>
      </c>
      <c r="G286" s="35" t="s">
        <v>2149</v>
      </c>
      <c r="H286" s="36" t="s">
        <v>2774</v>
      </c>
      <c r="I286" s="35" t="s">
        <v>62</v>
      </c>
    </row>
    <row r="287" spans="1:9" ht="112.5" x14ac:dyDescent="0.25">
      <c r="A287" s="35" t="s">
        <v>2775</v>
      </c>
      <c r="B287" s="36" t="s">
        <v>2776</v>
      </c>
      <c r="C287" s="39">
        <v>200836.93</v>
      </c>
      <c r="D287" s="39">
        <v>170711.39</v>
      </c>
      <c r="E287" s="50">
        <v>42370</v>
      </c>
      <c r="F287" s="50">
        <v>43496</v>
      </c>
      <c r="G287" s="35" t="s">
        <v>2149</v>
      </c>
      <c r="H287" s="36" t="s">
        <v>2777</v>
      </c>
      <c r="I287" s="35" t="s">
        <v>62</v>
      </c>
    </row>
    <row r="288" spans="1:9" ht="112.5" x14ac:dyDescent="0.25">
      <c r="A288" s="35" t="s">
        <v>2778</v>
      </c>
      <c r="B288" s="36" t="s">
        <v>2779</v>
      </c>
      <c r="C288" s="39">
        <v>198503.3</v>
      </c>
      <c r="D288" s="39">
        <v>168727.81</v>
      </c>
      <c r="E288" s="50">
        <v>43496</v>
      </c>
      <c r="F288" s="50">
        <v>43889</v>
      </c>
      <c r="G288" s="35" t="s">
        <v>2149</v>
      </c>
      <c r="H288" s="36" t="s">
        <v>2780</v>
      </c>
      <c r="I288" s="35" t="s">
        <v>62</v>
      </c>
    </row>
    <row r="289" spans="1:9" ht="112.5" x14ac:dyDescent="0.25">
      <c r="A289" s="35" t="s">
        <v>2781</v>
      </c>
      <c r="B289" s="36" t="s">
        <v>2782</v>
      </c>
      <c r="C289" s="39">
        <v>194938.58</v>
      </c>
      <c r="D289" s="39">
        <v>155950.87</v>
      </c>
      <c r="E289" s="50">
        <v>42324</v>
      </c>
      <c r="F289" s="50">
        <v>43069</v>
      </c>
      <c r="G289" s="35" t="s">
        <v>2149</v>
      </c>
      <c r="H289" s="36" t="s">
        <v>2783</v>
      </c>
      <c r="I289" s="35" t="s">
        <v>62</v>
      </c>
    </row>
    <row r="290" spans="1:9" ht="112.5" x14ac:dyDescent="0.25">
      <c r="A290" s="35" t="s">
        <v>2784</v>
      </c>
      <c r="B290" s="36" t="s">
        <v>2785</v>
      </c>
      <c r="C290" s="39">
        <v>193427.23</v>
      </c>
      <c r="D290" s="39">
        <v>162879.21</v>
      </c>
      <c r="E290" s="50">
        <v>43434</v>
      </c>
      <c r="F290" s="50">
        <v>44316</v>
      </c>
      <c r="G290" s="35" t="s">
        <v>2149</v>
      </c>
      <c r="H290" s="36" t="s">
        <v>2786</v>
      </c>
      <c r="I290" s="35" t="s">
        <v>62</v>
      </c>
    </row>
    <row r="291" spans="1:9" ht="112.5" x14ac:dyDescent="0.25">
      <c r="A291" s="35" t="s">
        <v>2787</v>
      </c>
      <c r="B291" s="36" t="s">
        <v>2788</v>
      </c>
      <c r="C291" s="39">
        <v>190973.94</v>
      </c>
      <c r="D291" s="39">
        <v>162327.84</v>
      </c>
      <c r="E291" s="50">
        <v>42577</v>
      </c>
      <c r="F291" s="50">
        <v>43099</v>
      </c>
      <c r="G291" s="35" t="s">
        <v>2149</v>
      </c>
      <c r="H291" s="36" t="s">
        <v>2789</v>
      </c>
      <c r="I291" s="35" t="s">
        <v>62</v>
      </c>
    </row>
    <row r="292" spans="1:9" ht="78.75" x14ac:dyDescent="0.25">
      <c r="A292" s="35" t="s">
        <v>4449</v>
      </c>
      <c r="B292" s="36" t="s">
        <v>4450</v>
      </c>
      <c r="C292" s="39">
        <v>190755.22</v>
      </c>
      <c r="D292" s="39">
        <v>162141.93</v>
      </c>
      <c r="E292" s="50">
        <v>42776</v>
      </c>
      <c r="F292" s="50">
        <v>43100</v>
      </c>
      <c r="G292" s="35" t="s">
        <v>2149</v>
      </c>
      <c r="H292" s="36" t="s">
        <v>4451</v>
      </c>
      <c r="I292" s="35" t="s">
        <v>4173</v>
      </c>
    </row>
    <row r="293" spans="1:9" ht="112.5" x14ac:dyDescent="0.25">
      <c r="A293" s="35" t="s">
        <v>2790</v>
      </c>
      <c r="B293" s="36" t="s">
        <v>2791</v>
      </c>
      <c r="C293" s="39">
        <v>189667.25</v>
      </c>
      <c r="D293" s="39">
        <v>161217.16</v>
      </c>
      <c r="E293" s="50">
        <v>42643</v>
      </c>
      <c r="F293" s="50">
        <v>43784</v>
      </c>
      <c r="G293" s="35" t="s">
        <v>2149</v>
      </c>
      <c r="H293" s="36" t="s">
        <v>2792</v>
      </c>
      <c r="I293" s="35" t="s">
        <v>62</v>
      </c>
    </row>
    <row r="294" spans="1:9" ht="101.25" x14ac:dyDescent="0.25">
      <c r="A294" s="35" t="s">
        <v>4452</v>
      </c>
      <c r="B294" s="36" t="s">
        <v>4453</v>
      </c>
      <c r="C294" s="39">
        <v>189202.6</v>
      </c>
      <c r="D294" s="39">
        <v>160822.21</v>
      </c>
      <c r="E294" s="50">
        <v>43943</v>
      </c>
      <c r="F294" s="50">
        <v>44547</v>
      </c>
      <c r="G294" s="35" t="s">
        <v>2149</v>
      </c>
      <c r="H294" s="36" t="s">
        <v>4454</v>
      </c>
      <c r="I294" s="35" t="s">
        <v>4173</v>
      </c>
    </row>
    <row r="295" spans="1:9" ht="45" x14ac:dyDescent="0.25">
      <c r="A295" s="35" t="s">
        <v>2793</v>
      </c>
      <c r="B295" s="36" t="s">
        <v>2794</v>
      </c>
      <c r="C295" s="39">
        <v>185327.11</v>
      </c>
      <c r="D295" s="39">
        <v>150207.63</v>
      </c>
      <c r="E295" s="50">
        <v>43472</v>
      </c>
      <c r="F295" s="50">
        <v>44012</v>
      </c>
      <c r="G295" s="35" t="s">
        <v>2149</v>
      </c>
      <c r="H295" s="36" t="s">
        <v>2795</v>
      </c>
      <c r="I295" s="35" t="s">
        <v>62</v>
      </c>
    </row>
    <row r="296" spans="1:9" ht="56.25" x14ac:dyDescent="0.25">
      <c r="A296" s="35" t="s">
        <v>4455</v>
      </c>
      <c r="B296" s="36" t="s">
        <v>4456</v>
      </c>
      <c r="C296" s="39">
        <v>184898.08</v>
      </c>
      <c r="D296" s="39">
        <v>157163.35999999999</v>
      </c>
      <c r="E296" s="50">
        <v>42704</v>
      </c>
      <c r="F296" s="50">
        <v>43388</v>
      </c>
      <c r="G296" s="35" t="s">
        <v>2149</v>
      </c>
      <c r="H296" s="36" t="s">
        <v>4457</v>
      </c>
      <c r="I296" s="35" t="s">
        <v>4173</v>
      </c>
    </row>
    <row r="297" spans="1:9" ht="112.5" x14ac:dyDescent="0.25">
      <c r="A297" s="35" t="s">
        <v>2796</v>
      </c>
      <c r="B297" s="36" t="s">
        <v>2797</v>
      </c>
      <c r="C297" s="39">
        <v>184378.74</v>
      </c>
      <c r="D297" s="39">
        <v>156721.93</v>
      </c>
      <c r="E297" s="50">
        <v>43671</v>
      </c>
      <c r="F297" s="50">
        <v>44742</v>
      </c>
      <c r="G297" s="35" t="s">
        <v>2149</v>
      </c>
      <c r="H297" s="36" t="s">
        <v>2798</v>
      </c>
      <c r="I297" s="35" t="s">
        <v>62</v>
      </c>
    </row>
    <row r="298" spans="1:9" ht="101.25" x14ac:dyDescent="0.25">
      <c r="A298" s="35" t="s">
        <v>2799</v>
      </c>
      <c r="B298" s="36" t="s">
        <v>2800</v>
      </c>
      <c r="C298" s="39">
        <v>183064.05</v>
      </c>
      <c r="D298" s="39">
        <v>146451.24</v>
      </c>
      <c r="E298" s="50">
        <v>42310</v>
      </c>
      <c r="F298" s="50">
        <v>43644</v>
      </c>
      <c r="G298" s="35" t="s">
        <v>2149</v>
      </c>
      <c r="H298" s="36" t="s">
        <v>2801</v>
      </c>
      <c r="I298" s="35" t="s">
        <v>62</v>
      </c>
    </row>
    <row r="299" spans="1:9" ht="56.25" x14ac:dyDescent="0.25">
      <c r="A299" s="35" t="s">
        <v>2802</v>
      </c>
      <c r="B299" s="36" t="s">
        <v>2803</v>
      </c>
      <c r="C299" s="39">
        <v>183046.48</v>
      </c>
      <c r="D299" s="39">
        <v>142666.43</v>
      </c>
      <c r="E299" s="50">
        <v>42005</v>
      </c>
      <c r="F299" s="50">
        <v>43281</v>
      </c>
      <c r="G299" s="35" t="s">
        <v>2149</v>
      </c>
      <c r="H299" s="36" t="s">
        <v>2804</v>
      </c>
      <c r="I299" s="35" t="s">
        <v>62</v>
      </c>
    </row>
    <row r="300" spans="1:9" ht="101.25" x14ac:dyDescent="0.25">
      <c r="A300" s="35" t="s">
        <v>2805</v>
      </c>
      <c r="B300" s="36" t="s">
        <v>2806</v>
      </c>
      <c r="C300" s="39">
        <v>182156.72</v>
      </c>
      <c r="D300" s="39">
        <v>154833.21</v>
      </c>
      <c r="E300" s="50">
        <v>43045</v>
      </c>
      <c r="F300" s="50">
        <v>43830</v>
      </c>
      <c r="G300" s="35" t="s">
        <v>2149</v>
      </c>
      <c r="H300" s="36" t="s">
        <v>2807</v>
      </c>
      <c r="I300" s="35" t="s">
        <v>62</v>
      </c>
    </row>
    <row r="301" spans="1:9" ht="112.5" x14ac:dyDescent="0.25">
      <c r="A301" s="35" t="s">
        <v>2808</v>
      </c>
      <c r="B301" s="36" t="s">
        <v>2809</v>
      </c>
      <c r="C301" s="39">
        <v>181915.43</v>
      </c>
      <c r="D301" s="39">
        <v>154628.10999999999</v>
      </c>
      <c r="E301" s="50">
        <v>43586</v>
      </c>
      <c r="F301" s="50">
        <v>44316</v>
      </c>
      <c r="G301" s="35" t="s">
        <v>2149</v>
      </c>
      <c r="H301" s="36" t="s">
        <v>2810</v>
      </c>
      <c r="I301" s="35" t="s">
        <v>62</v>
      </c>
    </row>
    <row r="302" spans="1:9" ht="101.25" x14ac:dyDescent="0.25">
      <c r="A302" s="35" t="s">
        <v>2811</v>
      </c>
      <c r="B302" s="36" t="s">
        <v>2812</v>
      </c>
      <c r="C302" s="39">
        <v>181830.29</v>
      </c>
      <c r="D302" s="39">
        <v>172738.77</v>
      </c>
      <c r="E302" s="50">
        <v>43613</v>
      </c>
      <c r="F302" s="50">
        <v>44530</v>
      </c>
      <c r="G302" s="35" t="s">
        <v>2149</v>
      </c>
      <c r="H302" s="36" t="s">
        <v>2813</v>
      </c>
      <c r="I302" s="35" t="s">
        <v>62</v>
      </c>
    </row>
    <row r="303" spans="1:9" ht="112.5" x14ac:dyDescent="0.25">
      <c r="A303" s="35" t="s">
        <v>2814</v>
      </c>
      <c r="B303" s="36" t="s">
        <v>2815</v>
      </c>
      <c r="C303" s="39">
        <v>179675.9</v>
      </c>
      <c r="D303" s="39">
        <v>132960.17000000001</v>
      </c>
      <c r="E303" s="50">
        <v>42429</v>
      </c>
      <c r="F303" s="50">
        <v>42978</v>
      </c>
      <c r="G303" s="35" t="s">
        <v>2149</v>
      </c>
      <c r="H303" s="36" t="s">
        <v>2816</v>
      </c>
      <c r="I303" s="35" t="s">
        <v>62</v>
      </c>
    </row>
    <row r="304" spans="1:9" ht="67.5" x14ac:dyDescent="0.25">
      <c r="A304" s="35" t="s">
        <v>4458</v>
      </c>
      <c r="B304" s="36" t="s">
        <v>4459</v>
      </c>
      <c r="C304" s="39">
        <v>177840</v>
      </c>
      <c r="D304" s="39">
        <v>104203.12</v>
      </c>
      <c r="E304" s="50">
        <v>42737</v>
      </c>
      <c r="F304" s="50">
        <v>43830</v>
      </c>
      <c r="G304" s="35" t="s">
        <v>2149</v>
      </c>
      <c r="H304" s="36" t="s">
        <v>4460</v>
      </c>
      <c r="I304" s="35" t="s">
        <v>4173</v>
      </c>
    </row>
    <row r="305" spans="1:9" ht="56.25" x14ac:dyDescent="0.25">
      <c r="A305" s="35" t="s">
        <v>2817</v>
      </c>
      <c r="B305" s="36" t="s">
        <v>2818</v>
      </c>
      <c r="C305" s="39">
        <v>174598.21</v>
      </c>
      <c r="D305" s="39">
        <v>148408.48000000001</v>
      </c>
      <c r="E305" s="50">
        <v>42969</v>
      </c>
      <c r="F305" s="50">
        <v>43738</v>
      </c>
      <c r="G305" s="35" t="s">
        <v>2149</v>
      </c>
      <c r="H305" s="36" t="s">
        <v>2819</v>
      </c>
      <c r="I305" s="35" t="s">
        <v>62</v>
      </c>
    </row>
    <row r="306" spans="1:9" ht="112.5" x14ac:dyDescent="0.25">
      <c r="A306" s="35" t="s">
        <v>2820</v>
      </c>
      <c r="B306" s="36" t="s">
        <v>2821</v>
      </c>
      <c r="C306" s="39">
        <v>169889.67</v>
      </c>
      <c r="D306" s="39">
        <v>144406.22</v>
      </c>
      <c r="E306" s="50">
        <v>43312</v>
      </c>
      <c r="F306" s="50">
        <v>44195</v>
      </c>
      <c r="G306" s="35" t="s">
        <v>2149</v>
      </c>
      <c r="H306" s="36" t="s">
        <v>2822</v>
      </c>
      <c r="I306" s="35" t="s">
        <v>62</v>
      </c>
    </row>
    <row r="307" spans="1:9" ht="101.25" x14ac:dyDescent="0.25">
      <c r="A307" s="35" t="s">
        <v>2823</v>
      </c>
      <c r="B307" s="36" t="s">
        <v>2824</v>
      </c>
      <c r="C307" s="39">
        <v>167277.37</v>
      </c>
      <c r="D307" s="39">
        <v>133821.89000000001</v>
      </c>
      <c r="E307" s="50">
        <v>42347</v>
      </c>
      <c r="F307" s="50">
        <v>43616</v>
      </c>
      <c r="G307" s="35" t="s">
        <v>2149</v>
      </c>
      <c r="H307" s="36" t="s">
        <v>2825</v>
      </c>
      <c r="I307" s="35" t="s">
        <v>62</v>
      </c>
    </row>
    <row r="308" spans="1:9" ht="112.5" x14ac:dyDescent="0.25">
      <c r="A308" s="35" t="s">
        <v>2826</v>
      </c>
      <c r="B308" s="36" t="s">
        <v>2827</v>
      </c>
      <c r="C308" s="39">
        <v>165896.49</v>
      </c>
      <c r="D308" s="39">
        <v>141012.01</v>
      </c>
      <c r="E308" s="50">
        <v>42774</v>
      </c>
      <c r="F308" s="50">
        <v>43799</v>
      </c>
      <c r="G308" s="35" t="s">
        <v>2149</v>
      </c>
      <c r="H308" s="36" t="s">
        <v>2828</v>
      </c>
      <c r="I308" s="35" t="s">
        <v>62</v>
      </c>
    </row>
    <row r="309" spans="1:9" ht="112.5" x14ac:dyDescent="0.25">
      <c r="A309" s="35" t="s">
        <v>2829</v>
      </c>
      <c r="B309" s="36" t="s">
        <v>2830</v>
      </c>
      <c r="C309" s="39">
        <v>161628.79</v>
      </c>
      <c r="D309" s="39">
        <v>137384.47</v>
      </c>
      <c r="E309" s="50">
        <v>42723</v>
      </c>
      <c r="F309" s="50">
        <v>43373</v>
      </c>
      <c r="G309" s="35" t="s">
        <v>2149</v>
      </c>
      <c r="H309" s="36" t="s">
        <v>2831</v>
      </c>
      <c r="I309" s="35" t="s">
        <v>62</v>
      </c>
    </row>
    <row r="310" spans="1:9" ht="112.5" x14ac:dyDescent="0.25">
      <c r="A310" s="35" t="s">
        <v>2832</v>
      </c>
      <c r="B310" s="36" t="s">
        <v>2833</v>
      </c>
      <c r="C310" s="39">
        <v>156604.13</v>
      </c>
      <c r="D310" s="39">
        <v>102043.24</v>
      </c>
      <c r="E310" s="50">
        <v>41908</v>
      </c>
      <c r="F310" s="50">
        <v>42734</v>
      </c>
      <c r="G310" s="35" t="s">
        <v>2149</v>
      </c>
      <c r="H310" s="36" t="s">
        <v>2834</v>
      </c>
      <c r="I310" s="35" t="s">
        <v>62</v>
      </c>
    </row>
    <row r="311" spans="1:9" ht="112.5" x14ac:dyDescent="0.25">
      <c r="A311" s="35" t="s">
        <v>2835</v>
      </c>
      <c r="B311" s="36" t="s">
        <v>2836</v>
      </c>
      <c r="C311" s="39">
        <v>154279.26</v>
      </c>
      <c r="D311" s="39">
        <v>131137.37</v>
      </c>
      <c r="E311" s="50">
        <v>43707</v>
      </c>
      <c r="F311" s="50">
        <v>44742</v>
      </c>
      <c r="G311" s="35" t="s">
        <v>2149</v>
      </c>
      <c r="H311" s="36" t="s">
        <v>2837</v>
      </c>
      <c r="I311" s="35" t="s">
        <v>62</v>
      </c>
    </row>
    <row r="312" spans="1:9" ht="101.25" x14ac:dyDescent="0.25">
      <c r="A312" s="35" t="s">
        <v>2838</v>
      </c>
      <c r="B312" s="36" t="s">
        <v>2839</v>
      </c>
      <c r="C312" s="39">
        <v>152703.62</v>
      </c>
      <c r="D312" s="39">
        <v>113000.68</v>
      </c>
      <c r="E312" s="50">
        <v>43133</v>
      </c>
      <c r="F312" s="50">
        <v>43830</v>
      </c>
      <c r="G312" s="35" t="s">
        <v>2149</v>
      </c>
      <c r="H312" s="36" t="s">
        <v>2840</v>
      </c>
      <c r="I312" s="35" t="s">
        <v>62</v>
      </c>
    </row>
    <row r="313" spans="1:9" ht="78.75" x14ac:dyDescent="0.25">
      <c r="A313" s="35" t="s">
        <v>4461</v>
      </c>
      <c r="B313" s="36" t="s">
        <v>4462</v>
      </c>
      <c r="C313" s="39">
        <v>151494.15</v>
      </c>
      <c r="D313" s="39">
        <v>128770.02</v>
      </c>
      <c r="E313" s="50">
        <v>43090</v>
      </c>
      <c r="F313" s="50">
        <v>43399</v>
      </c>
      <c r="G313" s="35" t="s">
        <v>2149</v>
      </c>
      <c r="H313" s="36" t="s">
        <v>4463</v>
      </c>
      <c r="I313" s="35" t="s">
        <v>4173</v>
      </c>
    </row>
    <row r="314" spans="1:9" ht="112.5" x14ac:dyDescent="0.25">
      <c r="A314" s="35" t="s">
        <v>2841</v>
      </c>
      <c r="B314" s="36" t="s">
        <v>2842</v>
      </c>
      <c r="C314" s="39">
        <v>150657.25</v>
      </c>
      <c r="D314" s="39">
        <v>128058.66</v>
      </c>
      <c r="E314" s="50">
        <v>42346</v>
      </c>
      <c r="F314" s="50">
        <v>42719</v>
      </c>
      <c r="G314" s="35" t="s">
        <v>2149</v>
      </c>
      <c r="H314" s="36" t="s">
        <v>2843</v>
      </c>
      <c r="I314" s="35" t="s">
        <v>62</v>
      </c>
    </row>
    <row r="315" spans="1:9" ht="112.5" x14ac:dyDescent="0.25">
      <c r="A315" s="35" t="s">
        <v>2844</v>
      </c>
      <c r="B315" s="36" t="s">
        <v>2845</v>
      </c>
      <c r="C315" s="39">
        <v>149883.57999999999</v>
      </c>
      <c r="D315" s="39">
        <v>101171.4</v>
      </c>
      <c r="E315" s="50">
        <v>42781</v>
      </c>
      <c r="F315" s="50">
        <v>44012</v>
      </c>
      <c r="G315" s="35" t="s">
        <v>2149</v>
      </c>
      <c r="H315" s="36" t="s">
        <v>2846</v>
      </c>
      <c r="I315" s="35" t="s">
        <v>62</v>
      </c>
    </row>
    <row r="316" spans="1:9" ht="90" x14ac:dyDescent="0.25">
      <c r="A316" s="35" t="s">
        <v>4464</v>
      </c>
      <c r="B316" s="36" t="s">
        <v>4465</v>
      </c>
      <c r="C316" s="39">
        <v>145071.87</v>
      </c>
      <c r="D316" s="39">
        <v>108803.9</v>
      </c>
      <c r="E316" s="50">
        <v>42917</v>
      </c>
      <c r="F316" s="50">
        <v>43100</v>
      </c>
      <c r="G316" s="35" t="s">
        <v>2149</v>
      </c>
      <c r="H316" s="36" t="s">
        <v>4466</v>
      </c>
      <c r="I316" s="35" t="s">
        <v>4173</v>
      </c>
    </row>
    <row r="317" spans="1:9" ht="112.5" x14ac:dyDescent="0.25">
      <c r="A317" s="35" t="s">
        <v>4467</v>
      </c>
      <c r="B317" s="36" t="s">
        <v>4468</v>
      </c>
      <c r="C317" s="39">
        <v>138797.76000000001</v>
      </c>
      <c r="D317" s="39">
        <v>83278.66</v>
      </c>
      <c r="E317" s="50">
        <v>42097</v>
      </c>
      <c r="F317" s="50">
        <v>43419</v>
      </c>
      <c r="G317" s="35" t="s">
        <v>2149</v>
      </c>
      <c r="H317" s="36" t="s">
        <v>4469</v>
      </c>
      <c r="I317" s="35" t="s">
        <v>4173</v>
      </c>
    </row>
    <row r="318" spans="1:9" ht="112.5" x14ac:dyDescent="0.25">
      <c r="A318" s="35" t="s">
        <v>4470</v>
      </c>
      <c r="B318" s="36" t="s">
        <v>4471</v>
      </c>
      <c r="C318" s="39">
        <v>138758.54999999999</v>
      </c>
      <c r="D318" s="39">
        <v>104068.91</v>
      </c>
      <c r="E318" s="50">
        <v>42736</v>
      </c>
      <c r="F318" s="50">
        <v>43830</v>
      </c>
      <c r="G318" s="35" t="s">
        <v>2149</v>
      </c>
      <c r="H318" s="36" t="s">
        <v>4472</v>
      </c>
      <c r="I318" s="35" t="s">
        <v>4173</v>
      </c>
    </row>
    <row r="319" spans="1:9" ht="90" x14ac:dyDescent="0.25">
      <c r="A319" s="35" t="s">
        <v>4473</v>
      </c>
      <c r="B319" s="36" t="s">
        <v>4474</v>
      </c>
      <c r="C319" s="39">
        <v>137826</v>
      </c>
      <c r="D319" s="39">
        <v>103369.5</v>
      </c>
      <c r="E319" s="50">
        <v>43009</v>
      </c>
      <c r="F319" s="50">
        <v>43465</v>
      </c>
      <c r="G319" s="35" t="s">
        <v>2149</v>
      </c>
      <c r="H319" s="36" t="s">
        <v>4475</v>
      </c>
      <c r="I319" s="35" t="s">
        <v>4173</v>
      </c>
    </row>
    <row r="320" spans="1:9" ht="112.5" x14ac:dyDescent="0.25">
      <c r="A320" s="35" t="s">
        <v>2847</v>
      </c>
      <c r="B320" s="36" t="s">
        <v>2848</v>
      </c>
      <c r="C320" s="39">
        <v>135891.57</v>
      </c>
      <c r="D320" s="39">
        <v>115507.83</v>
      </c>
      <c r="E320" s="50">
        <v>43739</v>
      </c>
      <c r="F320" s="50">
        <v>44742</v>
      </c>
      <c r="G320" s="35" t="s">
        <v>2149</v>
      </c>
      <c r="H320" s="36" t="s">
        <v>2849</v>
      </c>
      <c r="I320" s="35" t="s">
        <v>62</v>
      </c>
    </row>
    <row r="321" spans="1:9" ht="90" x14ac:dyDescent="0.25">
      <c r="A321" s="35" t="s">
        <v>2850</v>
      </c>
      <c r="B321" s="36" t="s">
        <v>2851</v>
      </c>
      <c r="C321" s="39">
        <v>135849.67000000001</v>
      </c>
      <c r="D321" s="39">
        <v>56488.1</v>
      </c>
      <c r="E321" s="50">
        <v>43054</v>
      </c>
      <c r="F321" s="50">
        <v>43830</v>
      </c>
      <c r="G321" s="35" t="s">
        <v>2149</v>
      </c>
      <c r="H321" s="36" t="s">
        <v>2852</v>
      </c>
      <c r="I321" s="35" t="s">
        <v>62</v>
      </c>
    </row>
    <row r="322" spans="1:9" ht="101.25" x14ac:dyDescent="0.25">
      <c r="A322" s="35" t="s">
        <v>4476</v>
      </c>
      <c r="B322" s="36" t="s">
        <v>4477</v>
      </c>
      <c r="C322" s="39">
        <v>135213.37</v>
      </c>
      <c r="D322" s="39">
        <v>114931.36</v>
      </c>
      <c r="E322" s="50">
        <v>42704</v>
      </c>
      <c r="F322" s="50">
        <v>43297</v>
      </c>
      <c r="G322" s="35" t="s">
        <v>2149</v>
      </c>
      <c r="H322" s="36" t="s">
        <v>4478</v>
      </c>
      <c r="I322" s="35" t="s">
        <v>4173</v>
      </c>
    </row>
    <row r="323" spans="1:9" ht="112.5" x14ac:dyDescent="0.25">
      <c r="A323" s="35" t="s">
        <v>2853</v>
      </c>
      <c r="B323" s="36" t="s">
        <v>2854</v>
      </c>
      <c r="C323" s="39">
        <v>131383.07</v>
      </c>
      <c r="D323" s="39">
        <v>111675.61</v>
      </c>
      <c r="E323" s="50">
        <v>43193</v>
      </c>
      <c r="F323" s="50">
        <v>43830</v>
      </c>
      <c r="G323" s="35" t="s">
        <v>2149</v>
      </c>
      <c r="H323" s="36" t="s">
        <v>2855</v>
      </c>
      <c r="I323" s="35" t="s">
        <v>62</v>
      </c>
    </row>
    <row r="324" spans="1:9" ht="90" x14ac:dyDescent="0.25">
      <c r="A324" s="35" t="s">
        <v>2856</v>
      </c>
      <c r="B324" s="36" t="s">
        <v>2857</v>
      </c>
      <c r="C324" s="39">
        <v>128858.42</v>
      </c>
      <c r="D324" s="39">
        <v>109529.65</v>
      </c>
      <c r="E324" s="50">
        <v>42732</v>
      </c>
      <c r="F324" s="50">
        <v>43419</v>
      </c>
      <c r="G324" s="35" t="s">
        <v>2149</v>
      </c>
      <c r="H324" s="36" t="s">
        <v>2858</v>
      </c>
      <c r="I324" s="35" t="s">
        <v>62</v>
      </c>
    </row>
    <row r="325" spans="1:9" ht="112.5" x14ac:dyDescent="0.25">
      <c r="A325" s="35" t="s">
        <v>2859</v>
      </c>
      <c r="B325" s="36" t="s">
        <v>2860</v>
      </c>
      <c r="C325" s="39">
        <v>128603.71</v>
      </c>
      <c r="D325" s="39">
        <v>107523.9</v>
      </c>
      <c r="E325" s="50">
        <v>42038</v>
      </c>
      <c r="F325" s="50">
        <v>42735</v>
      </c>
      <c r="G325" s="35" t="s">
        <v>2149</v>
      </c>
      <c r="H325" s="36" t="s">
        <v>2861</v>
      </c>
      <c r="I325" s="35" t="s">
        <v>62</v>
      </c>
    </row>
    <row r="326" spans="1:9" ht="67.5" x14ac:dyDescent="0.25">
      <c r="A326" s="35" t="s">
        <v>2862</v>
      </c>
      <c r="B326" s="36" t="s">
        <v>2863</v>
      </c>
      <c r="C326" s="39">
        <v>127217.13</v>
      </c>
      <c r="D326" s="39">
        <v>108134.55</v>
      </c>
      <c r="E326" s="50">
        <v>42359</v>
      </c>
      <c r="F326" s="50">
        <v>43921</v>
      </c>
      <c r="G326" s="35" t="s">
        <v>2149</v>
      </c>
      <c r="H326" s="36" t="s">
        <v>2864</v>
      </c>
      <c r="I326" s="35" t="s">
        <v>62</v>
      </c>
    </row>
    <row r="327" spans="1:9" ht="101.25" x14ac:dyDescent="0.25">
      <c r="A327" s="35" t="s">
        <v>4479</v>
      </c>
      <c r="B327" s="36" t="s">
        <v>4480</v>
      </c>
      <c r="C327" s="39">
        <v>127077.57</v>
      </c>
      <c r="D327" s="39">
        <v>104203.61</v>
      </c>
      <c r="E327" s="50">
        <v>42480</v>
      </c>
      <c r="F327" s="50">
        <v>43008</v>
      </c>
      <c r="G327" s="35" t="s">
        <v>2149</v>
      </c>
      <c r="H327" s="36" t="s">
        <v>4481</v>
      </c>
      <c r="I327" s="35" t="s">
        <v>4173</v>
      </c>
    </row>
    <row r="328" spans="1:9" ht="112.5" x14ac:dyDescent="0.25">
      <c r="A328" s="35" t="s">
        <v>2865</v>
      </c>
      <c r="B328" s="36" t="s">
        <v>2866</v>
      </c>
      <c r="C328" s="39">
        <v>124670.31</v>
      </c>
      <c r="D328" s="39">
        <v>105969.76</v>
      </c>
      <c r="E328" s="50">
        <v>41701</v>
      </c>
      <c r="F328" s="50">
        <v>42673</v>
      </c>
      <c r="G328" s="35" t="s">
        <v>2149</v>
      </c>
      <c r="H328" s="36" t="s">
        <v>2867</v>
      </c>
      <c r="I328" s="35" t="s">
        <v>62</v>
      </c>
    </row>
    <row r="329" spans="1:9" ht="101.25" x14ac:dyDescent="0.25">
      <c r="A329" s="35" t="s">
        <v>2868</v>
      </c>
      <c r="B329" s="36" t="s">
        <v>2869</v>
      </c>
      <c r="C329" s="39">
        <v>123268.08</v>
      </c>
      <c r="D329" s="39">
        <v>104777.87</v>
      </c>
      <c r="E329" s="50">
        <v>43250</v>
      </c>
      <c r="F329" s="50">
        <v>43889</v>
      </c>
      <c r="G329" s="35" t="s">
        <v>2149</v>
      </c>
      <c r="H329" s="36" t="s">
        <v>2870</v>
      </c>
      <c r="I329" s="35" t="s">
        <v>62</v>
      </c>
    </row>
    <row r="330" spans="1:9" ht="90" x14ac:dyDescent="0.25">
      <c r="A330" s="35" t="s">
        <v>2871</v>
      </c>
      <c r="B330" s="36" t="s">
        <v>2872</v>
      </c>
      <c r="C330" s="39">
        <v>121794.6</v>
      </c>
      <c r="D330" s="39">
        <v>102805.02</v>
      </c>
      <c r="E330" s="50">
        <v>42736</v>
      </c>
      <c r="F330" s="50">
        <v>44926</v>
      </c>
      <c r="G330" s="35" t="s">
        <v>2149</v>
      </c>
      <c r="H330" s="36" t="s">
        <v>2873</v>
      </c>
      <c r="I330" s="35" t="s">
        <v>62</v>
      </c>
    </row>
    <row r="331" spans="1:9" ht="112.5" x14ac:dyDescent="0.25">
      <c r="A331" s="35" t="s">
        <v>2874</v>
      </c>
      <c r="B331" s="36" t="s">
        <v>2875</v>
      </c>
      <c r="C331" s="39">
        <v>119543.45</v>
      </c>
      <c r="D331" s="39">
        <v>101611.93</v>
      </c>
      <c r="E331" s="50">
        <v>42851</v>
      </c>
      <c r="F331" s="50">
        <v>43861</v>
      </c>
      <c r="G331" s="35" t="s">
        <v>2149</v>
      </c>
      <c r="H331" s="36" t="s">
        <v>2876</v>
      </c>
      <c r="I331" s="35" t="s">
        <v>62</v>
      </c>
    </row>
    <row r="332" spans="1:9" ht="101.25" x14ac:dyDescent="0.25">
      <c r="A332" s="35" t="s">
        <v>4482</v>
      </c>
      <c r="B332" s="36" t="s">
        <v>4483</v>
      </c>
      <c r="C332" s="39">
        <v>117038.06</v>
      </c>
      <c r="D332" s="39">
        <v>97141.59</v>
      </c>
      <c r="E332" s="50">
        <v>42745</v>
      </c>
      <c r="F332" s="50">
        <v>43799</v>
      </c>
      <c r="G332" s="35" t="s">
        <v>2149</v>
      </c>
      <c r="H332" s="36" t="s">
        <v>4484</v>
      </c>
      <c r="I332" s="35" t="s">
        <v>4173</v>
      </c>
    </row>
    <row r="333" spans="1:9" ht="123.75" x14ac:dyDescent="0.25">
      <c r="A333" s="35" t="s">
        <v>2877</v>
      </c>
      <c r="B333" s="36" t="s">
        <v>2878</v>
      </c>
      <c r="C333" s="39">
        <v>115377.87</v>
      </c>
      <c r="D333" s="39">
        <v>98071.19</v>
      </c>
      <c r="E333" s="50">
        <v>43955</v>
      </c>
      <c r="F333" s="50">
        <v>44498</v>
      </c>
      <c r="G333" s="35" t="s">
        <v>2149</v>
      </c>
      <c r="H333" s="36" t="s">
        <v>2879</v>
      </c>
      <c r="I333" s="35" t="s">
        <v>62</v>
      </c>
    </row>
    <row r="334" spans="1:9" ht="112.5" x14ac:dyDescent="0.25">
      <c r="A334" s="35" t="s">
        <v>2880</v>
      </c>
      <c r="B334" s="36" t="s">
        <v>2881</v>
      </c>
      <c r="C334" s="39">
        <v>111559.03</v>
      </c>
      <c r="D334" s="39">
        <v>94825.18</v>
      </c>
      <c r="E334" s="50">
        <v>42843</v>
      </c>
      <c r="F334" s="50">
        <v>44012</v>
      </c>
      <c r="G334" s="35" t="s">
        <v>2149</v>
      </c>
      <c r="H334" s="36" t="s">
        <v>2882</v>
      </c>
      <c r="I334" s="35" t="s">
        <v>62</v>
      </c>
    </row>
    <row r="335" spans="1:9" ht="112.5" x14ac:dyDescent="0.25">
      <c r="A335" s="35" t="s">
        <v>2883</v>
      </c>
      <c r="B335" s="36" t="s">
        <v>2884</v>
      </c>
      <c r="C335" s="39">
        <v>108569.99</v>
      </c>
      <c r="D335" s="39">
        <v>92284.49</v>
      </c>
      <c r="E335" s="50">
        <v>42696</v>
      </c>
      <c r="F335" s="50">
        <v>43799</v>
      </c>
      <c r="G335" s="35" t="s">
        <v>2149</v>
      </c>
      <c r="H335" s="36" t="s">
        <v>2885</v>
      </c>
      <c r="I335" s="35" t="s">
        <v>62</v>
      </c>
    </row>
    <row r="336" spans="1:9" ht="112.5" x14ac:dyDescent="0.25">
      <c r="A336" s="35" t="s">
        <v>2886</v>
      </c>
      <c r="B336" s="36" t="s">
        <v>2887</v>
      </c>
      <c r="C336" s="39">
        <v>106773.82</v>
      </c>
      <c r="D336" s="39">
        <v>90757.75</v>
      </c>
      <c r="E336" s="50">
        <v>43637</v>
      </c>
      <c r="F336" s="50">
        <v>44104</v>
      </c>
      <c r="G336" s="35" t="s">
        <v>2149</v>
      </c>
      <c r="H336" s="36" t="s">
        <v>2888</v>
      </c>
      <c r="I336" s="35" t="s">
        <v>62</v>
      </c>
    </row>
    <row r="337" spans="1:9" ht="112.5" x14ac:dyDescent="0.25">
      <c r="A337" s="35" t="s">
        <v>4485</v>
      </c>
      <c r="B337" s="36" t="s">
        <v>4486</v>
      </c>
      <c r="C337" s="39">
        <v>106163.38</v>
      </c>
      <c r="D337" s="39">
        <v>90238.87</v>
      </c>
      <c r="E337" s="50">
        <v>43313</v>
      </c>
      <c r="F337" s="50">
        <v>43769</v>
      </c>
      <c r="G337" s="35" t="s">
        <v>2149</v>
      </c>
      <c r="H337" s="36" t="s">
        <v>4487</v>
      </c>
      <c r="I337" s="35" t="s">
        <v>4173</v>
      </c>
    </row>
    <row r="338" spans="1:9" ht="78.75" x14ac:dyDescent="0.25">
      <c r="A338" s="35" t="s">
        <v>4488</v>
      </c>
      <c r="B338" s="36" t="s">
        <v>4489</v>
      </c>
      <c r="C338" s="39">
        <v>100239.52</v>
      </c>
      <c r="D338" s="39">
        <v>65154.33</v>
      </c>
      <c r="E338" s="50">
        <v>43683</v>
      </c>
      <c r="F338" s="50">
        <v>44571</v>
      </c>
      <c r="G338" s="35" t="s">
        <v>2149</v>
      </c>
      <c r="H338" s="36" t="s">
        <v>4490</v>
      </c>
      <c r="I338" s="35" t="s">
        <v>4173</v>
      </c>
    </row>
    <row r="339" spans="1:9" ht="112.5" x14ac:dyDescent="0.25">
      <c r="A339" s="35" t="s">
        <v>2889</v>
      </c>
      <c r="B339" s="36" t="s">
        <v>2890</v>
      </c>
      <c r="C339" s="39">
        <v>100133.97</v>
      </c>
      <c r="D339" s="39">
        <v>85113.88</v>
      </c>
      <c r="E339" s="50">
        <v>43145</v>
      </c>
      <c r="F339" s="50">
        <v>44926</v>
      </c>
      <c r="G339" s="35" t="s">
        <v>2149</v>
      </c>
      <c r="H339" s="36" t="s">
        <v>2891</v>
      </c>
      <c r="I339" s="35" t="s">
        <v>62</v>
      </c>
    </row>
    <row r="340" spans="1:9" ht="112.5" x14ac:dyDescent="0.25">
      <c r="A340" s="35" t="s">
        <v>2892</v>
      </c>
      <c r="B340" s="36" t="s">
        <v>2893</v>
      </c>
      <c r="C340" s="39">
        <v>99613.33</v>
      </c>
      <c r="D340" s="39">
        <v>84671.32</v>
      </c>
      <c r="E340" s="50">
        <v>41640</v>
      </c>
      <c r="F340" s="50">
        <v>43281</v>
      </c>
      <c r="G340" s="35" t="s">
        <v>2149</v>
      </c>
      <c r="H340" s="36" t="s">
        <v>2894</v>
      </c>
      <c r="I340" s="35" t="s">
        <v>62</v>
      </c>
    </row>
    <row r="341" spans="1:9" ht="101.25" x14ac:dyDescent="0.25">
      <c r="A341" s="35" t="s">
        <v>4491</v>
      </c>
      <c r="B341" s="36" t="s">
        <v>4492</v>
      </c>
      <c r="C341" s="39">
        <v>99581.2</v>
      </c>
      <c r="D341" s="39">
        <v>63731.97</v>
      </c>
      <c r="E341" s="50">
        <v>43983</v>
      </c>
      <c r="F341" s="50">
        <v>44286</v>
      </c>
      <c r="G341" s="35" t="s">
        <v>2149</v>
      </c>
      <c r="H341" s="36" t="s">
        <v>4493</v>
      </c>
      <c r="I341" s="35" t="s">
        <v>4173</v>
      </c>
    </row>
    <row r="342" spans="1:9" ht="112.5" x14ac:dyDescent="0.25">
      <c r="A342" s="35" t="s">
        <v>2895</v>
      </c>
      <c r="B342" s="36" t="s">
        <v>2896</v>
      </c>
      <c r="C342" s="39">
        <v>96113.3</v>
      </c>
      <c r="D342" s="39">
        <v>81696.289999999994</v>
      </c>
      <c r="E342" s="50">
        <v>42786</v>
      </c>
      <c r="F342" s="50">
        <v>43281</v>
      </c>
      <c r="G342" s="35" t="s">
        <v>2149</v>
      </c>
      <c r="H342" s="36" t="s">
        <v>2897</v>
      </c>
      <c r="I342" s="35" t="s">
        <v>62</v>
      </c>
    </row>
    <row r="343" spans="1:9" ht="112.5" x14ac:dyDescent="0.25">
      <c r="A343" s="35" t="s">
        <v>4494</v>
      </c>
      <c r="B343" s="36" t="s">
        <v>4495</v>
      </c>
      <c r="C343" s="39">
        <v>92721.25</v>
      </c>
      <c r="D343" s="39">
        <v>66685.119999999995</v>
      </c>
      <c r="E343" s="50">
        <v>44075</v>
      </c>
      <c r="F343" s="50">
        <v>44643</v>
      </c>
      <c r="G343" s="35" t="s">
        <v>2149</v>
      </c>
      <c r="H343" s="36" t="s">
        <v>4496</v>
      </c>
      <c r="I343" s="35" t="s">
        <v>4173</v>
      </c>
    </row>
    <row r="344" spans="1:9" ht="101.25" x14ac:dyDescent="0.25">
      <c r="A344" s="35" t="s">
        <v>2898</v>
      </c>
      <c r="B344" s="36" t="s">
        <v>2899</v>
      </c>
      <c r="C344" s="39">
        <v>92143.79</v>
      </c>
      <c r="D344" s="39">
        <v>78322.23</v>
      </c>
      <c r="E344" s="50">
        <v>43678</v>
      </c>
      <c r="F344" s="50">
        <v>44561</v>
      </c>
      <c r="G344" s="35" t="s">
        <v>2149</v>
      </c>
      <c r="H344" s="36" t="s">
        <v>2900</v>
      </c>
      <c r="I344" s="35" t="s">
        <v>62</v>
      </c>
    </row>
    <row r="345" spans="1:9" ht="112.5" x14ac:dyDescent="0.25">
      <c r="A345" s="35" t="s">
        <v>2901</v>
      </c>
      <c r="B345" s="36" t="s">
        <v>2902</v>
      </c>
      <c r="C345" s="39">
        <v>89258.53</v>
      </c>
      <c r="D345" s="39">
        <v>75869.75</v>
      </c>
      <c r="E345" s="50">
        <v>43643</v>
      </c>
      <c r="F345" s="50">
        <v>44377</v>
      </c>
      <c r="G345" s="35" t="s">
        <v>2149</v>
      </c>
      <c r="H345" s="36" t="s">
        <v>2903</v>
      </c>
      <c r="I345" s="35" t="s">
        <v>62</v>
      </c>
    </row>
    <row r="346" spans="1:9" ht="101.25" x14ac:dyDescent="0.25">
      <c r="A346" s="35" t="s">
        <v>2904</v>
      </c>
      <c r="B346" s="36" t="s">
        <v>2905</v>
      </c>
      <c r="C346" s="39">
        <v>84391.14</v>
      </c>
      <c r="D346" s="39">
        <v>70694.070000000007</v>
      </c>
      <c r="E346" s="50">
        <v>43328</v>
      </c>
      <c r="F346" s="50">
        <v>43646</v>
      </c>
      <c r="G346" s="35" t="s">
        <v>2149</v>
      </c>
      <c r="H346" s="36" t="s">
        <v>2906</v>
      </c>
      <c r="I346" s="35" t="s">
        <v>62</v>
      </c>
    </row>
    <row r="347" spans="1:9" ht="90" x14ac:dyDescent="0.25">
      <c r="A347" s="35" t="s">
        <v>2907</v>
      </c>
      <c r="B347" s="36" t="s">
        <v>2908</v>
      </c>
      <c r="C347" s="39">
        <v>80638.13</v>
      </c>
      <c r="D347" s="39">
        <v>68542.41</v>
      </c>
      <c r="E347" s="50">
        <v>43005</v>
      </c>
      <c r="F347" s="50">
        <v>44134</v>
      </c>
      <c r="G347" s="35" t="s">
        <v>2149</v>
      </c>
      <c r="H347" s="36" t="s">
        <v>2909</v>
      </c>
      <c r="I347" s="35" t="s">
        <v>62</v>
      </c>
    </row>
    <row r="348" spans="1:9" ht="90" x14ac:dyDescent="0.25">
      <c r="A348" s="35" t="s">
        <v>2910</v>
      </c>
      <c r="B348" s="36" t="s">
        <v>2911</v>
      </c>
      <c r="C348" s="39">
        <v>77228.69</v>
      </c>
      <c r="D348" s="39">
        <v>65644.38</v>
      </c>
      <c r="E348" s="50">
        <v>43192</v>
      </c>
      <c r="F348" s="50">
        <v>43646</v>
      </c>
      <c r="G348" s="35" t="s">
        <v>2149</v>
      </c>
      <c r="H348" s="36" t="s">
        <v>2912</v>
      </c>
      <c r="I348" s="35" t="s">
        <v>62</v>
      </c>
    </row>
    <row r="349" spans="1:9" ht="112.5" x14ac:dyDescent="0.25">
      <c r="A349" s="35" t="s">
        <v>2913</v>
      </c>
      <c r="B349" s="36" t="s">
        <v>2914</v>
      </c>
      <c r="C349" s="39">
        <v>76295.929999999993</v>
      </c>
      <c r="D349" s="39">
        <v>64392.08</v>
      </c>
      <c r="E349" s="50">
        <v>43192</v>
      </c>
      <c r="F349" s="50">
        <v>44195</v>
      </c>
      <c r="G349" s="35" t="s">
        <v>2149</v>
      </c>
      <c r="H349" s="36" t="s">
        <v>2915</v>
      </c>
      <c r="I349" s="35" t="s">
        <v>62</v>
      </c>
    </row>
    <row r="350" spans="1:9" ht="56.25" x14ac:dyDescent="0.25">
      <c r="A350" s="35" t="s">
        <v>2916</v>
      </c>
      <c r="B350" s="36" t="s">
        <v>2917</v>
      </c>
      <c r="C350" s="39">
        <v>71029.91</v>
      </c>
      <c r="D350" s="39">
        <v>60375.42</v>
      </c>
      <c r="E350" s="50">
        <v>43554</v>
      </c>
      <c r="F350" s="50">
        <v>43738</v>
      </c>
      <c r="G350" s="35" t="s">
        <v>2149</v>
      </c>
      <c r="H350" s="36" t="s">
        <v>2918</v>
      </c>
      <c r="I350" s="35" t="s">
        <v>62</v>
      </c>
    </row>
    <row r="351" spans="1:9" ht="67.5" x14ac:dyDescent="0.25">
      <c r="A351" s="35" t="s">
        <v>2919</v>
      </c>
      <c r="B351" s="36" t="s">
        <v>2920</v>
      </c>
      <c r="C351" s="39">
        <v>70203.850000000006</v>
      </c>
      <c r="D351" s="39">
        <v>54024.6</v>
      </c>
      <c r="E351" s="50">
        <v>42702</v>
      </c>
      <c r="F351" s="50">
        <v>43738</v>
      </c>
      <c r="G351" s="35" t="s">
        <v>2149</v>
      </c>
      <c r="H351" s="36" t="s">
        <v>2921</v>
      </c>
      <c r="I351" s="35" t="s">
        <v>62</v>
      </c>
    </row>
    <row r="352" spans="1:9" ht="56.25" x14ac:dyDescent="0.25">
      <c r="A352" s="35" t="s">
        <v>4497</v>
      </c>
      <c r="B352" s="36" t="s">
        <v>4498</v>
      </c>
      <c r="C352" s="39">
        <v>67647.149999999994</v>
      </c>
      <c r="D352" s="39">
        <v>57500.08</v>
      </c>
      <c r="E352" s="50">
        <v>42668</v>
      </c>
      <c r="F352" s="50">
        <v>43373</v>
      </c>
      <c r="G352" s="35" t="s">
        <v>2149</v>
      </c>
      <c r="H352" s="36" t="s">
        <v>4499</v>
      </c>
      <c r="I352" s="35" t="s">
        <v>4173</v>
      </c>
    </row>
    <row r="353" spans="1:9" ht="101.25" x14ac:dyDescent="0.25">
      <c r="A353" s="35" t="s">
        <v>2922</v>
      </c>
      <c r="B353" s="36" t="s">
        <v>2923</v>
      </c>
      <c r="C353" s="39">
        <v>62855.86</v>
      </c>
      <c r="D353" s="39">
        <v>46763.03</v>
      </c>
      <c r="E353" s="50">
        <v>43193</v>
      </c>
      <c r="F353" s="50">
        <v>43830</v>
      </c>
      <c r="G353" s="35" t="s">
        <v>2149</v>
      </c>
      <c r="H353" s="36" t="s">
        <v>2924</v>
      </c>
      <c r="I353" s="35" t="s">
        <v>62</v>
      </c>
    </row>
    <row r="354" spans="1:9" ht="101.25" x14ac:dyDescent="0.25">
      <c r="A354" s="35" t="s">
        <v>2925</v>
      </c>
      <c r="B354" s="36" t="s">
        <v>2926</v>
      </c>
      <c r="C354" s="39">
        <v>62017.43</v>
      </c>
      <c r="D354" s="39">
        <v>52714.81</v>
      </c>
      <c r="E354" s="50">
        <v>42705</v>
      </c>
      <c r="F354" s="50">
        <v>43403</v>
      </c>
      <c r="G354" s="35" t="s">
        <v>2149</v>
      </c>
      <c r="H354" s="36" t="s">
        <v>2927</v>
      </c>
      <c r="I354" s="35" t="s">
        <v>62</v>
      </c>
    </row>
    <row r="355" spans="1:9" ht="78.75" x14ac:dyDescent="0.25">
      <c r="A355" s="35" t="s">
        <v>4500</v>
      </c>
      <c r="B355" s="36" t="s">
        <v>4501</v>
      </c>
      <c r="C355" s="39">
        <v>61876.08</v>
      </c>
      <c r="D355" s="39">
        <v>51577.66</v>
      </c>
      <c r="E355" s="50">
        <v>43781</v>
      </c>
      <c r="F355" s="50">
        <v>44499</v>
      </c>
      <c r="G355" s="35" t="s">
        <v>2149</v>
      </c>
      <c r="H355" s="36" t="s">
        <v>4502</v>
      </c>
      <c r="I355" s="35" t="s">
        <v>4173</v>
      </c>
    </row>
    <row r="356" spans="1:9" ht="112.5" x14ac:dyDescent="0.25">
      <c r="A356" s="35" t="s">
        <v>2928</v>
      </c>
      <c r="B356" s="36" t="s">
        <v>2929</v>
      </c>
      <c r="C356" s="39">
        <v>61630.09</v>
      </c>
      <c r="D356" s="39">
        <v>52385.58</v>
      </c>
      <c r="E356" s="50">
        <v>43647</v>
      </c>
      <c r="F356" s="50">
        <v>44286</v>
      </c>
      <c r="G356" s="35" t="s">
        <v>2149</v>
      </c>
      <c r="H356" s="36" t="s">
        <v>2930</v>
      </c>
      <c r="I356" s="35" t="s">
        <v>62</v>
      </c>
    </row>
    <row r="357" spans="1:9" ht="78.75" x14ac:dyDescent="0.25">
      <c r="A357" s="35" t="s">
        <v>2931</v>
      </c>
      <c r="B357" s="36" t="s">
        <v>2932</v>
      </c>
      <c r="C357" s="39">
        <v>49346.15</v>
      </c>
      <c r="D357" s="39">
        <v>41944.23</v>
      </c>
      <c r="E357" s="50">
        <v>43342</v>
      </c>
      <c r="F357" s="50">
        <v>44012</v>
      </c>
      <c r="G357" s="35" t="s">
        <v>2149</v>
      </c>
      <c r="H357" s="36" t="s">
        <v>2933</v>
      </c>
      <c r="I357" s="35" t="s">
        <v>62</v>
      </c>
    </row>
    <row r="358" spans="1:9" ht="112.5" x14ac:dyDescent="0.25">
      <c r="A358" s="35" t="s">
        <v>2934</v>
      </c>
      <c r="B358" s="36" t="s">
        <v>2935</v>
      </c>
      <c r="C358" s="39">
        <v>48256.88</v>
      </c>
      <c r="D358" s="39">
        <v>41018.35</v>
      </c>
      <c r="E358" s="50">
        <v>42359</v>
      </c>
      <c r="F358" s="50">
        <v>42735</v>
      </c>
      <c r="G358" s="35" t="s">
        <v>2149</v>
      </c>
      <c r="H358" s="36" t="s">
        <v>2936</v>
      </c>
      <c r="I358" s="35" t="s">
        <v>62</v>
      </c>
    </row>
    <row r="359" spans="1:9" ht="45" x14ac:dyDescent="0.25">
      <c r="A359" s="35" t="s">
        <v>4503</v>
      </c>
      <c r="B359" s="36" t="s">
        <v>4504</v>
      </c>
      <c r="C359" s="39">
        <v>45283.13</v>
      </c>
      <c r="D359" s="39">
        <v>22225.82</v>
      </c>
      <c r="E359" s="50">
        <v>42982</v>
      </c>
      <c r="F359" s="50">
        <v>43434</v>
      </c>
      <c r="G359" s="35" t="s">
        <v>2149</v>
      </c>
      <c r="H359" s="36" t="s">
        <v>4505</v>
      </c>
      <c r="I359" s="35" t="s">
        <v>4173</v>
      </c>
    </row>
    <row r="360" spans="1:9" ht="112.5" x14ac:dyDescent="0.25">
      <c r="A360" s="35" t="s">
        <v>2937</v>
      </c>
      <c r="B360" s="36" t="s">
        <v>2938</v>
      </c>
      <c r="C360" s="39">
        <v>44905.71</v>
      </c>
      <c r="D360" s="39">
        <v>38169.85</v>
      </c>
      <c r="E360" s="50">
        <v>42856</v>
      </c>
      <c r="F360" s="50">
        <v>43285</v>
      </c>
      <c r="G360" s="35" t="s">
        <v>2149</v>
      </c>
      <c r="H360" s="36" t="s">
        <v>2939</v>
      </c>
      <c r="I360" s="35" t="s">
        <v>62</v>
      </c>
    </row>
    <row r="361" spans="1:9" ht="101.25" x14ac:dyDescent="0.25">
      <c r="A361" s="35" t="s">
        <v>4506</v>
      </c>
      <c r="B361" s="36" t="s">
        <v>4507</v>
      </c>
      <c r="C361" s="39">
        <v>38622.93</v>
      </c>
      <c r="D361" s="39">
        <v>22227.49</v>
      </c>
      <c r="E361" s="50">
        <v>43175</v>
      </c>
      <c r="F361" s="50">
        <v>43830</v>
      </c>
      <c r="G361" s="35" t="s">
        <v>2149</v>
      </c>
      <c r="H361" s="36" t="s">
        <v>4508</v>
      </c>
      <c r="I361" s="35" t="s">
        <v>4173</v>
      </c>
    </row>
    <row r="362" spans="1:9" ht="45" x14ac:dyDescent="0.25">
      <c r="A362" s="35" t="s">
        <v>4509</v>
      </c>
      <c r="B362" s="36" t="s">
        <v>4510</v>
      </c>
      <c r="C362" s="39">
        <v>31504.99</v>
      </c>
      <c r="D362" s="39">
        <v>21369.11</v>
      </c>
      <c r="E362" s="50">
        <v>42676</v>
      </c>
      <c r="F362" s="50">
        <v>43281</v>
      </c>
      <c r="G362" s="35" t="s">
        <v>2149</v>
      </c>
      <c r="H362" s="36" t="s">
        <v>4511</v>
      </c>
      <c r="I362" s="35" t="s">
        <v>4173</v>
      </c>
    </row>
    <row r="363" spans="1:9" ht="45" x14ac:dyDescent="0.25">
      <c r="A363" s="35" t="s">
        <v>2940</v>
      </c>
      <c r="B363" s="36" t="s">
        <v>2941</v>
      </c>
      <c r="C363" s="39">
        <v>29093.919999999998</v>
      </c>
      <c r="D363" s="39">
        <v>24729.82</v>
      </c>
      <c r="E363" s="50">
        <v>43252</v>
      </c>
      <c r="F363" s="50">
        <v>43616</v>
      </c>
      <c r="G363" s="35" t="s">
        <v>2149</v>
      </c>
      <c r="H363" s="36" t="s">
        <v>2942</v>
      </c>
      <c r="I363" s="35" t="s">
        <v>62</v>
      </c>
    </row>
    <row r="364" spans="1:9" ht="67.5" x14ac:dyDescent="0.25">
      <c r="A364" s="35" t="s">
        <v>4512</v>
      </c>
      <c r="B364" s="36" t="s">
        <v>4513</v>
      </c>
      <c r="C364" s="39">
        <v>28580.080000000002</v>
      </c>
      <c r="D364" s="39">
        <v>22230</v>
      </c>
      <c r="E364" s="50">
        <v>43040</v>
      </c>
      <c r="F364" s="50">
        <v>43343</v>
      </c>
      <c r="G364" s="35" t="s">
        <v>2149</v>
      </c>
      <c r="H364" s="36" t="s">
        <v>4514</v>
      </c>
      <c r="I364" s="35" t="s">
        <v>4173</v>
      </c>
    </row>
    <row r="365" spans="1:9" ht="78.75" x14ac:dyDescent="0.25">
      <c r="A365" s="35" t="s">
        <v>2943</v>
      </c>
      <c r="B365" s="36" t="s">
        <v>2944</v>
      </c>
      <c r="C365" s="39">
        <v>28122.17</v>
      </c>
      <c r="D365" s="39">
        <v>23903.85</v>
      </c>
      <c r="E365" s="50">
        <v>43222</v>
      </c>
      <c r="F365" s="50">
        <v>43830</v>
      </c>
      <c r="G365" s="35" t="s">
        <v>2149</v>
      </c>
      <c r="H365" s="36" t="s">
        <v>2945</v>
      </c>
      <c r="I365" s="35" t="s">
        <v>62</v>
      </c>
    </row>
    <row r="366" spans="1:9" ht="101.25" x14ac:dyDescent="0.25">
      <c r="A366" s="35" t="s">
        <v>2946</v>
      </c>
      <c r="B366" s="36" t="s">
        <v>2947</v>
      </c>
      <c r="C366" s="39">
        <v>27080.47</v>
      </c>
      <c r="D366" s="39">
        <v>23018.400000000001</v>
      </c>
      <c r="E366" s="50">
        <v>43409</v>
      </c>
      <c r="F366" s="50">
        <v>43830</v>
      </c>
      <c r="G366" s="35" t="s">
        <v>2149</v>
      </c>
      <c r="H366" s="36" t="s">
        <v>2948</v>
      </c>
      <c r="I366" s="35" t="s">
        <v>62</v>
      </c>
    </row>
    <row r="367" spans="1:9" ht="112.5" x14ac:dyDescent="0.25">
      <c r="A367" s="35" t="s">
        <v>2949</v>
      </c>
      <c r="B367" s="36" t="s">
        <v>2950</v>
      </c>
      <c r="C367" s="39">
        <v>24645.62</v>
      </c>
      <c r="D367" s="39">
        <v>20948.78</v>
      </c>
      <c r="E367" s="50">
        <v>43313</v>
      </c>
      <c r="F367" s="50">
        <v>44135</v>
      </c>
      <c r="G367" s="35" t="s">
        <v>2149</v>
      </c>
      <c r="H367" s="36" t="s">
        <v>2951</v>
      </c>
      <c r="I367" s="35" t="s">
        <v>62</v>
      </c>
    </row>
    <row r="368" spans="1:9" ht="78.75" x14ac:dyDescent="0.25">
      <c r="A368" s="35" t="s">
        <v>2952</v>
      </c>
      <c r="B368" s="36" t="s">
        <v>2953</v>
      </c>
      <c r="C368" s="39">
        <v>24191.08</v>
      </c>
      <c r="D368" s="39">
        <v>20562.419999999998</v>
      </c>
      <c r="E368" s="50">
        <v>43445</v>
      </c>
      <c r="F368" s="50">
        <v>43830</v>
      </c>
      <c r="G368" s="35" t="s">
        <v>2149</v>
      </c>
      <c r="H368" s="36" t="s">
        <v>2954</v>
      </c>
      <c r="I368" s="35" t="s">
        <v>62</v>
      </c>
    </row>
    <row r="369" spans="1:9" ht="67.5" x14ac:dyDescent="0.25">
      <c r="A369" s="35" t="s">
        <v>2955</v>
      </c>
      <c r="B369" s="36" t="s">
        <v>2956</v>
      </c>
      <c r="C369" s="39">
        <v>23964.1</v>
      </c>
      <c r="D369" s="39">
        <v>20369.48</v>
      </c>
      <c r="E369" s="50">
        <v>43346</v>
      </c>
      <c r="F369" s="50">
        <v>43616</v>
      </c>
      <c r="G369" s="35" t="s">
        <v>2149</v>
      </c>
      <c r="H369" s="36" t="s">
        <v>2957</v>
      </c>
      <c r="I369" s="35" t="s">
        <v>62</v>
      </c>
    </row>
    <row r="370" spans="1:9" ht="67.5" x14ac:dyDescent="0.25">
      <c r="A370" s="35" t="s">
        <v>2958</v>
      </c>
      <c r="B370" s="36" t="s">
        <v>2959</v>
      </c>
      <c r="C370" s="39">
        <v>17880.12</v>
      </c>
      <c r="D370" s="39">
        <v>15198.1</v>
      </c>
      <c r="E370" s="50">
        <v>42724</v>
      </c>
      <c r="F370" s="50">
        <v>43100</v>
      </c>
      <c r="G370" s="35" t="s">
        <v>2149</v>
      </c>
      <c r="H370" s="36" t="s">
        <v>2960</v>
      </c>
      <c r="I370" s="35" t="s">
        <v>62</v>
      </c>
    </row>
    <row r="371" spans="1:9" ht="67.5" x14ac:dyDescent="0.25">
      <c r="A371" s="35" t="s">
        <v>2961</v>
      </c>
      <c r="B371" s="36" t="s">
        <v>2962</v>
      </c>
      <c r="C371" s="39">
        <v>9287.0300000000007</v>
      </c>
      <c r="D371" s="39">
        <v>7893.97</v>
      </c>
      <c r="E371" s="50">
        <v>42724</v>
      </c>
      <c r="F371" s="50">
        <v>43555</v>
      </c>
      <c r="G371" s="35" t="s">
        <v>2149</v>
      </c>
      <c r="H371" s="36" t="s">
        <v>2963</v>
      </c>
      <c r="I371" s="35" t="s">
        <v>62</v>
      </c>
    </row>
    <row r="372" spans="1:9" ht="56.25" x14ac:dyDescent="0.25">
      <c r="A372" s="35" t="s">
        <v>5214</v>
      </c>
      <c r="B372" s="36" t="s">
        <v>5215</v>
      </c>
      <c r="C372" s="39">
        <v>11000000</v>
      </c>
      <c r="D372" s="39">
        <v>4233437.71</v>
      </c>
      <c r="E372" s="50">
        <v>43983</v>
      </c>
      <c r="F372" s="50">
        <v>45107</v>
      </c>
      <c r="G372" s="35" t="s">
        <v>2149</v>
      </c>
      <c r="H372" s="36" t="s">
        <v>5216</v>
      </c>
      <c r="I372" s="35" t="s">
        <v>4173</v>
      </c>
    </row>
    <row r="373" spans="1:9" ht="78.75" x14ac:dyDescent="0.25">
      <c r="A373" s="35" t="s">
        <v>5217</v>
      </c>
      <c r="B373" s="36" t="s">
        <v>5218</v>
      </c>
      <c r="C373" s="39">
        <v>4604119.6500000004</v>
      </c>
      <c r="D373" s="39">
        <v>3913501.7</v>
      </c>
      <c r="E373" s="50">
        <v>42736</v>
      </c>
      <c r="F373" s="50">
        <v>45107</v>
      </c>
      <c r="G373" s="35" t="s">
        <v>2149</v>
      </c>
      <c r="H373" s="36" t="s">
        <v>5219</v>
      </c>
      <c r="I373" s="35" t="s">
        <v>4173</v>
      </c>
    </row>
    <row r="374" spans="1:9" ht="112.5" x14ac:dyDescent="0.25">
      <c r="A374" s="35" t="s">
        <v>5220</v>
      </c>
      <c r="B374" s="36" t="s">
        <v>5221</v>
      </c>
      <c r="C374" s="39">
        <v>2761863.65</v>
      </c>
      <c r="D374" s="39">
        <v>2347584.1</v>
      </c>
      <c r="E374" s="50">
        <v>43923</v>
      </c>
      <c r="F374" s="50">
        <v>45107</v>
      </c>
      <c r="G374" s="35" t="s">
        <v>2149</v>
      </c>
      <c r="H374" s="36" t="s">
        <v>5222</v>
      </c>
      <c r="I374" s="35" t="s">
        <v>4173</v>
      </c>
    </row>
    <row r="375" spans="1:9" ht="112.5" x14ac:dyDescent="0.25">
      <c r="A375" s="35" t="s">
        <v>5223</v>
      </c>
      <c r="B375" s="36" t="s">
        <v>5224</v>
      </c>
      <c r="C375" s="39">
        <v>2370059.17</v>
      </c>
      <c r="D375" s="39">
        <v>1504143.83</v>
      </c>
      <c r="E375" s="50">
        <v>43160</v>
      </c>
      <c r="F375" s="50">
        <v>45046</v>
      </c>
      <c r="G375" s="35" t="s">
        <v>2149</v>
      </c>
      <c r="H375" s="36" t="s">
        <v>5225</v>
      </c>
      <c r="I375" s="35" t="s">
        <v>4173</v>
      </c>
    </row>
    <row r="376" spans="1:9" ht="101.25" x14ac:dyDescent="0.25">
      <c r="A376" s="35" t="s">
        <v>4103</v>
      </c>
      <c r="B376" s="36" t="s">
        <v>4104</v>
      </c>
      <c r="C376" s="39">
        <v>1998140.74</v>
      </c>
      <c r="D376" s="39">
        <v>1698419.61</v>
      </c>
      <c r="E376" s="50">
        <v>43342</v>
      </c>
      <c r="F376" s="50">
        <v>45135</v>
      </c>
      <c r="G376" s="35" t="s">
        <v>2149</v>
      </c>
      <c r="H376" s="36" t="s">
        <v>4105</v>
      </c>
      <c r="I376" s="35" t="s">
        <v>62</v>
      </c>
    </row>
    <row r="377" spans="1:9" ht="112.5" x14ac:dyDescent="0.25">
      <c r="A377" s="35" t="s">
        <v>4106</v>
      </c>
      <c r="B377" s="36" t="s">
        <v>4107</v>
      </c>
      <c r="C377" s="39">
        <v>1785032.01</v>
      </c>
      <c r="D377" s="39">
        <v>1517277.21</v>
      </c>
      <c r="E377" s="50">
        <v>43504</v>
      </c>
      <c r="F377" s="50">
        <v>45199</v>
      </c>
      <c r="G377" s="35" t="s">
        <v>2149</v>
      </c>
      <c r="H377" s="36" t="s">
        <v>4108</v>
      </c>
      <c r="I377" s="35" t="s">
        <v>62</v>
      </c>
    </row>
    <row r="378" spans="1:9" ht="112.5" x14ac:dyDescent="0.25">
      <c r="A378" s="35" t="s">
        <v>4109</v>
      </c>
      <c r="B378" s="36" t="s">
        <v>4110</v>
      </c>
      <c r="C378" s="39">
        <v>1030238.66</v>
      </c>
      <c r="D378" s="39">
        <v>875702.86</v>
      </c>
      <c r="E378" s="50">
        <v>43633</v>
      </c>
      <c r="F378" s="50">
        <v>45169</v>
      </c>
      <c r="G378" s="35" t="s">
        <v>2149</v>
      </c>
      <c r="H378" s="36" t="s">
        <v>4111</v>
      </c>
      <c r="I378" s="35" t="s">
        <v>62</v>
      </c>
    </row>
    <row r="379" spans="1:9" ht="112.5" x14ac:dyDescent="0.25">
      <c r="A379" s="35" t="s">
        <v>4112</v>
      </c>
      <c r="B379" s="36" t="s">
        <v>4113</v>
      </c>
      <c r="C379" s="39">
        <v>963581.36</v>
      </c>
      <c r="D379" s="39">
        <v>819044.15</v>
      </c>
      <c r="E379" s="50">
        <v>43678</v>
      </c>
      <c r="F379" s="50">
        <v>45291</v>
      </c>
      <c r="G379" s="35" t="s">
        <v>2149</v>
      </c>
      <c r="H379" s="36" t="s">
        <v>4114</v>
      </c>
      <c r="I379" s="35" t="s">
        <v>62</v>
      </c>
    </row>
    <row r="380" spans="1:9" ht="56.25" x14ac:dyDescent="0.25">
      <c r="A380" s="35" t="s">
        <v>5226</v>
      </c>
      <c r="B380" s="36" t="s">
        <v>5227</v>
      </c>
      <c r="C380" s="39">
        <v>856770.76</v>
      </c>
      <c r="D380" s="39">
        <v>666739</v>
      </c>
      <c r="E380" s="50">
        <v>42689</v>
      </c>
      <c r="F380" s="50">
        <v>45260</v>
      </c>
      <c r="G380" s="35" t="s">
        <v>2149</v>
      </c>
      <c r="H380" s="36" t="s">
        <v>5228</v>
      </c>
      <c r="I380" s="35" t="s">
        <v>4173</v>
      </c>
    </row>
    <row r="381" spans="1:9" ht="112.5" x14ac:dyDescent="0.25">
      <c r="A381" s="35" t="s">
        <v>4115</v>
      </c>
      <c r="B381" s="36" t="s">
        <v>4116</v>
      </c>
      <c r="C381" s="39">
        <v>816677.95</v>
      </c>
      <c r="D381" s="39">
        <v>694176.26</v>
      </c>
      <c r="E381" s="50">
        <v>43907</v>
      </c>
      <c r="F381" s="50">
        <v>45291</v>
      </c>
      <c r="G381" s="35" t="s">
        <v>2149</v>
      </c>
      <c r="H381" s="36" t="s">
        <v>4117</v>
      </c>
      <c r="I381" s="35" t="s">
        <v>62</v>
      </c>
    </row>
    <row r="382" spans="1:9" ht="101.25" x14ac:dyDescent="0.25">
      <c r="A382" s="35" t="s">
        <v>4118</v>
      </c>
      <c r="B382" s="36" t="s">
        <v>4119</v>
      </c>
      <c r="C382" s="39">
        <v>693125.46</v>
      </c>
      <c r="D382" s="39">
        <v>589156.64</v>
      </c>
      <c r="E382" s="50">
        <v>44032</v>
      </c>
      <c r="F382" s="50">
        <v>45061</v>
      </c>
      <c r="G382" s="35" t="s">
        <v>2149</v>
      </c>
      <c r="H382" s="36" t="s">
        <v>4120</v>
      </c>
      <c r="I382" s="35" t="s">
        <v>62</v>
      </c>
    </row>
    <row r="383" spans="1:9" ht="101.25" x14ac:dyDescent="0.25">
      <c r="A383" s="35" t="s">
        <v>4121</v>
      </c>
      <c r="B383" s="36" t="s">
        <v>4122</v>
      </c>
      <c r="C383" s="39">
        <v>671901.83</v>
      </c>
      <c r="D383" s="39">
        <v>571116.56000000006</v>
      </c>
      <c r="E383" s="50">
        <v>42933</v>
      </c>
      <c r="F383" s="50">
        <v>45107</v>
      </c>
      <c r="G383" s="35" t="s">
        <v>2149</v>
      </c>
      <c r="H383" s="36" t="s">
        <v>4123</v>
      </c>
      <c r="I383" s="35" t="s">
        <v>62</v>
      </c>
    </row>
    <row r="384" spans="1:9" ht="90" x14ac:dyDescent="0.25">
      <c r="A384" s="35" t="s">
        <v>4124</v>
      </c>
      <c r="B384" s="36" t="s">
        <v>4125</v>
      </c>
      <c r="C384" s="39">
        <v>578158.6</v>
      </c>
      <c r="D384" s="39">
        <v>491434.81</v>
      </c>
      <c r="E384" s="50">
        <v>44562</v>
      </c>
      <c r="F384" s="50">
        <v>45291</v>
      </c>
      <c r="G384" s="35" t="s">
        <v>2149</v>
      </c>
      <c r="H384" s="36" t="s">
        <v>4126</v>
      </c>
      <c r="I384" s="35" t="s">
        <v>62</v>
      </c>
    </row>
    <row r="385" spans="1:9" ht="112.5" x14ac:dyDescent="0.25">
      <c r="A385" s="35" t="s">
        <v>4127</v>
      </c>
      <c r="B385" s="36" t="s">
        <v>4128</v>
      </c>
      <c r="C385" s="39">
        <v>570377.75</v>
      </c>
      <c r="D385" s="39">
        <v>484821.09</v>
      </c>
      <c r="E385" s="50">
        <v>44197</v>
      </c>
      <c r="F385" s="50">
        <v>45107</v>
      </c>
      <c r="G385" s="35" t="s">
        <v>2149</v>
      </c>
      <c r="H385" s="36" t="s">
        <v>4129</v>
      </c>
      <c r="I385" s="35" t="s">
        <v>62</v>
      </c>
    </row>
    <row r="386" spans="1:9" ht="112.5" x14ac:dyDescent="0.25">
      <c r="A386" s="35" t="s">
        <v>4130</v>
      </c>
      <c r="B386" s="36" t="s">
        <v>4131</v>
      </c>
      <c r="C386" s="39">
        <v>557036.79</v>
      </c>
      <c r="D386" s="39">
        <v>473481.27</v>
      </c>
      <c r="E386" s="50">
        <v>43663</v>
      </c>
      <c r="F386" s="50">
        <v>45199</v>
      </c>
      <c r="G386" s="35" t="s">
        <v>2149</v>
      </c>
      <c r="H386" s="36" t="s">
        <v>4132</v>
      </c>
      <c r="I386" s="35" t="s">
        <v>62</v>
      </c>
    </row>
    <row r="387" spans="1:9" ht="112.5" x14ac:dyDescent="0.25">
      <c r="A387" s="35" t="s">
        <v>4133</v>
      </c>
      <c r="B387" s="36" t="s">
        <v>4134</v>
      </c>
      <c r="C387" s="39">
        <v>553502.35</v>
      </c>
      <c r="D387" s="39">
        <v>470476.99</v>
      </c>
      <c r="E387" s="50">
        <v>43661</v>
      </c>
      <c r="F387" s="50">
        <v>45230</v>
      </c>
      <c r="G387" s="35" t="s">
        <v>2149</v>
      </c>
      <c r="H387" s="36" t="s">
        <v>4135</v>
      </c>
      <c r="I387" s="35" t="s">
        <v>62</v>
      </c>
    </row>
    <row r="388" spans="1:9" ht="112.5" x14ac:dyDescent="0.25">
      <c r="A388" s="35" t="s">
        <v>4136</v>
      </c>
      <c r="B388" s="36" t="s">
        <v>4137</v>
      </c>
      <c r="C388" s="39">
        <v>541424.99</v>
      </c>
      <c r="D388" s="39">
        <v>460211.24</v>
      </c>
      <c r="E388" s="50">
        <v>43990</v>
      </c>
      <c r="F388" s="50">
        <v>45260</v>
      </c>
      <c r="G388" s="35" t="s">
        <v>2149</v>
      </c>
      <c r="H388" s="36" t="s">
        <v>4138</v>
      </c>
      <c r="I388" s="35" t="s">
        <v>62</v>
      </c>
    </row>
    <row r="389" spans="1:9" ht="56.25" x14ac:dyDescent="0.25">
      <c r="A389" s="35" t="s">
        <v>4139</v>
      </c>
      <c r="B389" s="36" t="s">
        <v>4140</v>
      </c>
      <c r="C389" s="39">
        <v>521943.55</v>
      </c>
      <c r="D389" s="39">
        <v>376413.03</v>
      </c>
      <c r="E389" s="50">
        <v>43105</v>
      </c>
      <c r="F389" s="50">
        <v>45107</v>
      </c>
      <c r="G389" s="35" t="s">
        <v>2149</v>
      </c>
      <c r="H389" s="36" t="s">
        <v>4141</v>
      </c>
      <c r="I389" s="35" t="s">
        <v>62</v>
      </c>
    </row>
    <row r="390" spans="1:9" ht="123.75" x14ac:dyDescent="0.25">
      <c r="A390" s="35" t="s">
        <v>4142</v>
      </c>
      <c r="B390" s="36" t="s">
        <v>4143</v>
      </c>
      <c r="C390" s="39">
        <v>516624.98</v>
      </c>
      <c r="D390" s="39">
        <v>439131.23</v>
      </c>
      <c r="E390" s="50">
        <v>43985</v>
      </c>
      <c r="F390" s="50">
        <v>45107</v>
      </c>
      <c r="G390" s="35" t="s">
        <v>2149</v>
      </c>
      <c r="H390" s="36" t="s">
        <v>4144</v>
      </c>
      <c r="I390" s="35" t="s">
        <v>62</v>
      </c>
    </row>
    <row r="391" spans="1:9" ht="123.75" x14ac:dyDescent="0.25">
      <c r="A391" s="35" t="s">
        <v>4145</v>
      </c>
      <c r="B391" s="36" t="s">
        <v>4146</v>
      </c>
      <c r="C391" s="39">
        <v>510400.8</v>
      </c>
      <c r="D391" s="39">
        <v>433840.68</v>
      </c>
      <c r="E391" s="50">
        <v>44034</v>
      </c>
      <c r="F391" s="50">
        <v>45230</v>
      </c>
      <c r="G391" s="35" t="s">
        <v>2149</v>
      </c>
      <c r="H391" s="36" t="s">
        <v>4147</v>
      </c>
      <c r="I391" s="35" t="s">
        <v>62</v>
      </c>
    </row>
    <row r="392" spans="1:9" ht="101.25" x14ac:dyDescent="0.25">
      <c r="A392" s="35" t="s">
        <v>4148</v>
      </c>
      <c r="B392" s="36" t="s">
        <v>4149</v>
      </c>
      <c r="C392" s="39">
        <v>483959.6</v>
      </c>
      <c r="D392" s="39">
        <v>411365.66</v>
      </c>
      <c r="E392" s="50">
        <v>44040</v>
      </c>
      <c r="F392" s="50">
        <v>45138</v>
      </c>
      <c r="G392" s="35" t="s">
        <v>2149</v>
      </c>
      <c r="H392" s="36" t="s">
        <v>4150</v>
      </c>
      <c r="I392" s="35" t="s">
        <v>62</v>
      </c>
    </row>
    <row r="393" spans="1:9" ht="112.5" x14ac:dyDescent="0.25">
      <c r="A393" s="35" t="s">
        <v>4151</v>
      </c>
      <c r="B393" s="36" t="s">
        <v>4152</v>
      </c>
      <c r="C393" s="39">
        <v>377910</v>
      </c>
      <c r="D393" s="39">
        <v>321223.5</v>
      </c>
      <c r="E393" s="50">
        <v>44502</v>
      </c>
      <c r="F393" s="50">
        <v>45107</v>
      </c>
      <c r="G393" s="35" t="s">
        <v>2149</v>
      </c>
      <c r="H393" s="36" t="s">
        <v>4153</v>
      </c>
      <c r="I393" s="35" t="s">
        <v>62</v>
      </c>
    </row>
    <row r="394" spans="1:9" ht="33.75" x14ac:dyDescent="0.25">
      <c r="A394" s="35" t="s">
        <v>4154</v>
      </c>
      <c r="B394" s="36" t="s">
        <v>4155</v>
      </c>
      <c r="C394" s="39">
        <v>336563.76</v>
      </c>
      <c r="D394" s="39">
        <v>286079.19</v>
      </c>
      <c r="E394" s="50">
        <v>43466</v>
      </c>
      <c r="F394" s="50">
        <v>45289</v>
      </c>
      <c r="G394" s="35" t="s">
        <v>2149</v>
      </c>
      <c r="H394" s="36" t="s">
        <v>4156</v>
      </c>
      <c r="I394" s="35" t="s">
        <v>62</v>
      </c>
    </row>
    <row r="395" spans="1:9" ht="123.75" x14ac:dyDescent="0.25">
      <c r="A395" s="35" t="s">
        <v>4157</v>
      </c>
      <c r="B395" s="36" t="s">
        <v>4158</v>
      </c>
      <c r="C395" s="39">
        <v>270148.75</v>
      </c>
      <c r="D395" s="39">
        <v>229626.44</v>
      </c>
      <c r="E395" s="50">
        <v>43887</v>
      </c>
      <c r="F395" s="50">
        <v>45107</v>
      </c>
      <c r="G395" s="35" t="s">
        <v>2149</v>
      </c>
      <c r="H395" s="36" t="s">
        <v>4159</v>
      </c>
      <c r="I395" s="35" t="s">
        <v>62</v>
      </c>
    </row>
    <row r="396" spans="1:9" ht="101.25" x14ac:dyDescent="0.25">
      <c r="A396" s="35" t="s">
        <v>4160</v>
      </c>
      <c r="B396" s="36" t="s">
        <v>4161</v>
      </c>
      <c r="C396" s="39">
        <v>259230.14</v>
      </c>
      <c r="D396" s="39">
        <v>220345.62</v>
      </c>
      <c r="E396" s="50">
        <v>43619</v>
      </c>
      <c r="F396" s="50">
        <v>45016</v>
      </c>
      <c r="G396" s="35" t="s">
        <v>2149</v>
      </c>
      <c r="H396" s="36" t="s">
        <v>4162</v>
      </c>
      <c r="I396" s="35" t="s">
        <v>62</v>
      </c>
    </row>
    <row r="397" spans="1:9" ht="101.25" x14ac:dyDescent="0.25">
      <c r="A397" s="35" t="s">
        <v>5229</v>
      </c>
      <c r="B397" s="36" t="s">
        <v>5230</v>
      </c>
      <c r="C397" s="39">
        <v>89696.18</v>
      </c>
      <c r="D397" s="39">
        <v>76241.759999999995</v>
      </c>
      <c r="E397" s="50">
        <v>44656</v>
      </c>
      <c r="F397" s="50">
        <v>45107</v>
      </c>
      <c r="G397" s="35" t="s">
        <v>2149</v>
      </c>
      <c r="H397" s="36" t="s">
        <v>5231</v>
      </c>
      <c r="I397" s="35" t="s">
        <v>4173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707D0-5063-4587-97C4-83F03CD223DD}">
  <dimension ref="A1:I2"/>
  <sheetViews>
    <sheetView workbookViewId="0"/>
  </sheetViews>
  <sheetFormatPr defaultRowHeight="15" x14ac:dyDescent="0.25"/>
  <cols>
    <col min="1" max="1" width="8.5703125" customWidth="1"/>
    <col min="2" max="2" width="48.5703125" customWidth="1"/>
    <col min="3" max="3" width="17.140625" customWidth="1"/>
    <col min="4" max="4" width="18.5703125" customWidth="1"/>
    <col min="5" max="6" width="10" customWidth="1"/>
    <col min="7" max="7" width="8.5703125" customWidth="1"/>
    <col min="8" max="8" width="150" customWidth="1"/>
    <col min="9" max="9" width="12.85546875" customWidth="1"/>
  </cols>
  <sheetData>
    <row r="1" spans="1:9" s="34" customFormat="1" x14ac:dyDescent="0.25">
      <c r="A1" s="32" t="s">
        <v>57</v>
      </c>
      <c r="B1" s="33" t="s">
        <v>4163</v>
      </c>
      <c r="C1" s="32" t="s">
        <v>40</v>
      </c>
      <c r="D1" s="32" t="s">
        <v>4164</v>
      </c>
      <c r="E1" s="32" t="s">
        <v>4165</v>
      </c>
      <c r="F1" s="32" t="s">
        <v>4166</v>
      </c>
      <c r="G1" s="32" t="s">
        <v>33</v>
      </c>
      <c r="H1" s="33" t="s">
        <v>4167</v>
      </c>
      <c r="I1" s="32" t="s">
        <v>4168</v>
      </c>
    </row>
    <row r="2" spans="1:9" x14ac:dyDescent="0.25">
      <c r="A2" s="136" t="s">
        <v>5232</v>
      </c>
      <c r="B2" s="136"/>
      <c r="C2" s="136"/>
      <c r="D2" s="136"/>
      <c r="E2" s="136"/>
      <c r="F2" s="136"/>
      <c r="G2" s="136"/>
      <c r="H2" s="136"/>
      <c r="I2" s="136"/>
    </row>
  </sheetData>
  <mergeCells count="1">
    <mergeCell ref="A2:I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6AE66-1885-4B7C-822B-85D593A5789C}">
  <dimension ref="A1:I2"/>
  <sheetViews>
    <sheetView workbookViewId="0"/>
  </sheetViews>
  <sheetFormatPr defaultRowHeight="15" x14ac:dyDescent="0.25"/>
  <cols>
    <col min="1" max="1" width="8.5703125" customWidth="1"/>
    <col min="2" max="2" width="48.5703125" customWidth="1"/>
    <col min="3" max="3" width="17.140625" customWidth="1"/>
    <col min="4" max="4" width="18.5703125" customWidth="1"/>
    <col min="5" max="6" width="10" customWidth="1"/>
    <col min="7" max="7" width="8.5703125" customWidth="1"/>
    <col min="8" max="8" width="150" customWidth="1"/>
    <col min="9" max="9" width="12.85546875" customWidth="1"/>
  </cols>
  <sheetData>
    <row r="1" spans="1:9" s="34" customFormat="1" x14ac:dyDescent="0.25">
      <c r="A1" s="32" t="s">
        <v>57</v>
      </c>
      <c r="B1" s="33" t="s">
        <v>4163</v>
      </c>
      <c r="C1" s="32" t="s">
        <v>40</v>
      </c>
      <c r="D1" s="32" t="s">
        <v>4164</v>
      </c>
      <c r="E1" s="32" t="s">
        <v>4165</v>
      </c>
      <c r="F1" s="32" t="s">
        <v>4166</v>
      </c>
      <c r="G1" s="32" t="s">
        <v>33</v>
      </c>
      <c r="H1" s="33" t="s">
        <v>4167</v>
      </c>
      <c r="I1" s="32" t="s">
        <v>4168</v>
      </c>
    </row>
    <row r="2" spans="1:9" x14ac:dyDescent="0.25">
      <c r="A2" s="136" t="s">
        <v>5232</v>
      </c>
      <c r="B2" s="136"/>
      <c r="C2" s="136"/>
      <c r="D2" s="136"/>
      <c r="E2" s="136"/>
      <c r="F2" s="136"/>
      <c r="G2" s="136"/>
      <c r="H2" s="136"/>
      <c r="I2" s="136"/>
    </row>
  </sheetData>
  <mergeCells count="1">
    <mergeCell ref="A2: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2A792-46FF-48E5-9425-01076B97F145}">
  <dimension ref="B1:P85"/>
  <sheetViews>
    <sheetView topLeftCell="A16" zoomScaleNormal="100" workbookViewId="0">
      <selection activeCell="B2" sqref="B2:N2"/>
    </sheetView>
  </sheetViews>
  <sheetFormatPr defaultRowHeight="15" x14ac:dyDescent="0.25"/>
  <cols>
    <col min="1" max="1" width="1.5703125" style="20" customWidth="1"/>
    <col min="2" max="2" width="16.7109375" style="20" bestFit="1" customWidth="1"/>
    <col min="3" max="4" width="14" style="20" customWidth="1"/>
    <col min="5" max="5" width="14" style="20" bestFit="1" customWidth="1"/>
    <col min="6" max="6" width="15.140625" style="20" bestFit="1" customWidth="1"/>
    <col min="7" max="7" width="16.28515625" style="20" bestFit="1" customWidth="1"/>
    <col min="8" max="8" width="15.28515625" style="20" bestFit="1" customWidth="1"/>
    <col min="9" max="9" width="15.140625" style="20" bestFit="1" customWidth="1"/>
    <col min="10" max="11" width="15.140625" style="20" customWidth="1"/>
    <col min="12" max="12" width="12.5703125" style="20" bestFit="1" customWidth="1"/>
    <col min="13" max="13" width="15.140625" style="20" bestFit="1" customWidth="1"/>
    <col min="14" max="14" width="16.28515625" style="20" customWidth="1"/>
    <col min="15" max="15" width="3.85546875" style="20" customWidth="1"/>
    <col min="16" max="16384" width="9.140625" style="20"/>
  </cols>
  <sheetData>
    <row r="1" spans="2:16" ht="8.25" customHeight="1" x14ac:dyDescent="0.25"/>
    <row r="2" spans="2:16" x14ac:dyDescent="0.25">
      <c r="B2" s="112" t="s">
        <v>14022</v>
      </c>
      <c r="C2" s="113"/>
      <c r="D2" s="113"/>
      <c r="E2" s="113"/>
      <c r="F2" s="113"/>
      <c r="G2" s="113"/>
      <c r="H2" s="113"/>
      <c r="I2" s="113"/>
      <c r="J2" s="113"/>
      <c r="K2" s="113"/>
      <c r="L2" s="113"/>
      <c r="M2" s="113"/>
      <c r="N2" s="114"/>
    </row>
    <row r="3" spans="2:16" x14ac:dyDescent="0.25">
      <c r="B3" s="126" t="s">
        <v>5295</v>
      </c>
      <c r="C3" s="115" t="s">
        <v>14025</v>
      </c>
      <c r="D3" s="116"/>
      <c r="E3" s="116"/>
      <c r="F3" s="116"/>
      <c r="G3" s="152"/>
      <c r="H3" s="116" t="s">
        <v>14024</v>
      </c>
      <c r="I3" s="116"/>
      <c r="J3" s="116"/>
      <c r="K3" s="116"/>
      <c r="L3" s="116"/>
      <c r="M3" s="116"/>
      <c r="N3" s="119"/>
    </row>
    <row r="4" spans="2:16" x14ac:dyDescent="0.25">
      <c r="B4" s="126"/>
      <c r="C4" s="121" t="s">
        <v>14041</v>
      </c>
      <c r="D4" s="121"/>
      <c r="E4" s="121" t="s">
        <v>14027</v>
      </c>
      <c r="F4" s="121"/>
      <c r="G4" s="155" t="s">
        <v>14031</v>
      </c>
      <c r="H4" s="120" t="s">
        <v>14028</v>
      </c>
      <c r="I4" s="121"/>
      <c r="J4" s="120" t="s">
        <v>14038</v>
      </c>
      <c r="K4" s="121"/>
      <c r="L4" s="121" t="s">
        <v>14029</v>
      </c>
      <c r="M4" s="121"/>
      <c r="N4" s="117" t="s">
        <v>14032</v>
      </c>
    </row>
    <row r="5" spans="2:16" x14ac:dyDescent="0.25">
      <c r="B5" s="126"/>
      <c r="C5" s="71" t="s">
        <v>40</v>
      </c>
      <c r="D5" s="71" t="s">
        <v>41</v>
      </c>
      <c r="E5" s="71" t="s">
        <v>14023</v>
      </c>
      <c r="F5" s="71" t="s">
        <v>41</v>
      </c>
      <c r="G5" s="156"/>
      <c r="H5" s="79" t="s">
        <v>40</v>
      </c>
      <c r="I5" s="71" t="s">
        <v>41</v>
      </c>
      <c r="J5" s="79" t="s">
        <v>40</v>
      </c>
      <c r="K5" s="71" t="s">
        <v>41</v>
      </c>
      <c r="L5" s="71" t="s">
        <v>14023</v>
      </c>
      <c r="M5" s="71" t="s">
        <v>41</v>
      </c>
      <c r="N5" s="118"/>
    </row>
    <row r="6" spans="2:16" x14ac:dyDescent="0.25">
      <c r="B6" s="84">
        <v>2014</v>
      </c>
      <c r="C6" s="72">
        <f>SUMIFS('2.2 EU-Merged (Valid Proj.)'!C$2:C$1377, '2.2 EU-Merged (Valid Proj.)'!E$2:E$1377, "&gt;=1/01/2014", '2.2 EU-Merged (Valid Proj.)'!E$2:E$1377, "&lt;=31/12/2014")</f>
        <v>42501104.770000003</v>
      </c>
      <c r="D6" s="72">
        <f>SUMIFS('2.2 EU-Merged (Valid Proj.)'!D$2:D$1377, '2.2 EU-Merged (Valid Proj.)'!E$2:E$1377, "&gt;=1/01/2014", '2.2 EU-Merged (Valid Proj.)'!E$2:E$1377, "&lt;=31/12/2014")</f>
        <v>21758747.279999997</v>
      </c>
      <c r="E6" s="72">
        <f>SUMIFS('2.3 EU-Merged (Valid Proj. IAS)'!C$2:C$143, '2.3 EU-Merged (Valid Proj. IAS)'!E$2:E$143, "&gt;=1/01/2014", '2.3 EU-Merged (Valid Proj. IAS)'!E$2:E$143, "&lt;=31/12/2014")</f>
        <v>32249.38</v>
      </c>
      <c r="F6" s="72">
        <f>SUMIFS('2.3 EU-Merged (Valid Proj. IAS)'!D$2:D$143, '2.3 EU-Merged (Valid Proj. IAS)'!E$2:E$143, "&gt;=1/01/2014", '2.3 EU-Merged (Valid Proj. IAS)'!E$2:E$143, "&lt;=31/12/2014")</f>
        <v>17548</v>
      </c>
      <c r="G6" s="153">
        <f>SUM(F6/D6)</f>
        <v>8.0648025247894708E-4</v>
      </c>
      <c r="H6" s="80">
        <f>SUMIFS('3.2 EU LIFE Dataset (All Proj.)'!M$2:'3.2 EU LIFE Dataset (All Proj.)'!M$1188,'3.2 EU LIFE Dataset (All Proj.)'!E$2:'3.2 EU LIFE Dataset (All Proj.)'!E$1188,"2014")</f>
        <v>451688187</v>
      </c>
      <c r="I6" s="72">
        <f>SUMIFS('3.2 EU LIFE Dataset (All Proj.)'!N$2:'3.2 EU LIFE Dataset (All Proj.)'!N$1188,'3.2 EU LIFE Dataset (All Proj.)'!E$2:'3.2 EU LIFE Dataset (All Proj.)'!E$1188,"2014")</f>
        <v>257234946</v>
      </c>
      <c r="J6" s="72">
        <f>SUMIFS('3.3 EU LIFE Dataset (Bio. Cons)'!M$2:'3.3 EU LIFE Dataset (Bio. Cons)'!M$1186,'3.3 EU LIFE Dataset (Bio. Cons)'!E$2:'3.3 EU LIFE Dataset (Bio. Cons)'!E$1186,"2014")</f>
        <v>210721419</v>
      </c>
      <c r="K6" s="72">
        <f>SUMIFS('3.3 EU LIFE Dataset (Bio. Cons)'!N$2:'3.3 EU LIFE Dataset (Bio. Cons)'!N$1186,'3.3 EU LIFE Dataset (Bio. Cons)'!E$2:'3.3 EU LIFE Dataset (Bio. Cons)'!E$1186,"2014")</f>
        <v>129388494</v>
      </c>
      <c r="L6" s="72">
        <f>SUMIFS('3.4 EU Life Dataset (IAS)'!M$2:'3.4 EU Life Dataset (IAS)'!M$1188,'3.4 EU Life Dataset (IAS)'!E$2:'3.4 EU Life Dataset (IAS)'!E$1188,"2014")</f>
        <v>44397827</v>
      </c>
      <c r="M6" s="72">
        <f>SUMIFS('3.4 EU Life Dataset (IAS)'!N$2:'3.4 EU Life Dataset (IAS)'!N$1188,'3.4 EU Life Dataset (IAS)'!E$2:'3.4 EU Life Dataset (IAS)'!E$1188,"2014")</f>
        <v>29009276</v>
      </c>
      <c r="N6" s="86">
        <f>SUM(M6/I6)</f>
        <v>0.11277346430216367</v>
      </c>
    </row>
    <row r="7" spans="2:16" x14ac:dyDescent="0.25">
      <c r="B7" s="84">
        <v>2015</v>
      </c>
      <c r="C7" s="72">
        <f>SUMIFS('2.2 EU-Merged (Valid Proj.)'!C$2:C$1377, '2.2 EU-Merged (Valid Proj.)'!E$2:E$1377, "&gt;=1/01/2015", '2.2 EU-Merged (Valid Proj.)'!E$2:E$1377, "&lt;=31/12/2015")</f>
        <v>85409820.759999946</v>
      </c>
      <c r="D7" s="72">
        <f>SUMIFS('2.2 EU-Merged (Valid Proj.)'!D$2:D$1377, '2.2 EU-Merged (Valid Proj.)'!E$2:E$1377, "&gt;=1/01/2015", '2.2 EU-Merged (Valid Proj.)'!E$2:E$1377, "&lt;=31/12/2015")</f>
        <v>59108696.600000001</v>
      </c>
      <c r="E7" s="72">
        <f>SUMIFS('2.3 EU-Merged (Valid Proj. IAS)'!C$2:C$143, '2.3 EU-Merged (Valid Proj. IAS)'!E$2:E$143, "&gt;=1/01/2015", '2.3 EU-Merged (Valid Proj. IAS)'!E$2:E$143, "&lt;=31/12/2015")</f>
        <v>10696536.810000002</v>
      </c>
      <c r="F7" s="72">
        <f>SUMIFS('2.3 EU-Merged (Valid Proj. IAS)'!D$2:D$143, '2.3 EU-Merged (Valid Proj. IAS)'!E$2:E$143, "&gt;=1/01/2015", '2.3 EU-Merged (Valid Proj. IAS)'!E$2:E$143, "&lt;=31/12/2015")</f>
        <v>6750357.3000000007</v>
      </c>
      <c r="G7" s="153">
        <f t="shared" ref="G7:G14" si="0">SUM(F7/D7)</f>
        <v>0.11420243869833531</v>
      </c>
      <c r="H7" s="80">
        <f>SUMIFS('3.2 EU LIFE Dataset (All Proj.)'!M$2:'3.2 EU LIFE Dataset (All Proj.)'!M$1188,'3.2 EU LIFE Dataset (All Proj.)'!E$2:'3.2 EU LIFE Dataset (All Proj.)'!E$1188,"2015")</f>
        <v>620308364</v>
      </c>
      <c r="I7" s="72">
        <f>SUMIFS('3.2 EU LIFE Dataset (All Proj.)'!N$2:'3.2 EU LIFE Dataset (All Proj.)'!N$1188,'3.2 EU LIFE Dataset (All Proj.)'!E$2:'3.2 EU LIFE Dataset (All Proj.)'!E$1188,"2015")</f>
        <v>320637798</v>
      </c>
      <c r="J7" s="72">
        <f>SUMIFS('3.3 EU LIFE Dataset (Bio. Cons)'!M$2:'3.3 EU LIFE Dataset (Bio. Cons)'!M$1186,'3.3 EU LIFE Dataset (Bio. Cons)'!E$2:'3.3 EU LIFE Dataset (Bio. Cons)'!E$1186,"2015")</f>
        <v>241259843</v>
      </c>
      <c r="K7" s="72">
        <f>SUMIFS('3.3 EU LIFE Dataset (Bio. Cons)'!N$2:'3.3 EU LIFE Dataset (Bio. Cons)'!N$1186,'3.3 EU LIFE Dataset (Bio. Cons)'!E$2:'3.3 EU LIFE Dataset (Bio. Cons)'!E$1186,"2015")</f>
        <v>136847756</v>
      </c>
      <c r="L7" s="72">
        <f>SUMIFS('3.4 EU Life Dataset (IAS)'!M$2:'3.4 EU Life Dataset (IAS)'!M$1188,'3.4 EU Life Dataset (IAS)'!E$2:'3.4 EU Life Dataset (IAS)'!E$1188,"2015")</f>
        <v>8542586</v>
      </c>
      <c r="M7" s="72">
        <f>SUMIFS('3.4 EU Life Dataset (IAS)'!N$2:'3.4 EU Life Dataset (IAS)'!N$1188,'3.4 EU Life Dataset (IAS)'!E$2:'3.4 EU Life Dataset (IAS)'!E$1188,"2015")</f>
        <v>5077702</v>
      </c>
      <c r="N7" s="86">
        <f t="shared" ref="N7:N15" si="1">SUM(M7/I7)</f>
        <v>1.5836255212805572E-2</v>
      </c>
    </row>
    <row r="8" spans="2:16" x14ac:dyDescent="0.25">
      <c r="B8" s="84">
        <v>2016</v>
      </c>
      <c r="C8" s="72">
        <f>SUMIFS('2.2 EU-Merged (Valid Proj.)'!C$2:C$1377, '2.2 EU-Merged (Valid Proj.)'!E$2:E$1377, "&gt;=1/01/2016", '2.2 EU-Merged (Valid Proj.)'!E$2:E$1377, "&lt;=31/12/2016")</f>
        <v>209122242.12</v>
      </c>
      <c r="D8" s="72">
        <f>SUMIFS('2.2 EU-Merged (Valid Proj.)'!D$2:D$1377, '2.2 EU-Merged (Valid Proj.)'!E$2:E$1377, "&gt;=1/01/2016", '2.2 EU-Merged (Valid Proj.)'!E$2:E$1377, "&lt;=31/12/2016")</f>
        <v>148961025.23999989</v>
      </c>
      <c r="E8" s="72">
        <f>SUMIFS('2.3 EU-Merged (Valid Proj. IAS)'!C$2:C$143, '2.3 EU-Merged (Valid Proj. IAS)'!E$2:E$143, "&gt;=1/01/2016", '2.3 EU-Merged (Valid Proj. IAS)'!E$2:E$143, "&lt;=31/12/2016")</f>
        <v>49482966.640000008</v>
      </c>
      <c r="F8" s="72">
        <f>SUMIFS('2.3 EU-Merged (Valid Proj. IAS)'!D$2:D$143, '2.3 EU-Merged (Valid Proj. IAS)'!E$2:E$143, "&gt;=1/01/2016", '2.3 EU-Merged (Valid Proj. IAS)'!E$2:E$143, "&lt;=31/12/2016")</f>
        <v>39971813.000000022</v>
      </c>
      <c r="G8" s="153">
        <f t="shared" si="0"/>
        <v>0.26833739184863342</v>
      </c>
      <c r="H8" s="80">
        <f>SUMIFS('3.2 EU LIFE Dataset (All Proj.)'!M$2:'3.2 EU LIFE Dataset (All Proj.)'!M$1188,'3.2 EU LIFE Dataset (All Proj.)'!E$2:'3.2 EU LIFE Dataset (All Proj.)'!E$1188,"2016")</f>
        <v>571516776</v>
      </c>
      <c r="I8" s="72">
        <f>SUMIFS('3.2 EU LIFE Dataset (All Proj.)'!N$2:'3.2 EU LIFE Dataset (All Proj.)'!N$1188,'3.2 EU LIFE Dataset (All Proj.)'!E$2:'3.2 EU LIFE Dataset (All Proj.)'!E$1188,"2016")</f>
        <v>319282478</v>
      </c>
      <c r="J8" s="72">
        <f>SUMIFS('3.3 EU LIFE Dataset (Bio. Cons)'!M$2:'3.3 EU LIFE Dataset (Bio. Cons)'!M$1186,'3.3 EU LIFE Dataset (Bio. Cons)'!E$2:'3.3 EU LIFE Dataset (Bio. Cons)'!E$1186,"2016")</f>
        <v>248534137</v>
      </c>
      <c r="K8" s="72">
        <f>SUMIFS('3.3 EU LIFE Dataset (Bio. Cons)'!N$2:'3.3 EU LIFE Dataset (Bio. Cons)'!N$1186,'3.3 EU LIFE Dataset (Bio. Cons)'!E$2:'3.3 EU LIFE Dataset (Bio. Cons)'!E$1186,"2016")</f>
        <v>154766652</v>
      </c>
      <c r="L8" s="72">
        <f>SUMIFS('3.4 EU Life Dataset (IAS)'!M$2:'3.4 EU Life Dataset (IAS)'!M$1188,'3.4 EU Life Dataset (IAS)'!E$2:'3.4 EU Life Dataset (IAS)'!E$1188,"2016")</f>
        <v>38739468</v>
      </c>
      <c r="M8" s="72">
        <f>SUMIFS('3.4 EU Life Dataset (IAS)'!N$2:'3.4 EU Life Dataset (IAS)'!N$1188,'3.4 EU Life Dataset (IAS)'!E$2:'3.4 EU Life Dataset (IAS)'!E$1188,"2016")</f>
        <v>26522831</v>
      </c>
      <c r="N8" s="86">
        <f t="shared" si="1"/>
        <v>8.30701113513658E-2</v>
      </c>
    </row>
    <row r="9" spans="2:16" x14ac:dyDescent="0.25">
      <c r="B9" s="84">
        <v>2017</v>
      </c>
      <c r="C9" s="72">
        <f>SUMIFS('2.2 EU-Merged (Valid Proj.)'!C$2:C$1377, '2.2 EU-Merged (Valid Proj.)'!E$2:E$1377, "&gt;=1/01/2017", '2.2 EU-Merged (Valid Proj.)'!E$2:E$1377, "&lt;=31/12/2017")</f>
        <v>176208639.23999992</v>
      </c>
      <c r="D9" s="72">
        <f>SUMIFS('2.2 EU-Merged (Valid Proj.)'!D$2:D$1377, '2.2 EU-Merged (Valid Proj.)'!E$2:E$1377, "&gt;=1/01/2017", '2.2 EU-Merged (Valid Proj.)'!E$2:E$1377, "&lt;=31/12/2017")</f>
        <v>119047187.67999995</v>
      </c>
      <c r="E9" s="72">
        <f>SUMIFS('2.3 EU-Merged (Valid Proj. IAS)'!C$2:C$143, '2.3 EU-Merged (Valid Proj. IAS)'!E$2:E$143, "&gt;=1/01/2017", '2.3 EU-Merged (Valid Proj. IAS)'!E$2:E$143, "&lt;=31/12/2017")</f>
        <v>19364039.939999998</v>
      </c>
      <c r="F9" s="72">
        <f>SUMIFS('2.3 EU-Merged (Valid Proj. IAS)'!D$2:D$143, '2.3 EU-Merged (Valid Proj. IAS)'!E$2:E$143, "&gt;=1/01/2017", '2.3 EU-Merged (Valid Proj. IAS)'!E$2:E$143, "&lt;=31/12/2017")</f>
        <v>14673979.74</v>
      </c>
      <c r="G9" s="153">
        <f t="shared" si="0"/>
        <v>0.12326187645393025</v>
      </c>
      <c r="H9" s="80">
        <f>SUMIFS('3.2 EU LIFE Dataset (All Proj.)'!M$2:'3.2 EU LIFE Dataset (All Proj.)'!M$1188,'3.2 EU LIFE Dataset (All Proj.)'!E$2:'3.2 EU LIFE Dataset (All Proj.)'!E$1188,"2017")</f>
        <v>656911793</v>
      </c>
      <c r="I9" s="72">
        <f>SUMIFS('3.2 EU LIFE Dataset (All Proj.)'!N$2:'3.2 EU LIFE Dataset (All Proj.)'!N$1188,'3.2 EU LIFE Dataset (All Proj.)'!E$2:'3.2 EU LIFE Dataset (All Proj.)'!E$1188,"2017")</f>
        <v>357018546</v>
      </c>
      <c r="J9" s="72">
        <f>SUMIFS('3.3 EU LIFE Dataset (Bio. Cons)'!M$2:'3.3 EU LIFE Dataset (Bio. Cons)'!M$1186,'3.3 EU LIFE Dataset (Bio. Cons)'!E$2:'3.3 EU LIFE Dataset (Bio. Cons)'!E$1186,"2017")</f>
        <v>288172726</v>
      </c>
      <c r="K9" s="72">
        <f>SUMIFS('3.3 EU LIFE Dataset (Bio. Cons)'!N$2:'3.3 EU LIFE Dataset (Bio. Cons)'!N$1186,'3.3 EU LIFE Dataset (Bio. Cons)'!E$2:'3.3 EU LIFE Dataset (Bio. Cons)'!E$1186,"2017")</f>
        <v>173030314</v>
      </c>
      <c r="L9" s="72">
        <f>SUMIFS('3.4 EU Life Dataset (IAS)'!M$2:'3.4 EU Life Dataset (IAS)'!M$1188,'3.4 EU Life Dataset (IAS)'!E$2:'3.4 EU Life Dataset (IAS)'!E$1188,"2017")</f>
        <v>104047955</v>
      </c>
      <c r="M9" s="72">
        <f>SUMIFS('3.4 EU Life Dataset (IAS)'!N$2:'3.4 EU Life Dataset (IAS)'!N$1188,'3.4 EU Life Dataset (IAS)'!E$2:'3.4 EU Life Dataset (IAS)'!E$1188,"2017")</f>
        <v>61881472</v>
      </c>
      <c r="N9" s="86">
        <f t="shared" si="1"/>
        <v>0.17332845224236615</v>
      </c>
    </row>
    <row r="10" spans="2:16" x14ac:dyDescent="0.25">
      <c r="B10" s="84">
        <v>2018</v>
      </c>
      <c r="C10" s="72">
        <f>SUMIFS('2.2 EU-Merged (Valid Proj.)'!C$2:C$1377, '2.2 EU-Merged (Valid Proj.)'!E$2:E$1377, "&gt;=1/01/2018", '2.2 EU-Merged (Valid Proj.)'!E$2:E$1377, "&lt;=31/12/2018")</f>
        <v>170015224.54000002</v>
      </c>
      <c r="D10" s="72">
        <f>SUMIFS('2.2 EU-Merged (Valid Proj.)'!D$2:D$1377, '2.2 EU-Merged (Valid Proj.)'!E$2:E$1377, "&gt;=1/01/2018", '2.2 EU-Merged (Valid Proj.)'!E$2:E$1377, "&lt;=31/12/2018")</f>
        <v>118953114.36999995</v>
      </c>
      <c r="E10" s="72">
        <f>SUMIFS('2.3 EU-Merged (Valid Proj. IAS)'!C$2:C$143, '2.3 EU-Merged (Valid Proj. IAS)'!E$2:E$143, "&gt;=1/01/2018", '2.3 EU-Merged (Valid Proj. IAS)'!E$2:E$143, "&lt;=31/12/2018")</f>
        <v>20109683.68</v>
      </c>
      <c r="F10" s="72">
        <f>SUMIFS('2.3 EU-Merged (Valid Proj. IAS)'!D$2:D$143, '2.3 EU-Merged (Valid Proj. IAS)'!E$2:E$143, "&gt;=1/01/2018", '2.3 EU-Merged (Valid Proj. IAS)'!E$2:E$143, "&lt;=31/12/2018")</f>
        <v>15225360.77</v>
      </c>
      <c r="G10" s="153">
        <f t="shared" si="0"/>
        <v>0.12799463764052441</v>
      </c>
      <c r="H10" s="80">
        <f>SUMIFS('3.2 EU LIFE Dataset (All Proj.)'!M$2:'3.2 EU LIFE Dataset (All Proj.)'!M$1188,'3.2 EU LIFE Dataset (All Proj.)'!E$2:'3.2 EU LIFE Dataset (All Proj.)'!E$1188,"2018")</f>
        <v>682770227</v>
      </c>
      <c r="I10" s="72">
        <f>SUMIFS('3.2 EU LIFE Dataset (All Proj.)'!N$2:'3.2 EU LIFE Dataset (All Proj.)'!N$1188,'3.2 EU LIFE Dataset (All Proj.)'!E$2:'3.2 EU LIFE Dataset (All Proj.)'!E$1188,"2018")</f>
        <v>366298601</v>
      </c>
      <c r="J10" s="72">
        <f>SUMIFS('3.3 EU LIFE Dataset (Bio. Cons)'!M$2:'3.3 EU LIFE Dataset (Bio. Cons)'!M$1186,'3.3 EU LIFE Dataset (Bio. Cons)'!E$2:'3.3 EU LIFE Dataset (Bio. Cons)'!E$1186,"2018")</f>
        <v>357162976</v>
      </c>
      <c r="K10" s="72">
        <f>SUMIFS('3.3 EU LIFE Dataset (Bio. Cons)'!N$2:'3.3 EU LIFE Dataset (Bio. Cons)'!N$1186,'3.3 EU LIFE Dataset (Bio. Cons)'!E$2:'3.3 EU LIFE Dataset (Bio. Cons)'!E$1186,"2018")</f>
        <v>203468187</v>
      </c>
      <c r="L10" s="72">
        <f>SUMIFS('3.4 EU Life Dataset (IAS)'!M$2:'3.4 EU Life Dataset (IAS)'!M$1188,'3.4 EU Life Dataset (IAS)'!E$2:'3.4 EU Life Dataset (IAS)'!E$1188,"2018")</f>
        <v>54926659</v>
      </c>
      <c r="M10" s="72">
        <f>SUMIFS('3.4 EU Life Dataset (IAS)'!N$2:'3.4 EU Life Dataset (IAS)'!N$1188,'3.4 EU Life Dataset (IAS)'!E$2:'3.4 EU Life Dataset (IAS)'!E$1188,"2018")</f>
        <v>33057940</v>
      </c>
      <c r="N10" s="86">
        <f t="shared" si="1"/>
        <v>9.0248611132424175E-2</v>
      </c>
    </row>
    <row r="11" spans="2:16" x14ac:dyDescent="0.25">
      <c r="B11" s="84">
        <v>2019</v>
      </c>
      <c r="C11" s="72">
        <f>SUMIFS('2.2 EU-Merged (Valid Proj.)'!C$2:C$1377, '2.2 EU-Merged (Valid Proj.)'!E$2:E$1377, "&gt;=1/01/2019", '2.2 EU-Merged (Valid Proj.)'!E$2:E$1377, "&lt;=31/12/2019")</f>
        <v>193435461.16999996</v>
      </c>
      <c r="D11" s="72">
        <f>SUMIFS('2.2 EU-Merged (Valid Proj.)'!D$2:D$1377, '2.2 EU-Merged (Valid Proj.)'!E$2:E$1377, "&gt;=1/01/2019", '2.2 EU-Merged (Valid Proj.)'!E$2:E$1377, "&lt;=31/12/2019")</f>
        <v>139922711.14000005</v>
      </c>
      <c r="E11" s="72">
        <f>SUMIFS('2.3 EU-Merged (Valid Proj. IAS)'!C$2:C$143, '2.3 EU-Merged (Valid Proj. IAS)'!E$2:E$143, "&gt;=1/01/2019", '2.3 EU-Merged (Valid Proj. IAS)'!E$2:E$143, "&lt;=31/12/2019")</f>
        <v>20325873.740000002</v>
      </c>
      <c r="F11" s="72">
        <f>SUMIFS('2.3 EU-Merged (Valid Proj. IAS)'!D$2:D$143, '2.3 EU-Merged (Valid Proj. IAS)'!E$2:E$143, "&gt;=1/01/2019", '2.3 EU-Merged (Valid Proj. IAS)'!E$2:E$143, "&lt;=31/12/2019")</f>
        <v>16699761.959999999</v>
      </c>
      <c r="G11" s="153">
        <f t="shared" si="0"/>
        <v>0.11934990269943388</v>
      </c>
      <c r="H11" s="80">
        <f>SUMIFS('3.2 EU LIFE Dataset (All Proj.)'!M$2:'3.2 EU LIFE Dataset (All Proj.)'!M$1188,'3.2 EU LIFE Dataset (All Proj.)'!E$2:'3.2 EU LIFE Dataset (All Proj.)'!E$1188,"2019")</f>
        <v>787467111</v>
      </c>
      <c r="I11" s="72">
        <f>SUMIFS('3.2 EU LIFE Dataset (All Proj.)'!N$2:'3.2 EU LIFE Dataset (All Proj.)'!N$1188,'3.2 EU LIFE Dataset (All Proj.)'!E$2:'3.2 EU LIFE Dataset (All Proj.)'!E$1188,"2019")</f>
        <v>397954030</v>
      </c>
      <c r="J11" s="72">
        <f>SUMIFS('3.3 EU LIFE Dataset (Bio. Cons)'!M$2:'3.3 EU LIFE Dataset (Bio. Cons)'!M$1186,'3.3 EU LIFE Dataset (Bio. Cons)'!E$2:'3.3 EU LIFE Dataset (Bio. Cons)'!E$1186,"2019")</f>
        <v>444629072</v>
      </c>
      <c r="K11" s="72">
        <f>SUMIFS('3.3 EU LIFE Dataset (Bio. Cons)'!N$2:'3.3 EU LIFE Dataset (Bio. Cons)'!N$1186,'3.3 EU LIFE Dataset (Bio. Cons)'!E$2:'3.3 EU LIFE Dataset (Bio. Cons)'!E$1186,"2019")</f>
        <v>253012246</v>
      </c>
      <c r="L11" s="72">
        <f>SUMIFS('3.4 EU Life Dataset (IAS)'!M$2:'3.4 EU Life Dataset (IAS)'!M$1188,'3.4 EU Life Dataset (IAS)'!E$2:'3.4 EU Life Dataset (IAS)'!E$1188,"2019")</f>
        <v>135585385</v>
      </c>
      <c r="M11" s="72">
        <f>SUMIFS('3.4 EU Life Dataset (IAS)'!N$2:'3.4 EU Life Dataset (IAS)'!N$1188,'3.4 EU Life Dataset (IAS)'!E$2:'3.4 EU Life Dataset (IAS)'!E$1188,"2019")</f>
        <v>78648150</v>
      </c>
      <c r="N11" s="86">
        <f t="shared" si="1"/>
        <v>0.19763124399066898</v>
      </c>
    </row>
    <row r="12" spans="2:16" x14ac:dyDescent="0.25">
      <c r="B12" s="84">
        <v>2020</v>
      </c>
      <c r="C12" s="72">
        <f>SUMIFS('2.2 EU-Merged (Valid Proj.)'!C$2:C$1377, '2.2 EU-Merged (Valid Proj.)'!E$2:E$1377, "&gt;=1/01/2020", '2.2 EU-Merged (Valid Proj.)'!E$2:E$1377, "&lt;=31/12/2020")</f>
        <v>129694211.04999997</v>
      </c>
      <c r="D12" s="72">
        <f>SUMIFS('2.2 EU-Merged (Valid Proj.)'!D$2:D$1377, '2.2 EU-Merged (Valid Proj.)'!E$2:E$1377, "&gt;=1/01/2020", '2.2 EU-Merged (Valid Proj.)'!E$2:E$1377, "&lt;=31/12/2020")</f>
        <v>105576403.92000002</v>
      </c>
      <c r="E12" s="72">
        <f>SUMIFS('2.3 EU-Merged (Valid Proj. IAS)'!C$2:C$143, '2.3 EU-Merged (Valid Proj. IAS)'!E$2:E$143, "&gt;=1/01/2020", '2.3 EU-Merged (Valid Proj. IAS)'!E$2:E$143, "&lt;=31/12/2020")</f>
        <v>8298016.7799999993</v>
      </c>
      <c r="F12" s="72">
        <f>SUMIFS('2.3 EU-Merged (Valid Proj. IAS)'!D$2:D$143, '2.3 EU-Merged (Valid Proj. IAS)'!E$2:E$143, "&gt;=1/01/2020", '2.3 EU-Merged (Valid Proj. IAS)'!E$2:E$143, "&lt;=31/12/2020")</f>
        <v>6735021.919999999</v>
      </c>
      <c r="G12" s="153">
        <f t="shared" si="0"/>
        <v>6.3792871038716448E-2</v>
      </c>
      <c r="H12" s="80">
        <f>SUMIFS('3.2 EU LIFE Dataset (All Proj.)'!M$2:'3.2 EU LIFE Dataset (All Proj.)'!M$1188,'3.2 EU LIFE Dataset (All Proj.)'!E$2:'3.2 EU LIFE Dataset (All Proj.)'!E$1188,"2020")</f>
        <v>668104878</v>
      </c>
      <c r="I12" s="72">
        <f>SUMIFS('3.2 EU LIFE Dataset (All Proj.)'!N$2:'3.2 EU LIFE Dataset (All Proj.)'!N$1188,'3.2 EU LIFE Dataset (All Proj.)'!E$2:'3.2 EU LIFE Dataset (All Proj.)'!E$1188,"2020")</f>
        <v>361308619</v>
      </c>
      <c r="J12" s="72">
        <f>SUMIFS('3.3 EU LIFE Dataset (Bio. Cons)'!M$2:'3.3 EU LIFE Dataset (Bio. Cons)'!M$1186,'3.3 EU LIFE Dataset (Bio. Cons)'!E$2:'3.3 EU LIFE Dataset (Bio. Cons)'!E$1186,"2020")</f>
        <v>307965076</v>
      </c>
      <c r="K12" s="72">
        <f>SUMIFS('3.3 EU LIFE Dataset (Bio. Cons)'!N$2:'3.3 EU LIFE Dataset (Bio. Cons)'!N$1186,'3.3 EU LIFE Dataset (Bio. Cons)'!E$2:'3.3 EU LIFE Dataset (Bio. Cons)'!E$1186,"2020")</f>
        <v>167874385</v>
      </c>
      <c r="L12" s="72">
        <f>SUMIFS('3.4 EU Life Dataset (IAS)'!M$2:'3.4 EU Life Dataset (IAS)'!M$1188,'3.4 EU Life Dataset (IAS)'!E$2:'3.4 EU Life Dataset (IAS)'!E$1188,"2020")</f>
        <v>101683139</v>
      </c>
      <c r="M12" s="72">
        <f>SUMIFS('3.4 EU Life Dataset (IAS)'!N$2:'3.4 EU Life Dataset (IAS)'!N$1188,'3.4 EU Life Dataset (IAS)'!E$2:'3.4 EU Life Dataset (IAS)'!E$1188,"2020")</f>
        <v>64426824</v>
      </c>
      <c r="N12" s="86">
        <f t="shared" si="1"/>
        <v>0.17831521478318235</v>
      </c>
    </row>
    <row r="13" spans="2:16" x14ac:dyDescent="0.25">
      <c r="B13" s="84">
        <v>2021</v>
      </c>
      <c r="C13" s="72">
        <f>SUMIFS('2.2 EU-Merged (Valid Proj.)'!C$2:C$1377, '2.2 EU-Merged (Valid Proj.)'!E$2:E$1377, "&gt;=1/01/2021", '2.2 EU-Merged (Valid Proj.)'!E$2:E$1377, "&lt;=31/12/2021")</f>
        <v>53066111.479999997</v>
      </c>
      <c r="D13" s="72">
        <f>SUMIFS('2.2 EU-Merged (Valid Proj.)'!D$2:D$1377, '2.2 EU-Merged (Valid Proj.)'!E$2:E$1377, "&gt;=1/01/2021", '2.2 EU-Merged (Valid Proj.)'!E$2:E$1377, "&lt;=31/12/2021")</f>
        <v>43633617.640000001</v>
      </c>
      <c r="E13" s="72">
        <f>SUMIFS('2.3 EU-Merged (Valid Proj. IAS)'!C$2:C$143, '2.3 EU-Merged (Valid Proj. IAS)'!E$2:E$143, "&gt;=1/01/2021", '2.3 EU-Merged (Valid Proj. IAS)'!E$2:E$143, "&lt;=31/12/2021")</f>
        <v>1106261.3400000001</v>
      </c>
      <c r="F13" s="72">
        <f>SUMIFS('2.3 EU-Merged (Valid Proj. IAS)'!D$2:D$143, '2.3 EU-Merged (Valid Proj. IAS)'!E$2:E$143, "&gt;=1/01/2021", '2.3 EU-Merged (Valid Proj. IAS)'!E$2:E$143, "&lt;=31/12/2021")</f>
        <v>907146.34000000008</v>
      </c>
      <c r="G13" s="153">
        <f t="shared" si="0"/>
        <v>2.0790078592254908E-2</v>
      </c>
      <c r="H13" s="80">
        <f>SUMIFS('3.2 EU LIFE Dataset (All Proj.)'!M$2:'3.2 EU LIFE Dataset (All Proj.)'!M$1188,'3.2 EU LIFE Dataset (All Proj.)'!E$2:'3.2 EU LIFE Dataset (All Proj.)'!E$1188,"2021")</f>
        <v>202430484</v>
      </c>
      <c r="I13" s="72">
        <f>SUMIFS('3.2 EU LIFE Dataset (All Proj.)'!N$2:'3.2 EU LIFE Dataset (All Proj.)'!N$1188,'3.2 EU LIFE Dataset (All Proj.)'!E$2:'3.2 EU LIFE Dataset (All Proj.)'!E$1188,"2021")</f>
        <v>132448827</v>
      </c>
      <c r="J13" s="72">
        <f>SUMIFS('3.3 EU LIFE Dataset (Bio. Cons)'!M$2:'3.3 EU LIFE Dataset (Bio. Cons)'!M$1186,'3.3 EU LIFE Dataset (Bio. Cons)'!E$2:'3.3 EU LIFE Dataset (Bio. Cons)'!E$1186,"2021")</f>
        <v>35252547</v>
      </c>
      <c r="K13" s="72">
        <f>SUMIFS('3.3 EU LIFE Dataset (Bio. Cons)'!N$2:'3.3 EU LIFE Dataset (Bio. Cons)'!N$1186,'3.3 EU LIFE Dataset (Bio. Cons)'!E$2:'3.3 EU LIFE Dataset (Bio. Cons)'!E$1186,"2021")</f>
        <v>21148408</v>
      </c>
      <c r="L13" s="72">
        <f>SUMIFS('3.4 EU Life Dataset (IAS)'!M$2:'3.4 EU Life Dataset (IAS)'!M$1188,'3.4 EU Life Dataset (IAS)'!E$2:'3.4 EU Life Dataset (IAS)'!E$1188,"2021")</f>
        <v>20835212</v>
      </c>
      <c r="M13" s="72">
        <f>SUMIFS('3.4 EU Life Dataset (IAS)'!N$2:'3.4 EU Life Dataset (IAS)'!N$1188,'3.4 EU Life Dataset (IAS)'!E$2:'3.4 EU Life Dataset (IAS)'!E$1188,"2021")</f>
        <v>12501122</v>
      </c>
      <c r="N13" s="86">
        <f t="shared" si="1"/>
        <v>9.4384542945027364E-2</v>
      </c>
    </row>
    <row r="14" spans="2:16" x14ac:dyDescent="0.25">
      <c r="B14" s="84">
        <v>2022</v>
      </c>
      <c r="C14" s="72">
        <f>SUMIFS('2.2 EU-Merged (Valid Proj.)'!C$2:C$1377, '2.2 EU-Merged (Valid Proj.)'!E$2:E$1377, "&gt;=1/01/2022", '2.2 EU-Merged (Valid Proj.)'!E$2:E$1377, "&lt;=31/12/2022")</f>
        <v>1780229.94</v>
      </c>
      <c r="D14" s="72">
        <f>SUMIFS('2.2 EU-Merged (Valid Proj.)'!D$2:D$1377, '2.2 EU-Merged (Valid Proj.)'!E$2:E$1377, "&gt;=1/01/2022", '2.2 EU-Merged (Valid Proj.)'!E$2:E$1377, "&lt;=31/12/2022")</f>
        <v>1513195.44</v>
      </c>
      <c r="E14" s="72">
        <f>SUMIFS('2.3 EU-Merged (Valid Proj. IAS)'!C$2:C$143, '2.3 EU-Merged (Valid Proj. IAS)'!E$2:E$143, "&gt;=1/01/2022", '2.3 EU-Merged (Valid Proj. IAS)'!E$2:E$143, "&lt;=31/12/2022")</f>
        <v>578158.6</v>
      </c>
      <c r="F14" s="72">
        <f>SUMIFS('2.3 EU-Merged (Valid Proj. IAS)'!D$2:D$143, '2.3 EU-Merged (Valid Proj. IAS)'!E$2:E$143, "&gt;=1/01/2022", '2.3 EU-Merged (Valid Proj. IAS)'!E$2:E$143, "&lt;=31/12/2022")</f>
        <v>491434.81</v>
      </c>
      <c r="G14" s="153">
        <f t="shared" si="0"/>
        <v>0.32476625094772954</v>
      </c>
      <c r="H14" s="80" t="s">
        <v>46</v>
      </c>
      <c r="I14" s="72" t="s">
        <v>46</v>
      </c>
      <c r="J14" s="72" t="s">
        <v>46</v>
      </c>
      <c r="K14" s="72" t="s">
        <v>46</v>
      </c>
      <c r="L14" s="72" t="s">
        <v>46</v>
      </c>
      <c r="M14" s="72" t="s">
        <v>46</v>
      </c>
      <c r="N14" s="86" t="s">
        <v>46</v>
      </c>
    </row>
    <row r="15" spans="2:16" x14ac:dyDescent="0.25">
      <c r="B15" s="85" t="s">
        <v>4169</v>
      </c>
      <c r="C15" s="75">
        <f>SUM(C6:C14)</f>
        <v>1061233045.0699998</v>
      </c>
      <c r="D15" s="75">
        <f t="shared" ref="D15:M15" si="2">SUM(D6:D14)</f>
        <v>758474699.30999982</v>
      </c>
      <c r="E15" s="75">
        <f t="shared" si="2"/>
        <v>129993786.91000003</v>
      </c>
      <c r="F15" s="75">
        <f t="shared" si="2"/>
        <v>101472423.84000003</v>
      </c>
      <c r="G15" s="154">
        <f>SUM(F15/D15)</f>
        <v>0.13378484995255821</v>
      </c>
      <c r="H15" s="81">
        <f t="shared" si="2"/>
        <v>4641197820</v>
      </c>
      <c r="I15" s="75">
        <f t="shared" si="2"/>
        <v>2512183845</v>
      </c>
      <c r="J15" s="75">
        <f t="shared" si="2"/>
        <v>2133697796</v>
      </c>
      <c r="K15" s="75">
        <f t="shared" si="2"/>
        <v>1239536442</v>
      </c>
      <c r="L15" s="75">
        <f t="shared" si="2"/>
        <v>508758231</v>
      </c>
      <c r="M15" s="75">
        <f t="shared" si="2"/>
        <v>311125317</v>
      </c>
      <c r="N15" s="87">
        <f t="shared" si="1"/>
        <v>0.12384655590363451</v>
      </c>
    </row>
    <row r="16" spans="2:16" x14ac:dyDescent="0.25">
      <c r="P16" s="82" t="s">
        <v>14030</v>
      </c>
    </row>
    <row r="17" spans="2:16" ht="8.25" customHeight="1" x14ac:dyDescent="0.25">
      <c r="P17" s="82"/>
    </row>
    <row r="18" spans="2:16" x14ac:dyDescent="0.25">
      <c r="B18" s="122" t="s">
        <v>14026</v>
      </c>
      <c r="C18" s="123"/>
      <c r="D18" s="123"/>
      <c r="E18" s="123"/>
      <c r="F18" s="124"/>
      <c r="G18" s="70"/>
      <c r="H18" s="70"/>
      <c r="I18" s="70"/>
      <c r="J18" s="70"/>
      <c r="K18" s="70"/>
      <c r="L18" s="70"/>
      <c r="M18" s="70"/>
      <c r="N18" s="70"/>
    </row>
    <row r="19" spans="2:16" x14ac:dyDescent="0.25">
      <c r="B19" s="125" t="s">
        <v>33</v>
      </c>
      <c r="C19" s="115" t="s">
        <v>14041</v>
      </c>
      <c r="D19" s="152"/>
      <c r="E19" s="116" t="s">
        <v>14038</v>
      </c>
      <c r="F19" s="119"/>
      <c r="G19" s="68"/>
      <c r="H19" s="70"/>
      <c r="I19" s="70"/>
      <c r="J19" s="70"/>
      <c r="K19" s="70"/>
      <c r="L19" s="70"/>
      <c r="M19" s="70"/>
      <c r="N19" s="70"/>
    </row>
    <row r="20" spans="2:16" x14ac:dyDescent="0.25">
      <c r="B20" s="125"/>
      <c r="C20" s="71" t="s">
        <v>40</v>
      </c>
      <c r="D20" s="149" t="s">
        <v>41</v>
      </c>
      <c r="E20" s="79" t="s">
        <v>40</v>
      </c>
      <c r="F20" s="73" t="s">
        <v>41</v>
      </c>
      <c r="G20" s="68"/>
    </row>
    <row r="21" spans="2:16" x14ac:dyDescent="0.25">
      <c r="B21" s="77" t="s">
        <v>3</v>
      </c>
      <c r="C21" s="72">
        <v>0</v>
      </c>
      <c r="D21" s="150">
        <v>0</v>
      </c>
      <c r="E21" s="80">
        <f>SUMIFS('3.3 EU LIFE Dataset (Bio. Cons)'!M$2:'3.3 EU LIFE Dataset (Bio. Cons)'!M$1391,'3.3 EU LIFE Dataset (Bio. Cons)'!F$2:'3.3 EU LIFE Dataset (Bio. Cons)'!F$1391,"Finland Suomi")</f>
        <v>89639201</v>
      </c>
      <c r="F21" s="74">
        <f>SUMIFS('3.3 EU LIFE Dataset (Bio. Cons)'!N$2:'3.3 EU LIFE Dataset (Bio. Cons)'!N$1391,'3.3 EU LIFE Dataset (Bio. Cons)'!F$2:'3.3 EU LIFE Dataset (Bio. Cons)'!F$1391,"Finland Suomi")</f>
        <v>53159530</v>
      </c>
      <c r="G21" s="69"/>
    </row>
    <row r="22" spans="2:16" x14ac:dyDescent="0.25">
      <c r="B22" s="77" t="s">
        <v>4</v>
      </c>
      <c r="C22" s="72">
        <v>0</v>
      </c>
      <c r="D22" s="150">
        <v>0</v>
      </c>
      <c r="E22" s="80">
        <f>SUMIFS('3.3 EU LIFE Dataset (Bio. Cons)'!M$2:'3.3 EU LIFE Dataset (Bio. Cons)'!M$1391,'3.3 EU LIFE Dataset (Bio. Cons)'!F$2:'3.3 EU LIFE Dataset (Bio. Cons)'!F$1391,"Sverige")</f>
        <v>97278880</v>
      </c>
      <c r="F22" s="74">
        <f>SUMIFS('3.3 EU LIFE Dataset (Bio. Cons)'!N$2:'3.3 EU LIFE Dataset (Bio. Cons)'!N$1391,'3.3 EU LIFE Dataset (Bio. Cons)'!F$2:'3.3 EU LIFE Dataset (Bio. Cons)'!F$1391,"Sverige")</f>
        <v>56313514</v>
      </c>
      <c r="G22" s="69"/>
    </row>
    <row r="23" spans="2:16" x14ac:dyDescent="0.25">
      <c r="B23" s="77" t="s">
        <v>5</v>
      </c>
      <c r="C23" s="72">
        <v>0</v>
      </c>
      <c r="D23" s="150">
        <v>0</v>
      </c>
      <c r="E23" s="80">
        <f>SUMIFS('3.3 EU LIFE Dataset (Bio. Cons)'!M$2:'3.3 EU LIFE Dataset (Bio. Cons)'!M$1391,'3.3 EU LIFE Dataset (Bio. Cons)'!F$2:'3.3 EU LIFE Dataset (Bio. Cons)'!F$1391,"Danmark")</f>
        <v>92178966</v>
      </c>
      <c r="F23" s="74">
        <f>SUMIFS('3.3 EU LIFE Dataset (Bio. Cons)'!N$2:'3.3 EU LIFE Dataset (Bio. Cons)'!N$1391,'3.3 EU LIFE Dataset (Bio. Cons)'!F$2:'3.3 EU LIFE Dataset (Bio. Cons)'!F$1391,"Danmark")</f>
        <v>54591197</v>
      </c>
      <c r="G23" s="69"/>
    </row>
    <row r="24" spans="2:16" x14ac:dyDescent="0.25">
      <c r="B24" s="77" t="s">
        <v>6</v>
      </c>
      <c r="C24" s="72">
        <v>0</v>
      </c>
      <c r="D24" s="150">
        <v>0</v>
      </c>
      <c r="E24" s="80">
        <f>SUMIFS('3.3 EU LIFE Dataset (Bio. Cons)'!M$2:'3.3 EU LIFE Dataset (Bio. Cons)'!M$1391,'3.3 EU LIFE Dataset (Bio. Cons)'!F$2:'3.3 EU LIFE Dataset (Bio. Cons)'!F$1391,"Österreich")</f>
        <v>141882288</v>
      </c>
      <c r="F24" s="74">
        <f>SUMIFS('3.3 EU LIFE Dataset (Bio. Cons)'!N$2:'3.3 EU LIFE Dataset (Bio. Cons)'!N$1391,'3.3 EU LIFE Dataset (Bio. Cons)'!F$2:'3.3 EU LIFE Dataset (Bio. Cons)'!F$1391,"Österreich")</f>
        <v>61584026</v>
      </c>
      <c r="G24" s="69"/>
    </row>
    <row r="25" spans="2:16" x14ac:dyDescent="0.25">
      <c r="B25" s="77" t="s">
        <v>7</v>
      </c>
      <c r="C25" s="72">
        <f>SUMIFS('2.2 EU-Merged (Valid Proj.)'!C$2:'2.2 EU-Merged (Valid Proj.)'!C$1377,'2.2 EU-Merged (Valid Proj.)'!G$2:'2.2 EU-Merged (Valid Proj.)'!G$1377,"DE")</f>
        <v>54796934.189999983</v>
      </c>
      <c r="D25" s="150">
        <f>SUMIFS('2.2 EU-Merged (Valid Proj.)'!D$2:'2.2 EU-Merged (Valid Proj.)'!D$1377,'2.2 EU-Merged (Valid Proj.)'!G$2:'2.2 EU-Merged (Valid Proj.)'!G$1377,"DE")</f>
        <v>29546269.159999993</v>
      </c>
      <c r="E25" s="80">
        <f>SUMIFS('3.3 EU LIFE Dataset (Bio. Cons)'!M$2:'3.3 EU LIFE Dataset (Bio. Cons)'!M$1391,'3.3 EU LIFE Dataset (Bio. Cons)'!F$2:'3.3 EU LIFE Dataset (Bio. Cons)'!F$1391,"Deutschland")</f>
        <v>188281983</v>
      </c>
      <c r="F25" s="74">
        <f>SUMIFS('3.3 EU LIFE Dataset (Bio. Cons)'!M$2:'3.3 EU LIFE Dataset (Bio. Cons)'!M$1391,'3.3 EU LIFE Dataset (Bio. Cons)'!F$2:'3.3 EU LIFE Dataset (Bio. Cons)'!F$1391,"Deutschland")</f>
        <v>188281983</v>
      </c>
      <c r="G25" s="69"/>
    </row>
    <row r="26" spans="2:16" x14ac:dyDescent="0.25">
      <c r="B26" s="77" t="s">
        <v>8</v>
      </c>
      <c r="C26" s="72">
        <f>SUMIFS('2.2 EU-Merged (Valid Proj.)'!C$2:'2.2 EU-Merged (Valid Proj.)'!C$1377,'2.2 EU-Merged (Valid Proj.)'!G$2:'2.2 EU-Merged (Valid Proj.)'!G$1377,"CZ")</f>
        <v>4260714.01</v>
      </c>
      <c r="D26" s="150">
        <f>SUMIFS('2.2 EU-Merged (Valid Proj.)'!D$2:'2.2 EU-Merged (Valid Proj.)'!D$1377,'2.2 EU-Merged (Valid Proj.)'!G$2:'2.2 EU-Merged (Valid Proj.)'!G$1377,"CZ")</f>
        <v>3802759.8499999996</v>
      </c>
      <c r="E26" s="80">
        <f>SUMIFS('3.3 EU LIFE Dataset (Bio. Cons)'!M$2:'3.3 EU LIFE Dataset (Bio. Cons)'!M$1391,'3.3 EU LIFE Dataset (Bio. Cons)'!F$2:'3.3 EU LIFE Dataset (Bio. Cons)'!F$1391,"Czech Cesko")</f>
        <v>45264266</v>
      </c>
      <c r="F26" s="74">
        <f>SUMIFS('3.3 EU LIFE Dataset (Bio. Cons)'!N$2:'3.3 EU LIFE Dataset (Bio. Cons)'!N$1391,'3.3 EU LIFE Dataset (Bio. Cons)'!F$2:'3.3 EU LIFE Dataset (Bio. Cons)'!F$1391,"Czech Cesko")</f>
        <v>28747701</v>
      </c>
      <c r="G26" s="69"/>
    </row>
    <row r="27" spans="2:16" x14ac:dyDescent="0.25">
      <c r="B27" s="77" t="s">
        <v>9</v>
      </c>
      <c r="C27" s="72">
        <f>SUMIFS('2.2 EU-Merged (Valid Proj.)'!C$2:'2.2 EU-Merged (Valid Proj.)'!C$1377,'2.2 EU-Merged (Valid Proj.)'!G$2:'2.2 EU-Merged (Valid Proj.)'!G$1377,"SI")</f>
        <v>38151063.169999994</v>
      </c>
      <c r="D27" s="150">
        <f>SUMIFS('2.2 EU-Merged (Valid Proj.)'!D$2:'2.2 EU-Merged (Valid Proj.)'!D$1377,'2.2 EU-Merged (Valid Proj.)'!G$2:'2.2 EU-Merged (Valid Proj.)'!G$1377,"SI")</f>
        <v>0</v>
      </c>
      <c r="E27" s="80">
        <f>SUMIFS('3.3 EU LIFE Dataset (Bio. Cons)'!M$2:'3.3 EU LIFE Dataset (Bio. Cons)'!M$1391,'3.3 EU LIFE Dataset (Bio. Cons)'!F$2:'3.3 EU LIFE Dataset (Bio. Cons)'!F$1391,"Slovenia Slovenija")</f>
        <v>52911883</v>
      </c>
      <c r="F27" s="74">
        <f>SUMIFS('3.3 EU LIFE Dataset (Bio. Cons)'!N$2:'3.3 EU LIFE Dataset (Bio. Cons)'!N$1391,'3.3 EU LIFE Dataset (Bio. Cons)'!F$2:'3.3 EU LIFE Dataset (Bio. Cons)'!F$1391,"Slovenia Slovenija")</f>
        <v>33364411</v>
      </c>
      <c r="G27" s="69"/>
    </row>
    <row r="28" spans="2:16" x14ac:dyDescent="0.25">
      <c r="B28" s="77" t="s">
        <v>10</v>
      </c>
      <c r="C28" s="72">
        <v>0</v>
      </c>
      <c r="D28" s="150">
        <v>0</v>
      </c>
      <c r="E28" s="80">
        <f>SUMIFS('3.3 EU LIFE Dataset (Bio. Cons)'!M$2:'3.3 EU LIFE Dataset (Bio. Cons)'!M$1391,'3.3 EU LIFE Dataset (Bio. Cons)'!F$2:'3.3 EU LIFE Dataset (Bio. Cons)'!F$1391,"Estonia Eesti")</f>
        <v>31420397</v>
      </c>
      <c r="F28" s="74">
        <f>SUMIFS('3.3 EU LIFE Dataset (Bio. Cons)'!N$2:'3.3 EU LIFE Dataset (Bio. Cons)'!N$1391,'3.3 EU LIFE Dataset (Bio. Cons)'!F$2:'3.3 EU LIFE Dataset (Bio. Cons)'!F$1391,"Estonia Eesti")</f>
        <v>20348563</v>
      </c>
      <c r="G28" s="69"/>
    </row>
    <row r="29" spans="2:16" x14ac:dyDescent="0.25">
      <c r="B29" s="77" t="s">
        <v>11</v>
      </c>
      <c r="C29" s="72">
        <f>SUMIFS('2.2 EU-Merged (Valid Proj.)'!C$2:'2.2 EU-Merged (Valid Proj.)'!C$1377,'2.2 EU-Merged (Valid Proj.)'!G$2:'2.2 EU-Merged (Valid Proj.)'!G$1377,"FR")</f>
        <v>116612035.09000003</v>
      </c>
      <c r="D29" s="150">
        <f>SUMIFS('2.2 EU-Merged (Valid Proj.)'!D$2:'2.2 EU-Merged (Valid Proj.)'!D$1377,'2.2 EU-Merged (Valid Proj.)'!G$2:'2.2 EU-Merged (Valid Proj.)'!G$1377,"FR")</f>
        <v>54499977.779999994</v>
      </c>
      <c r="E29" s="80">
        <f>SUMIFS('3.3 EU LIFE Dataset (Bio. Cons)'!M$2:'3.3 EU LIFE Dataset (Bio. Cons)'!M$1391,'3.3 EU LIFE Dataset (Bio. Cons)'!F$2:'3.3 EU LIFE Dataset (Bio. Cons)'!F$1391,"France")</f>
        <v>151710405</v>
      </c>
      <c r="F29" s="74">
        <f>SUMIFS('3.3 EU LIFE Dataset (Bio. Cons)'!N$2:'3.3 EU LIFE Dataset (Bio. Cons)'!N$1391,'3.3 EU LIFE Dataset (Bio. Cons)'!F$2:'3.3 EU LIFE Dataset (Bio. Cons)'!F$1391,"France")</f>
        <v>93030987</v>
      </c>
      <c r="G29" s="69"/>
    </row>
    <row r="30" spans="2:16" x14ac:dyDescent="0.25">
      <c r="B30" s="77" t="s">
        <v>12</v>
      </c>
      <c r="C30" s="72">
        <f>SUMIFS('2.2 EU-Merged (Valid Proj.)'!C$2:'2.2 EU-Merged (Valid Proj.)'!C$1377,'2.2 EU-Merged (Valid Proj.)'!G$2:'2.2 EU-Merged (Valid Proj.)'!G$1377,"PL")</f>
        <v>209933758.51000008</v>
      </c>
      <c r="D30" s="150">
        <f>SUMIFS('2.2 EU-Merged (Valid Proj.)'!D$2:'2.2 EU-Merged (Valid Proj.)'!D$1377,'2.2 EU-Merged (Valid Proj.)'!G$2:'2.2 EU-Merged (Valid Proj.)'!G$1377,"PL")</f>
        <v>170082509.79999992</v>
      </c>
      <c r="E30" s="80">
        <f>SUMIFS('3.3 EU LIFE Dataset (Bio. Cons)'!M$2:'3.3 EU LIFE Dataset (Bio. Cons)'!M$1391,'3.3 EU LIFE Dataset (Bio. Cons)'!F$2:'3.3 EU LIFE Dataset (Bio. Cons)'!F$1391,"Poland Polska")</f>
        <v>32756859</v>
      </c>
      <c r="F30" s="74">
        <f>SUMIFS('3.3 EU LIFE Dataset (Bio. Cons)'!N$2:'3.3 EU LIFE Dataset (Bio. Cons)'!N$1391,'3.3 EU LIFE Dataset (Bio. Cons)'!F$2:'3.3 EU LIFE Dataset (Bio. Cons)'!F$1391,"Poland Polska")</f>
        <v>19654089</v>
      </c>
      <c r="G30" s="69"/>
    </row>
    <row r="31" spans="2:16" x14ac:dyDescent="0.25">
      <c r="B31" s="77" t="s">
        <v>13</v>
      </c>
      <c r="C31" s="72">
        <v>0</v>
      </c>
      <c r="D31" s="150">
        <v>0</v>
      </c>
      <c r="E31" s="80">
        <f>SUMIFS('3.3 EU LIFE Dataset (Bio. Cons)'!M$2:'3.3 EU LIFE Dataset (Bio. Cons)'!M$1391,'3.3 EU LIFE Dataset (Bio. Cons)'!F$2:'3.3 EU LIFE Dataset (Bio. Cons)'!F$1391,"Ireland")</f>
        <v>74726859</v>
      </c>
      <c r="F31" s="74">
        <f>SUMIFS('3.3 EU LIFE Dataset (Bio. Cons)'!N$2:'3.3 EU LIFE Dataset (Bio. Cons)'!N$1391,'3.3 EU LIFE Dataset (Bio. Cons)'!F$2:'3.3 EU LIFE Dataset (Bio. Cons)'!F$1391,"Ireland")</f>
        <v>36065259</v>
      </c>
      <c r="G31" s="69"/>
    </row>
    <row r="32" spans="2:16" x14ac:dyDescent="0.25">
      <c r="B32" s="77" t="s">
        <v>14</v>
      </c>
      <c r="C32" s="72">
        <v>0</v>
      </c>
      <c r="D32" s="150">
        <v>0</v>
      </c>
      <c r="E32" s="80">
        <f>SUMIFS('3.3 EU LIFE Dataset (Bio. Cons)'!M$2:'3.3 EU LIFE Dataset (Bio. Cons)'!M$1391,'3.3 EU LIFE Dataset (Bio. Cons)'!F$2:'3.3 EU LIFE Dataset (Bio. Cons)'!F$1391,"België - Belgique")</f>
        <v>107562533</v>
      </c>
      <c r="F32" s="74">
        <f>SUMIFS('3.3 EU LIFE Dataset (Bio. Cons)'!N$2:'3.3 EU LIFE Dataset (Bio. Cons)'!N$1391,'3.3 EU LIFE Dataset (Bio. Cons)'!F$2:'3.3 EU LIFE Dataset (Bio. Cons)'!F$1391,"België - Belgique")</f>
        <v>63596648</v>
      </c>
      <c r="G32" s="69"/>
    </row>
    <row r="33" spans="2:7" x14ac:dyDescent="0.25">
      <c r="B33" s="77" t="s">
        <v>15</v>
      </c>
      <c r="C33" s="72">
        <v>0</v>
      </c>
      <c r="D33" s="150">
        <v>0</v>
      </c>
      <c r="E33" s="80">
        <f>SUMIFS('3.3 EU LIFE Dataset (Bio. Cons)'!M$2:'3.3 EU LIFE Dataset (Bio. Cons)'!M$1391,'3.3 EU LIFE Dataset (Bio. Cons)'!F$2:'3.3 EU LIFE Dataset (Bio. Cons)'!F$1391,"Nederland")</f>
        <v>38736362</v>
      </c>
      <c r="F33" s="74">
        <f>SUMIFS('3.3 EU LIFE Dataset (Bio. Cons)'!N$2:'3.3 EU LIFE Dataset (Bio. Cons)'!N$1391,'3.3 EU LIFE Dataset (Bio. Cons)'!F$2:'3.3 EU LIFE Dataset (Bio. Cons)'!F$1391,"Nederland")</f>
        <v>21135700</v>
      </c>
      <c r="G33" s="69"/>
    </row>
    <row r="34" spans="2:7" x14ac:dyDescent="0.25">
      <c r="B34" s="77" t="s">
        <v>16</v>
      </c>
      <c r="C34" s="72">
        <f>SUMIFS('2.2 EU-Merged (Valid Proj.)'!C$2:'2.2 EU-Merged (Valid Proj.)'!C$1377,'2.2 EU-Merged (Valid Proj.)'!G$2:'2.2 EU-Merged (Valid Proj.)'!G$1377,"HR")</f>
        <v>23165321.609999999</v>
      </c>
      <c r="D34" s="150">
        <f>SUMIFS('2.2 EU-Merged (Valid Proj.)'!D$2:'2.2 EU-Merged (Valid Proj.)'!D$1377,'2.2 EU-Merged (Valid Proj.)'!G$2:'2.2 EU-Merged (Valid Proj.)'!G$1377,"HR")</f>
        <v>17309079.290000003</v>
      </c>
      <c r="E34" s="80">
        <f>SUMIFS('3.3 EU LIFE Dataset (Bio. Cons)'!M$2:'3.3 EU LIFE Dataset (Bio. Cons)'!M$1391,'3.3 EU LIFE Dataset (Bio. Cons)'!F$2:'3.3 EU LIFE Dataset (Bio. Cons)'!F$1391,"Croatia Hrvatska")</f>
        <v>21767633</v>
      </c>
      <c r="F34" s="74">
        <f>SUMIFS('3.3 EU LIFE Dataset (Bio. Cons)'!N$2:'3.3 EU LIFE Dataset (Bio. Cons)'!N$1391,'3.3 EU LIFE Dataset (Bio. Cons)'!F$2:'3.3 EU LIFE Dataset (Bio. Cons)'!F$1391,"Croatia Hrvatska")</f>
        <v>12623009</v>
      </c>
      <c r="G34" s="69"/>
    </row>
    <row r="35" spans="2:7" x14ac:dyDescent="0.25">
      <c r="B35" s="77" t="s">
        <v>17</v>
      </c>
      <c r="C35" s="72">
        <f>SUMIFS('2.2 EU-Merged (Valid Proj.)'!C$2:'2.2 EU-Merged (Valid Proj.)'!C$1377,'2.2 EU-Merged (Valid Proj.)'!G$2:'2.2 EU-Merged (Valid Proj.)'!G$1377,"PT")</f>
        <v>24932945.589999992</v>
      </c>
      <c r="D35" s="150">
        <f>SUMIFS('2.2 EU-Merged (Valid Proj.)'!D$2:'2.2 EU-Merged (Valid Proj.)'!D$1377,'2.2 EU-Merged (Valid Proj.)'!G$2:'2.2 EU-Merged (Valid Proj.)'!G$1377,"PT")</f>
        <v>19356049.460000005</v>
      </c>
      <c r="E35" s="80">
        <f>SUMIFS('3.3 EU LIFE Dataset (Bio. Cons)'!M$2:'3.3 EU LIFE Dataset (Bio. Cons)'!M$1391,'3.3 EU LIFE Dataset (Bio. Cons)'!F$2:'3.3 EU LIFE Dataset (Bio. Cons)'!F$1391,"Portugal")</f>
        <v>78527337</v>
      </c>
      <c r="F35" s="74">
        <f>SUMIFS('3.3 EU LIFE Dataset (Bio. Cons)'!N$2:'3.3 EU LIFE Dataset (Bio. Cons)'!N$1391,'3.3 EU LIFE Dataset (Bio. Cons)'!F$2:'3.3 EU LIFE Dataset (Bio. Cons)'!F$1391,"Portugal")</f>
        <v>46899817</v>
      </c>
      <c r="G35" s="69"/>
    </row>
    <row r="36" spans="2:7" x14ac:dyDescent="0.25">
      <c r="B36" s="77" t="s">
        <v>18</v>
      </c>
      <c r="C36" s="72">
        <f>SUMIFS('2.2 EU-Merged (Valid Proj.)'!C$2:'2.2 EU-Merged (Valid Proj.)'!C$1377,'2.2 EU-Merged (Valid Proj.)'!G$2:'2.2 EU-Merged (Valid Proj.)'!G$1377,"IT")</f>
        <v>536801.78</v>
      </c>
      <c r="D36" s="150">
        <f>SUMIFS('2.2 EU-Merged (Valid Proj.)'!D$2:'2.2 EU-Merged (Valid Proj.)'!D$1377,'2.2 EU-Merged (Valid Proj.)'!G$2:'2.2 EU-Merged (Valid Proj.)'!G$1377,"IT")</f>
        <v>268400.88</v>
      </c>
      <c r="E36" s="80">
        <f>SUMIFS('3.3 EU LIFE Dataset (Bio. Cons)'!M$2:'3.3 EU LIFE Dataset (Bio. Cons)'!M$1391,'3.3 EU LIFE Dataset (Bio. Cons)'!F$2:'3.3 EU LIFE Dataset (Bio. Cons)'!F$1391,"Italia")</f>
        <v>254503504</v>
      </c>
      <c r="F36" s="74">
        <f>SUMIFS('3.3 EU LIFE Dataset (Bio. Cons)'!N$2:'3.3 EU LIFE Dataset (Bio. Cons)'!N$1391,'3.3 EU LIFE Dataset (Bio. Cons)'!F$2:'3.3 EU LIFE Dataset (Bio. Cons)'!F$1391,"Italia")</f>
        <v>154844754</v>
      </c>
      <c r="G36" s="69"/>
    </row>
    <row r="37" spans="2:7" x14ac:dyDescent="0.25">
      <c r="B37" s="77" t="s">
        <v>19</v>
      </c>
      <c r="C37" s="72">
        <f>SUMIFS('2.2 EU-Merged (Valid Proj.)'!C$2:'2.2 EU-Merged (Valid Proj.)'!C$1377,'2.2 EU-Merged (Valid Proj.)'!G$2:'2.2 EU-Merged (Valid Proj.)'!G$1377,"SK")</f>
        <v>696382.44</v>
      </c>
      <c r="D37" s="150">
        <f>SUMIFS('2.2 EU-Merged (Valid Proj.)'!D$2:'2.2 EU-Merged (Valid Proj.)'!D$1377,'2.2 EU-Merged (Valid Proj.)'!G$2:'2.2 EU-Merged (Valid Proj.)'!G$1377,"SK")</f>
        <v>591925.07999999996</v>
      </c>
      <c r="E37" s="80">
        <f>SUMIFS('3.3 EU LIFE Dataset (Bio. Cons)'!M$2:'3.3 EU LIFE Dataset (Bio. Cons)'!M$1391,'3.3 EU LIFE Dataset (Bio. Cons)'!F$2:'3.3 EU LIFE Dataset (Bio. Cons)'!F$1391,"Slovakia Slovensko")</f>
        <v>48514311</v>
      </c>
      <c r="F37" s="74">
        <f>SUMIFS('3.3 EU LIFE Dataset (Bio. Cons)'!N$2:'3.3 EU LIFE Dataset (Bio. Cons)'!N$1391,'3.3 EU LIFE Dataset (Bio. Cons)'!F$2:'3.3 EU LIFE Dataset (Bio. Cons)'!F$1391,"Slovakia Slovensko")</f>
        <v>31733845</v>
      </c>
      <c r="G37" s="69"/>
    </row>
    <row r="38" spans="2:7" x14ac:dyDescent="0.25">
      <c r="B38" s="77" t="s">
        <v>20</v>
      </c>
      <c r="C38" s="72">
        <f>SUMIFS('2.2 EU-Merged (Valid Proj.)'!C$2:'2.2 EU-Merged (Valid Proj.)'!C$1377,'2.2 EU-Merged (Valid Proj.)'!G$2:'2.2 EU-Merged (Valid Proj.)'!G$1377,"ES")</f>
        <v>164650476.53999996</v>
      </c>
      <c r="D38" s="150">
        <f>SUMIFS('2.2 EU-Merged (Valid Proj.)'!D$2:'2.2 EU-Merged (Valid Proj.)'!D$1377,'2.2 EU-Merged (Valid Proj.)'!G$2:'2.2 EU-Merged (Valid Proj.)'!G$1377,"ES")</f>
        <v>117435911.86999999</v>
      </c>
      <c r="E38" s="80">
        <f>SUMIFS('3.3 EU LIFE Dataset (Bio. Cons)'!M$2:'3.3 EU LIFE Dataset (Bio. Cons)'!M$1391,'3.3 EU LIFE Dataset (Bio. Cons)'!F$2:'3.3 EU LIFE Dataset (Bio. Cons)'!F$1391,"España")</f>
        <v>204331068</v>
      </c>
      <c r="F38" s="74">
        <f>SUMIFS('3.3 EU LIFE Dataset (Bio. Cons)'!N$2:'3.3 EU LIFE Dataset (Bio. Cons)'!N$1391,'3.3 EU LIFE Dataset (Bio. Cons)'!F$2:'3.3 EU LIFE Dataset (Bio. Cons)'!F$1391,"España")</f>
        <v>124190640</v>
      </c>
      <c r="G38" s="69"/>
    </row>
    <row r="39" spans="2:7" x14ac:dyDescent="0.25">
      <c r="B39" s="77" t="s">
        <v>21</v>
      </c>
      <c r="C39" s="72">
        <f>SUMIFS('2.2 EU-Merged (Valid Proj.)'!C$2:'2.2 EU-Merged (Valid Proj.)'!C$1377,'2.2 EU-Merged (Valid Proj.)'!G$2:'2.2 EU-Merged (Valid Proj.)'!G$1377,"HU")</f>
        <v>88947187.37999998</v>
      </c>
      <c r="D39" s="150">
        <f>SUMIFS('2.2 EU-Merged (Valid Proj.)'!D$2:'2.2 EU-Merged (Valid Proj.)'!D$1377,'2.2 EU-Merged (Valid Proj.)'!G$2:'2.2 EU-Merged (Valid Proj.)'!G$1377,"HU")</f>
        <v>71873827.210000008</v>
      </c>
      <c r="E39" s="80">
        <f>SUMIFS('3.3 EU LIFE Dataset (Bio. Cons)'!M$2:'3.3 EU LIFE Dataset (Bio. Cons)'!M$1391,'3.3 EU LIFE Dataset (Bio. Cons)'!F$2:'3.3 EU LIFE Dataset (Bio. Cons)'!F$1391,"Hungary Magyarország")</f>
        <v>30652584</v>
      </c>
      <c r="F39" s="74">
        <f>SUMIFS('3.3 EU LIFE Dataset (Bio. Cons)'!N$2:'3.3 EU LIFE Dataset (Bio. Cons)'!N$1391,'3.3 EU LIFE Dataset (Bio. Cons)'!F$2:'3.3 EU LIFE Dataset (Bio. Cons)'!F$1391,"Hungary Magyarország")</f>
        <v>19855934</v>
      </c>
      <c r="G39" s="69"/>
    </row>
    <row r="40" spans="2:7" x14ac:dyDescent="0.25">
      <c r="B40" s="77" t="s">
        <v>22</v>
      </c>
      <c r="C40" s="72">
        <f>SUMIFS('2.2 EU-Merged (Valid Proj.)'!C$2:'2.2 EU-Merged (Valid Proj.)'!C$1377,'2.2 EU-Merged (Valid Proj.)'!G$2:'2.2 EU-Merged (Valid Proj.)'!G$1377,"LV")</f>
        <v>624886.02</v>
      </c>
      <c r="D40" s="150">
        <f>SUMIFS('2.2 EU-Merged (Valid Proj.)'!D$2:'2.2 EU-Merged (Valid Proj.)'!D$1377,'2.2 EU-Merged (Valid Proj.)'!G$2:'2.2 EU-Merged (Valid Proj.)'!G$1377,"LV")</f>
        <v>531153.11</v>
      </c>
      <c r="E40" s="80">
        <f>SUMIFS('3.3 EU LIFE Dataset (Bio. Cons)'!M$2:'3.3 EU LIFE Dataset (Bio. Cons)'!M$1391,'3.3 EU LIFE Dataset (Bio. Cons)'!F$2:'3.3 EU LIFE Dataset (Bio. Cons)'!F$1391,"Latvia Latvija")</f>
        <v>33886427</v>
      </c>
      <c r="F40" s="74">
        <f>SUMIFS('3.3 EU LIFE Dataset (Bio. Cons)'!N$2:'3.3 EU LIFE Dataset (Bio. Cons)'!N$1391,'3.3 EU LIFE Dataset (Bio. Cons)'!F$2:'3.3 EU LIFE Dataset (Bio. Cons)'!F$1391,"Latvia Latvija")</f>
        <v>20836398</v>
      </c>
      <c r="G40" s="69"/>
    </row>
    <row r="41" spans="2:7" x14ac:dyDescent="0.25">
      <c r="B41" s="77" t="s">
        <v>23</v>
      </c>
      <c r="C41" s="72">
        <v>0</v>
      </c>
      <c r="D41" s="150">
        <v>0</v>
      </c>
      <c r="E41" s="80">
        <f>SUMIFS('3.3 EU LIFE Dataset (Bio. Cons)'!M$2:'3.3 EU LIFE Dataset (Bio. Cons)'!M$1391,'3.3 EU LIFE Dataset (Bio. Cons)'!F$2:'3.3 EU LIFE Dataset (Bio. Cons)'!F$1391,"Luxembourg")</f>
        <v>6497970</v>
      </c>
      <c r="F41" s="74">
        <f>SUMIFS('3.3 EU LIFE Dataset (Bio. Cons)'!N$2:'3.3 EU LIFE Dataset (Bio. Cons)'!N$1391,'3.3 EU LIFE Dataset (Bio. Cons)'!F$2:'3.3 EU LIFE Dataset (Bio. Cons)'!F$1391,"Luxembourg")</f>
        <v>3897135</v>
      </c>
      <c r="G41" s="69"/>
    </row>
    <row r="42" spans="2:7" x14ac:dyDescent="0.25">
      <c r="B42" s="77" t="s">
        <v>24</v>
      </c>
      <c r="C42" s="72">
        <v>0</v>
      </c>
      <c r="D42" s="150">
        <v>0</v>
      </c>
      <c r="E42" s="80">
        <f>SUMIFS('3.3 EU LIFE Dataset (Bio. Cons)'!M$2:'3.3 EU LIFE Dataset (Bio. Cons)'!M$1391,'3.3 EU LIFE Dataset (Bio. Cons)'!F$2:'3.3 EU LIFE Dataset (Bio. Cons)'!F$1391,"Lithuania Lietuva")</f>
        <v>29533960</v>
      </c>
      <c r="F42" s="74">
        <f>SUMIFS('3.3 EU LIFE Dataset (Bio. Cons)'!N$2:'3.3 EU LIFE Dataset (Bio. Cons)'!N$1391,'3.3 EU LIFE Dataset (Bio. Cons)'!F$2:'3.3 EU LIFE Dataset (Bio. Cons)'!F$1391,"Lithuania Lietuva")</f>
        <v>19164712</v>
      </c>
      <c r="G42" s="69"/>
    </row>
    <row r="43" spans="2:7" x14ac:dyDescent="0.25">
      <c r="B43" s="77" t="s">
        <v>25</v>
      </c>
      <c r="C43" s="72">
        <f>SUMIFS('2.2 EU-Merged (Valid Proj.)'!C$2:'2.2 EU-Merged (Valid Proj.)'!C$1377,'2.2 EU-Merged (Valid Proj.)'!G$2:'2.2 EU-Merged (Valid Proj.)'!G$1377,"GR")</f>
        <v>12290788.27</v>
      </c>
      <c r="D43" s="150">
        <f>SUMIFS('2.2 EU-Merged (Valid Proj.)'!D$2:'2.2 EU-Merged (Valid Proj.)'!D$1377,'2.2 EU-Merged (Valid Proj.)'!G$2:'2.2 EU-Merged (Valid Proj.)'!G$1377,"GR")</f>
        <v>0</v>
      </c>
      <c r="E43" s="80">
        <f>SUMIFS('3.3 EU LIFE Dataset (Bio. Cons)'!M$2:'3.3 EU LIFE Dataset (Bio. Cons)'!M$1391,'3.3 EU LIFE Dataset (Bio. Cons)'!F$2:'3.3 EU LIFE Dataset (Bio. Cons)'!F$1391,"Ellas")</f>
        <v>35584758</v>
      </c>
      <c r="F43" s="74">
        <f>SUMIFS('3.3 EU LIFE Dataset (Bio. Cons)'!N$2:'3.3 EU LIFE Dataset (Bio. Cons)'!N$1391,'3.3 EU LIFE Dataset (Bio. Cons)'!F$2:'3.3 EU LIFE Dataset (Bio. Cons)'!F$1391,"Ellas")</f>
        <v>22827161</v>
      </c>
      <c r="G43" s="69"/>
    </row>
    <row r="44" spans="2:7" x14ac:dyDescent="0.25">
      <c r="B44" s="77" t="s">
        <v>26</v>
      </c>
      <c r="C44" s="72">
        <f>SUMIFS('2.2 EU-Merged (Valid Proj.)'!C$2:'2.2 EU-Merged (Valid Proj.)'!C$1377,'2.2 EU-Merged (Valid Proj.)'!G$2:'2.2 EU-Merged (Valid Proj.)'!G$1377,"MT")</f>
        <v>4237053</v>
      </c>
      <c r="D44" s="150">
        <f>SUMIFS('2.2 EU-Merged (Valid Proj.)'!D$2:'2.2 EU-Merged (Valid Proj.)'!D$1377,'2.2 EU-Merged (Valid Proj.)'!G$2:'2.2 EU-Merged (Valid Proj.)'!G$1377,"MT")</f>
        <v>3389642.4</v>
      </c>
      <c r="E44" s="80">
        <f>SUMIFS('3.3 EU LIFE Dataset (Bio. Cons)'!M$2:'3.3 EU LIFE Dataset (Bio. Cons)'!M$1391,'3.3 EU LIFE Dataset (Bio. Cons)'!F$2:'3.3 EU LIFE Dataset (Bio. Cons)'!F$1391,"Malta")</f>
        <v>1261940</v>
      </c>
      <c r="F44" s="74">
        <f>SUMIFS('3.3 EU LIFE Dataset (Bio. Cons)'!N$2:'3.3 EU LIFE Dataset (Bio. Cons)'!N$1391,'3.3 EU LIFE Dataset (Bio. Cons)'!F$2:'3.3 EU LIFE Dataset (Bio. Cons)'!F$1391,"Malta")</f>
        <v>757220</v>
      </c>
      <c r="G44" s="69"/>
    </row>
    <row r="45" spans="2:7" x14ac:dyDescent="0.25">
      <c r="B45" s="77" t="s">
        <v>27</v>
      </c>
      <c r="C45" s="72">
        <f>SUMIFS('2.2 EU-Merged (Valid Proj.)'!C$2:'2.2 EU-Merged (Valid Proj.)'!C$1377,'2.2 EU-Merged (Valid Proj.)'!G$2:'2.2 EU-Merged (Valid Proj.)'!G$1377,"RO")</f>
        <v>257264125.44999996</v>
      </c>
      <c r="D45" s="150">
        <f>SUMIFS('2.2 EU-Merged (Valid Proj.)'!D$2:'2.2 EU-Merged (Valid Proj.)'!D$1377,'2.2 EU-Merged (Valid Proj.)'!G$2:'2.2 EU-Merged (Valid Proj.)'!G$1377,"RO")</f>
        <v>218674507.23999995</v>
      </c>
      <c r="E45" s="80">
        <f>SUMIFS('3.3 EU LIFE Dataset (Bio. Cons)'!M$2:'3.3 EU LIFE Dataset (Bio. Cons)'!M$1391,'3.3 EU LIFE Dataset (Bio. Cons)'!F$2:'3.3 EU LIFE Dataset (Bio. Cons)'!F$1391,"Romania")</f>
        <v>32802829</v>
      </c>
      <c r="F45" s="74">
        <f>SUMIFS('3.3 EU LIFE Dataset (Bio. Cons)'!N$2:'3.3 EU LIFE Dataset (Bio. Cons)'!N$1391,'3.3 EU LIFE Dataset (Bio. Cons)'!F$2:'3.3 EU LIFE Dataset (Bio. Cons)'!F$1391,"Romania")</f>
        <v>12870009</v>
      </c>
      <c r="G45" s="69"/>
    </row>
    <row r="46" spans="2:7" x14ac:dyDescent="0.25">
      <c r="B46" s="77" t="s">
        <v>28</v>
      </c>
      <c r="C46" s="72">
        <v>0</v>
      </c>
      <c r="D46" s="150">
        <v>0</v>
      </c>
      <c r="E46" s="80">
        <f>SUMIFS('3.3 EU LIFE Dataset (Bio. Cons)'!M$2:'3.3 EU LIFE Dataset (Bio. Cons)'!M$1391,'3.3 EU LIFE Dataset (Bio. Cons)'!F$2:'3.3 EU LIFE Dataset (Bio. Cons)'!F$1391,"Cyprus")</f>
        <v>2727130</v>
      </c>
      <c r="F46" s="74">
        <f>SUMIFS('3.3 EU LIFE Dataset (Bio. Cons)'!N$2:'3.3 EU LIFE Dataset (Bio. Cons)'!N$1391,'3.3 EU LIFE Dataset (Bio. Cons)'!F$2:'3.3 EU LIFE Dataset (Bio. Cons)'!F$1391,"Cyprus")</f>
        <v>1734455</v>
      </c>
      <c r="G46" s="69"/>
    </row>
    <row r="47" spans="2:7" x14ac:dyDescent="0.25">
      <c r="B47" s="77" t="s">
        <v>29</v>
      </c>
      <c r="C47" s="72">
        <f>SUMIFS('2.2 EU-Merged (Valid Proj.)'!C$2:'2.2 EU-Merged (Valid Proj.)'!C$1377,'2.2 EU-Merged (Valid Proj.)'!G$2:'2.2 EU-Merged (Valid Proj.)'!G$1377,"BG")</f>
        <v>60132572.019999996</v>
      </c>
      <c r="D47" s="150">
        <f>SUMIFS('2.2 EU-Merged (Valid Proj.)'!D$2:'2.2 EU-Merged (Valid Proj.)'!D$1377,'2.2 EU-Merged (Valid Proj.)'!G$2:'2.2 EU-Merged (Valid Proj.)'!G$1377,"BG")</f>
        <v>51112686.18</v>
      </c>
      <c r="E47" s="80">
        <f>SUMIFS('3.3 EU LIFE Dataset (Bio. Cons)'!M$2:'3.3 EU LIFE Dataset (Bio. Cons)'!M$1391,'3.3 EU LIFE Dataset (Bio. Cons)'!F$2:'3.3 EU LIFE Dataset (Bio. Cons)'!F$1391,"Bulgaria Balgarija")</f>
        <v>33473177</v>
      </c>
      <c r="F47" s="74">
        <f>SUMIFS('3.3 EU LIFE Dataset (Bio. Cons)'!N$2:'3.3 EU LIFE Dataset (Bio. Cons)'!N$1391,'3.3 EU LIFE Dataset (Bio. Cons)'!F$2:'3.3 EU LIFE Dataset (Bio. Cons)'!F$1391,"Bulgaria Balgarija")</f>
        <v>24287585</v>
      </c>
      <c r="G47" s="69"/>
    </row>
    <row r="48" spans="2:7" x14ac:dyDescent="0.25">
      <c r="B48" s="77" t="s">
        <v>5326</v>
      </c>
      <c r="C48" s="72">
        <v>0</v>
      </c>
      <c r="D48" s="150">
        <v>0</v>
      </c>
      <c r="E48" s="80">
        <f>SUMIFS('3.3 EU LIFE Dataset (Bio. Cons)'!M$2:'3.3 EU LIFE Dataset (Bio. Cons)'!M$1391,'3.3 EU LIFE Dataset (Bio. Cons)'!F$2:'3.3 EU LIFE Dataset (Bio. Cons)'!F$1391,"United Kingdom")</f>
        <v>175282286</v>
      </c>
      <c r="F48" s="74">
        <f>SUMIFS('3.3 EU LIFE Dataset (Bio. Cons)'!N$2:'3.3 EU LIFE Dataset (Bio. Cons)'!N$1391,'3.3 EU LIFE Dataset (Bio. Cons)'!F$2:'3.3 EU LIFE Dataset (Bio. Cons)'!F$1391,"United Kingdom")</f>
        <v>101333178</v>
      </c>
      <c r="G48" s="69"/>
    </row>
    <row r="49" spans="2:7" x14ac:dyDescent="0.25">
      <c r="B49" s="78" t="s">
        <v>4169</v>
      </c>
      <c r="C49" s="75">
        <f>SUM(C21:C48)</f>
        <v>1061233045.0699999</v>
      </c>
      <c r="D49" s="151">
        <f>SUM(D21:D48)</f>
        <v>758474699.30999982</v>
      </c>
      <c r="E49" s="81">
        <f>SUM(E21:E48)</f>
        <v>2133697796</v>
      </c>
      <c r="F49" s="76">
        <f>SUM(F21:F48)</f>
        <v>1327729460</v>
      </c>
      <c r="G49" s="83"/>
    </row>
    <row r="52" spans="2:7" x14ac:dyDescent="0.25">
      <c r="B52" s="112" t="s">
        <v>14043</v>
      </c>
      <c r="C52" s="113"/>
      <c r="D52" s="113"/>
      <c r="E52" s="94"/>
      <c r="F52" s="21"/>
    </row>
    <row r="53" spans="2:7" x14ac:dyDescent="0.25">
      <c r="B53" s="125" t="s">
        <v>33</v>
      </c>
      <c r="C53" s="127" t="s">
        <v>14041</v>
      </c>
      <c r="D53" s="117" t="s">
        <v>14038</v>
      </c>
      <c r="E53" s="95"/>
      <c r="F53" s="93"/>
    </row>
    <row r="54" spans="2:7" x14ac:dyDescent="0.25">
      <c r="B54" s="125"/>
      <c r="C54" s="128"/>
      <c r="D54" s="118"/>
      <c r="E54" s="96"/>
      <c r="F54" s="68"/>
    </row>
    <row r="55" spans="2:7" x14ac:dyDescent="0.25">
      <c r="B55" s="77" t="s">
        <v>3</v>
      </c>
      <c r="C55" s="99">
        <v>0</v>
      </c>
      <c r="D55" s="100">
        <f>COUNTIF('3.3 EU LIFE Dataset (Bio. Cons)'!F2:F436, "Finland Suomi")</f>
        <v>10</v>
      </c>
      <c r="E55" s="97"/>
      <c r="F55" s="69"/>
    </row>
    <row r="56" spans="2:7" x14ac:dyDescent="0.25">
      <c r="B56" s="77" t="s">
        <v>4</v>
      </c>
      <c r="C56" s="99">
        <v>0</v>
      </c>
      <c r="D56" s="100">
        <f>COUNTIF('3.3 EU LIFE Dataset (Bio. Cons)'!F2:F436, "Sverige")</f>
        <v>10</v>
      </c>
      <c r="E56" s="97"/>
      <c r="F56" s="69"/>
    </row>
    <row r="57" spans="2:7" x14ac:dyDescent="0.25">
      <c r="B57" s="77" t="s">
        <v>5</v>
      </c>
      <c r="C57" s="99">
        <v>0</v>
      </c>
      <c r="D57" s="100">
        <f>COUNTIF('3.3 EU LIFE Dataset (Bio. Cons)'!F2:F436, "Danmark")</f>
        <v>11</v>
      </c>
      <c r="E57" s="97"/>
      <c r="F57" s="69"/>
    </row>
    <row r="58" spans="2:7" x14ac:dyDescent="0.25">
      <c r="B58" s="77" t="s">
        <v>6</v>
      </c>
      <c r="C58" s="99">
        <v>0</v>
      </c>
      <c r="D58" s="100">
        <f>COUNTIF('3.3 EU LIFE Dataset (Bio. Cons)'!F2:F436, "Österreich")</f>
        <v>16</v>
      </c>
      <c r="E58" s="97"/>
      <c r="F58" s="69"/>
    </row>
    <row r="59" spans="2:7" x14ac:dyDescent="0.25">
      <c r="B59" s="77" t="s">
        <v>7</v>
      </c>
      <c r="C59" s="99">
        <f>COUNTIF('2.2 EU-Merged (Valid Proj.)'!G2:G1377, "DE")</f>
        <v>63</v>
      </c>
      <c r="D59" s="100">
        <f>COUNTIF('3.3 EU LIFE Dataset (Bio. Cons)'!F2:F436, "Deutschland")</f>
        <v>29</v>
      </c>
      <c r="E59" s="97"/>
      <c r="F59" s="69"/>
    </row>
    <row r="60" spans="2:7" x14ac:dyDescent="0.25">
      <c r="B60" s="77" t="s">
        <v>8</v>
      </c>
      <c r="C60" s="99">
        <f>COUNTIF('2.2 EU-Merged (Valid Proj.)'!G2:G1377, "CZ")</f>
        <v>49</v>
      </c>
      <c r="D60" s="100">
        <f>COUNTIF('3.3 EU LIFE Dataset (Bio. Cons)'!F2:F436, "Czech Cesko")</f>
        <v>9</v>
      </c>
      <c r="E60" s="97"/>
      <c r="F60" s="69"/>
    </row>
    <row r="61" spans="2:7" x14ac:dyDescent="0.25">
      <c r="B61" s="77" t="s">
        <v>9</v>
      </c>
      <c r="C61" s="99">
        <f>COUNTIF('2.2 EU-Merged (Valid Proj.)'!G2:G1377, "SI")</f>
        <v>13</v>
      </c>
      <c r="D61" s="100">
        <f>COUNTIF('3.3 EU LIFE Dataset (Bio. Cons)'!F2:F436, "Slovenia Slovenija")</f>
        <v>10</v>
      </c>
      <c r="E61" s="97"/>
      <c r="F61" s="69"/>
    </row>
    <row r="62" spans="2:7" x14ac:dyDescent="0.25">
      <c r="B62" s="77" t="s">
        <v>10</v>
      </c>
      <c r="C62" s="99">
        <v>0</v>
      </c>
      <c r="D62" s="100">
        <f>COUNTIF('3.3 EU LIFE Dataset (Bio. Cons)'!F2:F436, "Estonia Eesti")</f>
        <v>5</v>
      </c>
      <c r="E62" s="97"/>
      <c r="F62" s="69"/>
    </row>
    <row r="63" spans="2:7" x14ac:dyDescent="0.25">
      <c r="B63" s="77" t="s">
        <v>11</v>
      </c>
      <c r="C63" s="99">
        <f>COUNTIF('2.2 EU-Merged (Valid Proj.)'!G2:G1377, "FR")</f>
        <v>467</v>
      </c>
      <c r="D63" s="100">
        <f>COUNTIF('3.3 EU LIFE Dataset (Bio. Cons)'!F2:F436, "France")</f>
        <v>27</v>
      </c>
      <c r="E63" s="97"/>
      <c r="F63" s="69"/>
    </row>
    <row r="64" spans="2:7" x14ac:dyDescent="0.25">
      <c r="B64" s="77" t="s">
        <v>12</v>
      </c>
      <c r="C64" s="99">
        <f>COUNTIF('2.2 EU-Merged (Valid Proj.)'!G2:G1377, "PL")</f>
        <v>285</v>
      </c>
      <c r="D64" s="100">
        <f>COUNTIF('3.3 EU LIFE Dataset (Bio. Cons)'!F2:F436, "Poland Polska")</f>
        <v>10</v>
      </c>
      <c r="E64" s="97"/>
      <c r="F64" s="69"/>
    </row>
    <row r="65" spans="2:6" x14ac:dyDescent="0.25">
      <c r="B65" s="77" t="s">
        <v>13</v>
      </c>
      <c r="C65" s="99">
        <v>0</v>
      </c>
      <c r="D65" s="100">
        <f>COUNTIF('3.3 EU LIFE Dataset (Bio. Cons)'!F2:F436, "Ireland")</f>
        <v>4</v>
      </c>
      <c r="E65" s="97"/>
      <c r="F65" s="69"/>
    </row>
    <row r="66" spans="2:6" x14ac:dyDescent="0.25">
      <c r="B66" s="77" t="s">
        <v>14</v>
      </c>
      <c r="C66" s="99">
        <v>0</v>
      </c>
      <c r="D66" s="100">
        <f>COUNTIF('3.3 EU LIFE Dataset (Bio. Cons)'!F2:F436, "België - Belgique")</f>
        <v>21</v>
      </c>
      <c r="E66" s="97"/>
      <c r="F66" s="69"/>
    </row>
    <row r="67" spans="2:6" x14ac:dyDescent="0.25">
      <c r="B67" s="77" t="s">
        <v>15</v>
      </c>
      <c r="C67" s="99">
        <v>0</v>
      </c>
      <c r="D67" s="100">
        <f>COUNTIF('3.3 EU LIFE Dataset (Bio. Cons)'!F2:F436, "Nederland")</f>
        <v>19</v>
      </c>
      <c r="E67" s="97"/>
      <c r="F67" s="69"/>
    </row>
    <row r="68" spans="2:6" x14ac:dyDescent="0.25">
      <c r="B68" s="77" t="s">
        <v>16</v>
      </c>
      <c r="C68" s="99">
        <f>COUNTIF('2.2 EU-Merged (Valid Proj.)'!G2:G1377, "HR")</f>
        <v>12</v>
      </c>
      <c r="D68" s="100">
        <f>COUNTIF('3.3 EU LIFE Dataset (Bio. Cons)'!F2:F436, "Croatia Hrvatska")</f>
        <v>6</v>
      </c>
      <c r="E68" s="97"/>
      <c r="F68" s="69"/>
    </row>
    <row r="69" spans="2:6" x14ac:dyDescent="0.25">
      <c r="B69" s="77" t="s">
        <v>17</v>
      </c>
      <c r="C69" s="99">
        <f>COUNTIF('2.2 EU-Merged (Valid Proj.)'!G2:G1377, "PT")</f>
        <v>53</v>
      </c>
      <c r="D69" s="100">
        <f>COUNTIF('3.3 EU LIFE Dataset (Bio. Cons)'!F2:F436, "Portugal")</f>
        <v>16</v>
      </c>
      <c r="E69" s="97"/>
      <c r="F69" s="69"/>
    </row>
    <row r="70" spans="2:6" x14ac:dyDescent="0.25">
      <c r="B70" s="77" t="s">
        <v>18</v>
      </c>
      <c r="C70" s="99">
        <f>COUNTIF('2.2 EU-Merged (Valid Proj.)'!G2:G1377, "IT")</f>
        <v>5</v>
      </c>
      <c r="D70" s="100">
        <f>COUNTIF('3.3 EU LIFE Dataset (Bio. Cons)'!F2:F436, "Italia")</f>
        <v>78</v>
      </c>
      <c r="E70" s="97"/>
      <c r="F70" s="69"/>
    </row>
    <row r="71" spans="2:6" x14ac:dyDescent="0.25">
      <c r="B71" s="77" t="s">
        <v>19</v>
      </c>
      <c r="C71" s="99">
        <f>COUNTIF('2.2 EU-Merged (Valid Proj.)'!G2:G1377, "SK")</f>
        <v>3</v>
      </c>
      <c r="D71" s="100">
        <f>COUNTIF('3.3 EU LIFE Dataset (Bio. Cons)'!F2:F436, "Slovakia Slovensko")</f>
        <v>7</v>
      </c>
      <c r="E71" s="97"/>
      <c r="F71" s="69"/>
    </row>
    <row r="72" spans="2:6" x14ac:dyDescent="0.25">
      <c r="B72" s="77" t="s">
        <v>20</v>
      </c>
      <c r="C72" s="99">
        <f>COUNTIF('2.2 EU-Merged (Valid Proj.)'!G2:G1377, "ES")</f>
        <v>152</v>
      </c>
      <c r="D72" s="100">
        <f>COUNTIF('3.3 EU LIFE Dataset (Bio. Cons)'!F2:F436, "España")</f>
        <v>62</v>
      </c>
      <c r="E72" s="97"/>
      <c r="F72" s="69"/>
    </row>
    <row r="73" spans="2:6" x14ac:dyDescent="0.25">
      <c r="B73" s="77" t="s">
        <v>21</v>
      </c>
      <c r="C73" s="99">
        <f>COUNTIF('2.2 EU-Merged (Valid Proj.)'!G2:G1377, "HU")</f>
        <v>68</v>
      </c>
      <c r="D73" s="100">
        <f>COUNTIF('3.3 EU LIFE Dataset (Bio. Cons)'!F2:F436, "Hungary Magyarország")</f>
        <v>8</v>
      </c>
      <c r="E73" s="97"/>
      <c r="F73" s="69"/>
    </row>
    <row r="74" spans="2:6" x14ac:dyDescent="0.25">
      <c r="B74" s="77" t="s">
        <v>22</v>
      </c>
      <c r="C74" s="99">
        <f>COUNTIF('2.2 EU-Merged (Valid Proj.)'!G2:G1377, "LV")</f>
        <v>3</v>
      </c>
      <c r="D74" s="100">
        <f>COUNTIF('3.3 EU LIFE Dataset (Bio. Cons)'!F2:F436, "Latvia Latvija")</f>
        <v>7</v>
      </c>
      <c r="E74" s="97"/>
      <c r="F74" s="69"/>
    </row>
    <row r="75" spans="2:6" x14ac:dyDescent="0.25">
      <c r="B75" s="77" t="s">
        <v>23</v>
      </c>
      <c r="C75" s="99">
        <v>0</v>
      </c>
      <c r="D75" s="100">
        <f>COUNTIF('3.3 EU LIFE Dataset (Bio. Cons)'!F2:F436, "Luxembourg")</f>
        <v>2</v>
      </c>
      <c r="E75" s="97"/>
      <c r="F75" s="69"/>
    </row>
    <row r="76" spans="2:6" x14ac:dyDescent="0.25">
      <c r="B76" s="77" t="s">
        <v>24</v>
      </c>
      <c r="C76" s="99">
        <v>0</v>
      </c>
      <c r="D76" s="100">
        <f>COUNTIF('3.3 EU LIFE Dataset (Bio. Cons)'!F2:F436, "Lithuania Lietuva")</f>
        <v>5</v>
      </c>
      <c r="E76" s="97"/>
      <c r="F76" s="69"/>
    </row>
    <row r="77" spans="2:6" x14ac:dyDescent="0.25">
      <c r="B77" s="77" t="s">
        <v>25</v>
      </c>
      <c r="C77" s="99">
        <f>COUNTIF('2.2 EU-Merged (Valid Proj.)'!G2:G1377, "GR")</f>
        <v>28</v>
      </c>
      <c r="D77" s="100">
        <f>COUNTIF('3.3 EU LIFE Dataset (Bio. Cons)'!F2:F436, "Ellas")</f>
        <v>11</v>
      </c>
      <c r="E77" s="97"/>
      <c r="F77" s="69"/>
    </row>
    <row r="78" spans="2:6" x14ac:dyDescent="0.25">
      <c r="B78" s="77" t="s">
        <v>26</v>
      </c>
      <c r="C78" s="99">
        <f>COUNTIF('2.2 EU-Merged (Valid Proj.)'!G2:G1377, "MT")</f>
        <v>1</v>
      </c>
      <c r="D78" s="100">
        <f>COUNTIF('3.3 EU LIFE Dataset (Bio. Cons)'!F2:F436, "Malta")</f>
        <v>1</v>
      </c>
      <c r="E78" s="97"/>
      <c r="F78" s="69"/>
    </row>
    <row r="79" spans="2:6" x14ac:dyDescent="0.25">
      <c r="B79" s="77" t="s">
        <v>27</v>
      </c>
      <c r="C79" s="99">
        <f>COUNTIF('2.2 EU-Merged (Valid Proj.)'!G2:G1377, "RO")</f>
        <v>95</v>
      </c>
      <c r="D79" s="100">
        <f>COUNTIF('3.3 EU LIFE Dataset (Bio. Cons)'!F2:F436, "Romania")</f>
        <v>5</v>
      </c>
      <c r="E79" s="97"/>
      <c r="F79" s="69"/>
    </row>
    <row r="80" spans="2:6" x14ac:dyDescent="0.25">
      <c r="B80" s="77" t="s">
        <v>28</v>
      </c>
      <c r="C80" s="99">
        <v>0</v>
      </c>
      <c r="D80" s="100">
        <f>COUNTIF('3.3 EU LIFE Dataset (Bio. Cons)'!F2:F436, "Cyprus")</f>
        <v>2</v>
      </c>
      <c r="E80" s="97"/>
      <c r="F80" s="69"/>
    </row>
    <row r="81" spans="2:6" x14ac:dyDescent="0.25">
      <c r="B81" s="77" t="s">
        <v>29</v>
      </c>
      <c r="C81" s="99">
        <f>COUNTIF('2.2 EU-Merged (Valid Proj.)'!G2:G1377, "BG")</f>
        <v>79</v>
      </c>
      <c r="D81" s="100">
        <f>COUNTIF('3.3 EU LIFE Dataset (Bio. Cons)'!F2:F436, "Bulgaria Balgarija")</f>
        <v>14</v>
      </c>
      <c r="E81" s="97"/>
      <c r="F81" s="69"/>
    </row>
    <row r="82" spans="2:6" x14ac:dyDescent="0.25">
      <c r="B82" s="77" t="s">
        <v>5326</v>
      </c>
      <c r="C82" s="99">
        <v>0</v>
      </c>
      <c r="D82" s="100">
        <f>COUNTIF('3.3 EU LIFE Dataset (Bio. Cons)'!F2:F436, "United Kingdom")</f>
        <v>30</v>
      </c>
      <c r="E82" s="97"/>
      <c r="F82" s="69"/>
    </row>
    <row r="83" spans="2:6" x14ac:dyDescent="0.25">
      <c r="B83" s="77" t="s">
        <v>4169</v>
      </c>
      <c r="C83" s="102">
        <f>SUM(C55:C82)</f>
        <v>1376</v>
      </c>
      <c r="D83" s="103">
        <f>SUM(D55:D82)</f>
        <v>435</v>
      </c>
      <c r="E83" s="97"/>
      <c r="F83" s="69"/>
    </row>
    <row r="84" spans="2:6" x14ac:dyDescent="0.25">
      <c r="B84" s="101" t="s">
        <v>14044</v>
      </c>
      <c r="C84" s="104">
        <f>SUM(D49/C83)</f>
        <v>551217.07798691851</v>
      </c>
      <c r="D84" s="104">
        <f>SUM(F49/D83)</f>
        <v>3052251.632183908</v>
      </c>
      <c r="E84" s="97"/>
      <c r="F84" s="69"/>
    </row>
    <row r="85" spans="2:6" x14ac:dyDescent="0.25">
      <c r="B85" s="78" t="s">
        <v>14042</v>
      </c>
      <c r="C85" s="105">
        <f>_xlfn.STDEV.S('2.2 EU-Merged (Valid Proj.)'!D2:D1377)</f>
        <v>1186676.806833951</v>
      </c>
      <c r="D85" s="105">
        <f>_xlfn.STDEV.S('3.3 EU LIFE Dataset (Bio. Cons)'!N2:N436)</f>
        <v>2838887.593306507</v>
      </c>
      <c r="E85" s="98"/>
      <c r="F85" s="83"/>
    </row>
  </sheetData>
  <mergeCells count="19">
    <mergeCell ref="B53:B54"/>
    <mergeCell ref="B52:D52"/>
    <mergeCell ref="C53:C54"/>
    <mergeCell ref="D53:D54"/>
    <mergeCell ref="C19:D19"/>
    <mergeCell ref="E19:F19"/>
    <mergeCell ref="B18:F18"/>
    <mergeCell ref="B19:B20"/>
    <mergeCell ref="B3:B5"/>
    <mergeCell ref="C4:D4"/>
    <mergeCell ref="E4:F4"/>
    <mergeCell ref="B2:N2"/>
    <mergeCell ref="C3:G3"/>
    <mergeCell ref="G4:G5"/>
    <mergeCell ref="N4:N5"/>
    <mergeCell ref="H3:N3"/>
    <mergeCell ref="H4:I4"/>
    <mergeCell ref="L4:M4"/>
    <mergeCell ref="J4:K4"/>
  </mergeCells>
  <pageMargins left="0.7" right="0.7" top="0.75" bottom="0.75" header="0.3" footer="0.3"/>
  <pageSetup paperSize="9" orientation="portrait" r:id="rId1"/>
  <ignoredErrors>
    <ignoredError sqref="G15" formula="1"/>
  </ignoredError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FF682-75E0-4A15-9DC3-F23F82C828BB}">
  <dimension ref="A1:I2"/>
  <sheetViews>
    <sheetView workbookViewId="0"/>
  </sheetViews>
  <sheetFormatPr defaultRowHeight="15" x14ac:dyDescent="0.25"/>
  <cols>
    <col min="1" max="1" width="8.5703125" customWidth="1"/>
    <col min="2" max="2" width="48.5703125" customWidth="1"/>
    <col min="3" max="3" width="17.140625" customWidth="1"/>
    <col min="4" max="4" width="18.5703125" customWidth="1"/>
    <col min="5" max="6" width="10" customWidth="1"/>
    <col min="7" max="7" width="8.5703125" customWidth="1"/>
    <col min="8" max="8" width="150" customWidth="1"/>
    <col min="9" max="9" width="12.85546875" customWidth="1"/>
  </cols>
  <sheetData>
    <row r="1" spans="1:9" s="34" customFormat="1" x14ac:dyDescent="0.25">
      <c r="A1" s="32" t="s">
        <v>57</v>
      </c>
      <c r="B1" s="33" t="s">
        <v>4163</v>
      </c>
      <c r="C1" s="32" t="s">
        <v>40</v>
      </c>
      <c r="D1" s="32" t="s">
        <v>4164</v>
      </c>
      <c r="E1" s="32" t="s">
        <v>4165</v>
      </c>
      <c r="F1" s="32" t="s">
        <v>4166</v>
      </c>
      <c r="G1" s="32" t="s">
        <v>33</v>
      </c>
      <c r="H1" s="33" t="s">
        <v>4167</v>
      </c>
      <c r="I1" s="32" t="s">
        <v>4168</v>
      </c>
    </row>
    <row r="2" spans="1:9" x14ac:dyDescent="0.25">
      <c r="A2" s="136" t="s">
        <v>5232</v>
      </c>
      <c r="B2" s="136"/>
      <c r="C2" s="136"/>
      <c r="D2" s="136"/>
      <c r="E2" s="136"/>
      <c r="F2" s="136"/>
      <c r="G2" s="136"/>
      <c r="H2" s="136"/>
      <c r="I2" s="136"/>
    </row>
  </sheetData>
  <mergeCells count="1">
    <mergeCell ref="A2:I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CA2A6-4E26-4996-BB06-4D5F1E6A15CB}">
  <dimension ref="A1:I16"/>
  <sheetViews>
    <sheetView topLeftCell="A15" workbookViewId="0">
      <selection activeCell="A2" sqref="A2:A16"/>
    </sheetView>
  </sheetViews>
  <sheetFormatPr defaultRowHeight="15" x14ac:dyDescent="0.25"/>
  <cols>
    <col min="1" max="1" width="8.5703125" style="34" customWidth="1"/>
    <col min="2" max="2" width="48.5703125" style="37" customWidth="1"/>
    <col min="3" max="3" width="17.140625" style="34" customWidth="1"/>
    <col min="4" max="4" width="18.5703125" style="34" customWidth="1"/>
    <col min="5" max="6" width="10" style="34" customWidth="1"/>
    <col min="7" max="7" width="8.5703125" style="34" customWidth="1"/>
    <col min="8" max="8" width="150" style="37" customWidth="1"/>
    <col min="9" max="9" width="12.85546875" style="34" customWidth="1"/>
    <col min="10" max="16384" width="9.140625" style="34"/>
  </cols>
  <sheetData>
    <row r="1" spans="1:9" x14ac:dyDescent="0.25">
      <c r="A1" s="32" t="s">
        <v>57</v>
      </c>
      <c r="B1" s="33" t="s">
        <v>4163</v>
      </c>
      <c r="C1" s="32" t="s">
        <v>40</v>
      </c>
      <c r="D1" s="32" t="s">
        <v>4164</v>
      </c>
      <c r="E1" s="32" t="s">
        <v>4165</v>
      </c>
      <c r="F1" s="32" t="s">
        <v>4166</v>
      </c>
      <c r="G1" s="32" t="s">
        <v>33</v>
      </c>
      <c r="H1" s="33" t="s">
        <v>4167</v>
      </c>
      <c r="I1" s="32" t="s">
        <v>4168</v>
      </c>
    </row>
    <row r="2" spans="1:9" s="35" customFormat="1" ht="45" x14ac:dyDescent="0.25">
      <c r="A2" s="35" t="s">
        <v>144</v>
      </c>
      <c r="B2" s="36" t="s">
        <v>145</v>
      </c>
      <c r="C2" s="39">
        <v>4144458.16</v>
      </c>
      <c r="D2" s="39">
        <v>2531844.52</v>
      </c>
      <c r="E2" s="50">
        <v>43224</v>
      </c>
      <c r="F2" s="50">
        <v>43831</v>
      </c>
      <c r="G2" s="35" t="s">
        <v>146</v>
      </c>
      <c r="H2" s="36" t="s">
        <v>147</v>
      </c>
      <c r="I2" s="35" t="s">
        <v>62</v>
      </c>
    </row>
    <row r="3" spans="1:9" s="35" customFormat="1" ht="33.75" x14ac:dyDescent="0.25">
      <c r="A3" s="35" t="s">
        <v>148</v>
      </c>
      <c r="B3" s="36" t="s">
        <v>149</v>
      </c>
      <c r="C3" s="39">
        <v>3152019.72</v>
      </c>
      <c r="D3" s="39">
        <v>2550310.44</v>
      </c>
      <c r="E3" s="50">
        <v>43301</v>
      </c>
      <c r="F3" s="50">
        <v>44197</v>
      </c>
      <c r="G3" s="35" t="s">
        <v>146</v>
      </c>
      <c r="H3" s="36" t="s">
        <v>150</v>
      </c>
      <c r="I3" s="35" t="s">
        <v>62</v>
      </c>
    </row>
    <row r="4" spans="1:9" s="35" customFormat="1" ht="22.5" x14ac:dyDescent="0.25">
      <c r="A4" s="35" t="s">
        <v>151</v>
      </c>
      <c r="B4" s="36" t="s">
        <v>152</v>
      </c>
      <c r="C4" s="39">
        <v>2975648.2</v>
      </c>
      <c r="D4" s="39">
        <v>1817706.45</v>
      </c>
      <c r="E4" s="50">
        <v>43371</v>
      </c>
      <c r="F4" s="50">
        <v>44561</v>
      </c>
      <c r="G4" s="35" t="s">
        <v>146</v>
      </c>
      <c r="H4" s="36" t="s">
        <v>153</v>
      </c>
      <c r="I4" s="35" t="s">
        <v>62</v>
      </c>
    </row>
    <row r="5" spans="1:9" s="35" customFormat="1" ht="33.75" x14ac:dyDescent="0.25">
      <c r="A5" s="35" t="s">
        <v>154</v>
      </c>
      <c r="B5" s="36" t="s">
        <v>155</v>
      </c>
      <c r="C5" s="39">
        <v>2757267.47</v>
      </c>
      <c r="D5" s="39">
        <v>2271531.81</v>
      </c>
      <c r="E5" s="50">
        <v>43297</v>
      </c>
      <c r="F5" s="50">
        <v>44053</v>
      </c>
      <c r="G5" s="35" t="s">
        <v>146</v>
      </c>
      <c r="H5" s="36" t="s">
        <v>156</v>
      </c>
      <c r="I5" s="35" t="s">
        <v>62</v>
      </c>
    </row>
    <row r="6" spans="1:9" s="35" customFormat="1" ht="33.75" x14ac:dyDescent="0.25">
      <c r="A6" s="35" t="s">
        <v>157</v>
      </c>
      <c r="B6" s="36" t="s">
        <v>158</v>
      </c>
      <c r="C6" s="39">
        <v>2688126.12</v>
      </c>
      <c r="D6" s="39">
        <v>2150500.89</v>
      </c>
      <c r="E6" s="50">
        <v>43301</v>
      </c>
      <c r="F6" s="50">
        <v>44401</v>
      </c>
      <c r="G6" s="35" t="s">
        <v>146</v>
      </c>
      <c r="H6" s="36" t="s">
        <v>159</v>
      </c>
      <c r="I6" s="35" t="s">
        <v>62</v>
      </c>
    </row>
    <row r="7" spans="1:9" s="35" customFormat="1" ht="33.75" x14ac:dyDescent="0.25">
      <c r="A7" s="35" t="s">
        <v>4189</v>
      </c>
      <c r="B7" s="36" t="s">
        <v>4190</v>
      </c>
      <c r="C7" s="39">
        <v>2217998.8199999998</v>
      </c>
      <c r="D7" s="39">
        <v>1105000</v>
      </c>
      <c r="E7" s="50">
        <v>43860</v>
      </c>
      <c r="F7" s="50">
        <v>44607</v>
      </c>
      <c r="G7" s="35" t="s">
        <v>146</v>
      </c>
      <c r="H7" s="36" t="s">
        <v>4191</v>
      </c>
      <c r="I7" s="35" t="s">
        <v>4173</v>
      </c>
    </row>
    <row r="8" spans="1:9" s="35" customFormat="1" ht="22.5" x14ac:dyDescent="0.25">
      <c r="A8" s="35" t="s">
        <v>4192</v>
      </c>
      <c r="B8" s="36" t="s">
        <v>4193</v>
      </c>
      <c r="C8" s="39">
        <v>2017967.55</v>
      </c>
      <c r="D8" s="39">
        <v>1036429.27</v>
      </c>
      <c r="E8" s="50">
        <v>42971</v>
      </c>
      <c r="F8" s="50">
        <v>43281</v>
      </c>
      <c r="G8" s="35" t="s">
        <v>146</v>
      </c>
      <c r="H8" s="36" t="s">
        <v>4194</v>
      </c>
      <c r="I8" s="35" t="s">
        <v>4173</v>
      </c>
    </row>
    <row r="9" spans="1:9" s="35" customFormat="1" ht="33.75" x14ac:dyDescent="0.25">
      <c r="A9" s="35" t="s">
        <v>160</v>
      </c>
      <c r="B9" s="36" t="s">
        <v>161</v>
      </c>
      <c r="C9" s="39">
        <v>1826249.36</v>
      </c>
      <c r="D9" s="39">
        <v>1369687.02</v>
      </c>
      <c r="E9" s="50">
        <v>43297</v>
      </c>
      <c r="F9" s="50">
        <v>44136</v>
      </c>
      <c r="G9" s="35" t="s">
        <v>146</v>
      </c>
      <c r="H9" s="36" t="s">
        <v>162</v>
      </c>
      <c r="I9" s="35" t="s">
        <v>62</v>
      </c>
    </row>
    <row r="10" spans="1:9" s="35" customFormat="1" ht="33.75" x14ac:dyDescent="0.25">
      <c r="A10" s="35" t="s">
        <v>163</v>
      </c>
      <c r="B10" s="36" t="s">
        <v>164</v>
      </c>
      <c r="C10" s="39">
        <v>1574094.97</v>
      </c>
      <c r="D10" s="39">
        <v>1337980.72</v>
      </c>
      <c r="E10" s="50">
        <v>43297</v>
      </c>
      <c r="F10" s="50">
        <v>43903</v>
      </c>
      <c r="G10" s="35" t="s">
        <v>146</v>
      </c>
      <c r="H10" s="36" t="s">
        <v>165</v>
      </c>
      <c r="I10" s="35" t="s">
        <v>62</v>
      </c>
    </row>
    <row r="11" spans="1:9" s="35" customFormat="1" ht="11.25" x14ac:dyDescent="0.25">
      <c r="A11" s="35" t="s">
        <v>166</v>
      </c>
      <c r="B11" s="36" t="s">
        <v>167</v>
      </c>
      <c r="C11" s="39">
        <v>1197348.23</v>
      </c>
      <c r="D11" s="39">
        <v>1017746</v>
      </c>
      <c r="E11" s="50">
        <v>43297</v>
      </c>
      <c r="F11" s="50">
        <v>43728</v>
      </c>
      <c r="G11" s="35" t="s">
        <v>146</v>
      </c>
      <c r="H11" s="36" t="s">
        <v>168</v>
      </c>
      <c r="I11" s="35" t="s">
        <v>62</v>
      </c>
    </row>
    <row r="12" spans="1:9" s="35" customFormat="1" ht="33.75" x14ac:dyDescent="0.25">
      <c r="A12" s="35" t="s">
        <v>169</v>
      </c>
      <c r="B12" s="36" t="s">
        <v>170</v>
      </c>
      <c r="C12" s="39">
        <v>1025025.49</v>
      </c>
      <c r="D12" s="39">
        <v>871271.67</v>
      </c>
      <c r="E12" s="50">
        <v>43297</v>
      </c>
      <c r="F12" s="50">
        <v>43745</v>
      </c>
      <c r="G12" s="35" t="s">
        <v>146</v>
      </c>
      <c r="H12" s="36" t="s">
        <v>171</v>
      </c>
      <c r="I12" s="35" t="s">
        <v>62</v>
      </c>
    </row>
    <row r="13" spans="1:9" s="35" customFormat="1" ht="22.5" x14ac:dyDescent="0.25">
      <c r="A13" s="35" t="s">
        <v>172</v>
      </c>
      <c r="B13" s="36" t="s">
        <v>173</v>
      </c>
      <c r="C13" s="39">
        <v>929797.32</v>
      </c>
      <c r="D13" s="39">
        <v>650858.12</v>
      </c>
      <c r="E13" s="50">
        <v>43311</v>
      </c>
      <c r="F13" s="50">
        <v>44317</v>
      </c>
      <c r="G13" s="35" t="s">
        <v>146</v>
      </c>
      <c r="H13" s="36" t="s">
        <v>174</v>
      </c>
      <c r="I13" s="35" t="s">
        <v>62</v>
      </c>
    </row>
    <row r="14" spans="1:9" s="35" customFormat="1" ht="45" x14ac:dyDescent="0.25">
      <c r="A14" s="35" t="s">
        <v>175</v>
      </c>
      <c r="B14" s="36" t="s">
        <v>176</v>
      </c>
      <c r="C14" s="39">
        <v>561140.63</v>
      </c>
      <c r="D14" s="39">
        <v>476969.53</v>
      </c>
      <c r="E14" s="50">
        <v>43297</v>
      </c>
      <c r="F14" s="50">
        <v>44197</v>
      </c>
      <c r="G14" s="35" t="s">
        <v>146</v>
      </c>
      <c r="H14" s="36" t="s">
        <v>177</v>
      </c>
      <c r="I14" s="35" t="s">
        <v>62</v>
      </c>
    </row>
    <row r="15" spans="1:9" s="35" customFormat="1" ht="22.5" x14ac:dyDescent="0.25">
      <c r="A15" s="35" t="s">
        <v>178</v>
      </c>
      <c r="B15" s="36" t="s">
        <v>179</v>
      </c>
      <c r="C15" s="39">
        <v>418887.79</v>
      </c>
      <c r="D15" s="39">
        <v>335110.23</v>
      </c>
      <c r="E15" s="50">
        <v>43013</v>
      </c>
      <c r="F15" s="50">
        <v>43801</v>
      </c>
      <c r="G15" s="35" t="s">
        <v>146</v>
      </c>
      <c r="H15" s="36" t="s">
        <v>180</v>
      </c>
      <c r="I15" s="35" t="s">
        <v>62</v>
      </c>
    </row>
    <row r="16" spans="1:9" s="35" customFormat="1" ht="22.5" x14ac:dyDescent="0.25">
      <c r="A16" s="35" t="s">
        <v>181</v>
      </c>
      <c r="B16" s="36" t="s">
        <v>182</v>
      </c>
      <c r="C16" s="39">
        <v>334145.94</v>
      </c>
      <c r="D16" s="39">
        <v>262672.12</v>
      </c>
      <c r="E16" s="50">
        <v>43297</v>
      </c>
      <c r="F16" s="50">
        <v>43525</v>
      </c>
      <c r="G16" s="35" t="s">
        <v>146</v>
      </c>
      <c r="H16" s="36" t="s">
        <v>183</v>
      </c>
      <c r="I16" s="35" t="s">
        <v>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11EC1-647B-4624-BCBF-C30E378299D9}">
  <dimension ref="A1:I198"/>
  <sheetViews>
    <sheetView topLeftCell="A181" workbookViewId="0">
      <selection activeCell="H186" sqref="H186"/>
    </sheetView>
  </sheetViews>
  <sheetFormatPr defaultRowHeight="15" x14ac:dyDescent="0.25"/>
  <cols>
    <col min="1" max="1" width="8.5703125" style="34" customWidth="1"/>
    <col min="2" max="2" width="48.5703125" style="37" customWidth="1"/>
    <col min="3" max="3" width="17.140625" style="34" customWidth="1"/>
    <col min="4" max="4" width="18.5703125" style="34" customWidth="1"/>
    <col min="5" max="6" width="10" style="34" customWidth="1"/>
    <col min="7" max="7" width="8.5703125" style="34" customWidth="1"/>
    <col min="8" max="8" width="150" style="37" customWidth="1"/>
    <col min="9" max="9" width="12.85546875" style="34" customWidth="1"/>
    <col min="10" max="16384" width="9.140625" style="34"/>
  </cols>
  <sheetData>
    <row r="1" spans="1:9" x14ac:dyDescent="0.25">
      <c r="A1" s="32" t="s">
        <v>57</v>
      </c>
      <c r="B1" s="33" t="s">
        <v>4163</v>
      </c>
      <c r="C1" s="32" t="s">
        <v>40</v>
      </c>
      <c r="D1" s="32" t="s">
        <v>4164</v>
      </c>
      <c r="E1" s="32" t="s">
        <v>4165</v>
      </c>
      <c r="F1" s="32" t="s">
        <v>4166</v>
      </c>
      <c r="G1" s="32" t="s">
        <v>33</v>
      </c>
      <c r="H1" s="33" t="s">
        <v>4167</v>
      </c>
      <c r="I1" s="32" t="s">
        <v>4168</v>
      </c>
    </row>
    <row r="2" spans="1:9" ht="22.5" x14ac:dyDescent="0.25">
      <c r="A2" s="35" t="s">
        <v>4515</v>
      </c>
      <c r="B2" s="36" t="s">
        <v>4516</v>
      </c>
      <c r="C2" s="39">
        <v>26400000</v>
      </c>
      <c r="D2" s="39">
        <v>14900000</v>
      </c>
      <c r="E2" s="50">
        <v>43234</v>
      </c>
      <c r="F2" s="50">
        <v>44561</v>
      </c>
      <c r="G2" s="35" t="s">
        <v>2966</v>
      </c>
      <c r="H2" s="36" t="s">
        <v>4517</v>
      </c>
      <c r="I2" s="35" t="s">
        <v>4173</v>
      </c>
    </row>
    <row r="3" spans="1:9" ht="22.5" x14ac:dyDescent="0.25">
      <c r="A3" s="35" t="s">
        <v>4518</v>
      </c>
      <c r="B3" s="36" t="s">
        <v>4519</v>
      </c>
      <c r="C3" s="39">
        <v>3568889.23</v>
      </c>
      <c r="D3" s="39">
        <v>3033555.84</v>
      </c>
      <c r="E3" s="50">
        <v>43383</v>
      </c>
      <c r="F3" s="50">
        <v>44377</v>
      </c>
      <c r="G3" s="35" t="s">
        <v>2966</v>
      </c>
      <c r="H3" s="36" t="s">
        <v>4520</v>
      </c>
      <c r="I3" s="35" t="s">
        <v>4173</v>
      </c>
    </row>
    <row r="4" spans="1:9" ht="22.5" x14ac:dyDescent="0.25">
      <c r="A4" s="35" t="s">
        <v>4521</v>
      </c>
      <c r="B4" s="36" t="s">
        <v>4522</v>
      </c>
      <c r="C4" s="39">
        <v>3318100.5</v>
      </c>
      <c r="D4" s="39">
        <v>2820385.42</v>
      </c>
      <c r="E4" s="50">
        <v>42934</v>
      </c>
      <c r="F4" s="50">
        <v>44561</v>
      </c>
      <c r="G4" s="35" t="s">
        <v>2966</v>
      </c>
      <c r="H4" s="36" t="s">
        <v>4523</v>
      </c>
      <c r="I4" s="35" t="s">
        <v>4173</v>
      </c>
    </row>
    <row r="5" spans="1:9" ht="22.5" x14ac:dyDescent="0.25">
      <c r="A5" s="35" t="s">
        <v>4524</v>
      </c>
      <c r="B5" s="36" t="s">
        <v>4525</v>
      </c>
      <c r="C5" s="39">
        <v>3045448.26</v>
      </c>
      <c r="D5" s="39">
        <v>2406928.7799999998</v>
      </c>
      <c r="E5" s="50">
        <v>43647</v>
      </c>
      <c r="F5" s="50">
        <v>44196</v>
      </c>
      <c r="G5" s="35" t="s">
        <v>2966</v>
      </c>
      <c r="H5" s="36" t="s">
        <v>4526</v>
      </c>
      <c r="I5" s="35" t="s">
        <v>4173</v>
      </c>
    </row>
    <row r="6" spans="1:9" ht="22.5" x14ac:dyDescent="0.25">
      <c r="A6" s="35" t="s">
        <v>2964</v>
      </c>
      <c r="B6" s="36" t="s">
        <v>2965</v>
      </c>
      <c r="C6" s="39">
        <v>3031723.72</v>
      </c>
      <c r="D6" s="39">
        <v>2576965.16</v>
      </c>
      <c r="E6" s="50">
        <v>42826</v>
      </c>
      <c r="F6" s="50">
        <v>44834</v>
      </c>
      <c r="G6" s="35" t="s">
        <v>2966</v>
      </c>
      <c r="H6" s="36" t="s">
        <v>2967</v>
      </c>
      <c r="I6" s="35" t="s">
        <v>62</v>
      </c>
    </row>
    <row r="7" spans="1:9" ht="33.75" x14ac:dyDescent="0.25">
      <c r="A7" s="35" t="s">
        <v>2968</v>
      </c>
      <c r="B7" s="36" t="s">
        <v>2969</v>
      </c>
      <c r="C7" s="39">
        <v>2505437.94</v>
      </c>
      <c r="D7" s="39">
        <v>2129622.25</v>
      </c>
      <c r="E7" s="50">
        <v>41779</v>
      </c>
      <c r="F7" s="50">
        <v>43599</v>
      </c>
      <c r="G7" s="35" t="s">
        <v>2966</v>
      </c>
      <c r="H7" s="36" t="s">
        <v>2970</v>
      </c>
      <c r="I7" s="35" t="s">
        <v>62</v>
      </c>
    </row>
    <row r="8" spans="1:9" ht="33.75" x14ac:dyDescent="0.25">
      <c r="A8" s="35" t="s">
        <v>4527</v>
      </c>
      <c r="B8" s="36" t="s">
        <v>4528</v>
      </c>
      <c r="C8" s="39">
        <v>2314010.04</v>
      </c>
      <c r="D8" s="39">
        <v>1966908.53</v>
      </c>
      <c r="E8" s="50">
        <v>42558</v>
      </c>
      <c r="F8" s="50">
        <v>44063</v>
      </c>
      <c r="G8" s="35" t="s">
        <v>2966</v>
      </c>
      <c r="H8" s="36" t="s">
        <v>4529</v>
      </c>
      <c r="I8" s="35" t="s">
        <v>4173</v>
      </c>
    </row>
    <row r="9" spans="1:9" ht="22.5" x14ac:dyDescent="0.25">
      <c r="A9" s="35" t="s">
        <v>4530</v>
      </c>
      <c r="B9" s="36" t="s">
        <v>4531</v>
      </c>
      <c r="C9" s="39">
        <v>2299797.2000000002</v>
      </c>
      <c r="D9" s="39">
        <v>1954827.62</v>
      </c>
      <c r="E9" s="50">
        <v>42500</v>
      </c>
      <c r="F9" s="50">
        <v>44196</v>
      </c>
      <c r="G9" s="35" t="s">
        <v>2966</v>
      </c>
      <c r="H9" s="36" t="s">
        <v>4532</v>
      </c>
      <c r="I9" s="35" t="s">
        <v>4173</v>
      </c>
    </row>
    <row r="10" spans="1:9" ht="22.5" x14ac:dyDescent="0.25">
      <c r="A10" s="35" t="s">
        <v>4533</v>
      </c>
      <c r="B10" s="36" t="s">
        <v>4534</v>
      </c>
      <c r="C10" s="39">
        <v>2254128.38</v>
      </c>
      <c r="D10" s="39">
        <v>1127064.19</v>
      </c>
      <c r="E10" s="50">
        <v>42901</v>
      </c>
      <c r="F10" s="50">
        <v>43644</v>
      </c>
      <c r="G10" s="35" t="s">
        <v>2966</v>
      </c>
      <c r="H10" s="36" t="s">
        <v>4535</v>
      </c>
      <c r="I10" s="35" t="s">
        <v>4173</v>
      </c>
    </row>
    <row r="11" spans="1:9" ht="33.75" x14ac:dyDescent="0.25">
      <c r="A11" s="35" t="s">
        <v>2971</v>
      </c>
      <c r="B11" s="36" t="s">
        <v>2972</v>
      </c>
      <c r="C11" s="39">
        <v>2212156.59</v>
      </c>
      <c r="D11" s="39">
        <v>1106078.3</v>
      </c>
      <c r="E11" s="50">
        <v>42163</v>
      </c>
      <c r="F11" s="50">
        <v>43434</v>
      </c>
      <c r="G11" s="35" t="s">
        <v>2966</v>
      </c>
      <c r="H11" s="36" t="s">
        <v>2973</v>
      </c>
      <c r="I11" s="35" t="s">
        <v>62</v>
      </c>
    </row>
    <row r="12" spans="1:9" ht="33.75" x14ac:dyDescent="0.25">
      <c r="A12" s="35" t="s">
        <v>4536</v>
      </c>
      <c r="B12" s="36" t="s">
        <v>4537</v>
      </c>
      <c r="C12" s="39">
        <v>2079272.73</v>
      </c>
      <c r="D12" s="39">
        <v>1767381.82</v>
      </c>
      <c r="E12" s="50">
        <v>42736</v>
      </c>
      <c r="F12" s="50">
        <v>44469</v>
      </c>
      <c r="G12" s="35" t="s">
        <v>2966</v>
      </c>
      <c r="H12" s="36" t="s">
        <v>4538</v>
      </c>
      <c r="I12" s="35" t="s">
        <v>4173</v>
      </c>
    </row>
    <row r="13" spans="1:9" ht="22.5" x14ac:dyDescent="0.25">
      <c r="A13" s="35" t="s">
        <v>4539</v>
      </c>
      <c r="B13" s="36" t="s">
        <v>4540</v>
      </c>
      <c r="C13" s="39">
        <v>1993399.5</v>
      </c>
      <c r="D13" s="39">
        <v>1694389.58</v>
      </c>
      <c r="E13" s="50">
        <v>42614</v>
      </c>
      <c r="F13" s="50">
        <v>44377</v>
      </c>
      <c r="G13" s="35" t="s">
        <v>2966</v>
      </c>
      <c r="H13" s="36" t="s">
        <v>4541</v>
      </c>
      <c r="I13" s="35" t="s">
        <v>4173</v>
      </c>
    </row>
    <row r="14" spans="1:9" ht="33.75" x14ac:dyDescent="0.25">
      <c r="A14" s="35" t="s">
        <v>4542</v>
      </c>
      <c r="B14" s="36" t="s">
        <v>4543</v>
      </c>
      <c r="C14" s="39">
        <v>1985471.6</v>
      </c>
      <c r="D14" s="39">
        <v>1687650.86</v>
      </c>
      <c r="E14" s="50">
        <v>43553</v>
      </c>
      <c r="F14" s="50">
        <v>44926</v>
      </c>
      <c r="G14" s="35" t="s">
        <v>2966</v>
      </c>
      <c r="H14" s="36" t="s">
        <v>4544</v>
      </c>
      <c r="I14" s="35" t="s">
        <v>4173</v>
      </c>
    </row>
    <row r="15" spans="1:9" ht="22.5" x14ac:dyDescent="0.25">
      <c r="A15" s="35" t="s">
        <v>4545</v>
      </c>
      <c r="B15" s="36" t="s">
        <v>4546</v>
      </c>
      <c r="C15" s="39">
        <v>1966330.1</v>
      </c>
      <c r="D15" s="39">
        <v>1671380.58</v>
      </c>
      <c r="E15" s="50">
        <v>42843</v>
      </c>
      <c r="F15" s="50">
        <v>44561</v>
      </c>
      <c r="G15" s="35" t="s">
        <v>2966</v>
      </c>
      <c r="H15" s="36" t="s">
        <v>4547</v>
      </c>
      <c r="I15" s="35" t="s">
        <v>4173</v>
      </c>
    </row>
    <row r="16" spans="1:9" ht="22.5" x14ac:dyDescent="0.25">
      <c r="A16" s="35" t="s">
        <v>4548</v>
      </c>
      <c r="B16" s="36" t="s">
        <v>4549</v>
      </c>
      <c r="C16" s="39">
        <v>1907503.16</v>
      </c>
      <c r="D16" s="39">
        <v>1621377.67</v>
      </c>
      <c r="E16" s="50">
        <v>42522</v>
      </c>
      <c r="F16" s="50">
        <v>44469</v>
      </c>
      <c r="G16" s="35" t="s">
        <v>2966</v>
      </c>
      <c r="H16" s="36" t="s">
        <v>4550</v>
      </c>
      <c r="I16" s="35" t="s">
        <v>4173</v>
      </c>
    </row>
    <row r="17" spans="1:9" ht="33.75" x14ac:dyDescent="0.25">
      <c r="A17" s="35" t="s">
        <v>4551</v>
      </c>
      <c r="B17" s="36" t="s">
        <v>4552</v>
      </c>
      <c r="C17" s="39">
        <v>1895544.2</v>
      </c>
      <c r="D17" s="39">
        <v>1611212.57</v>
      </c>
      <c r="E17" s="50">
        <v>42887</v>
      </c>
      <c r="F17" s="50">
        <v>44043</v>
      </c>
      <c r="G17" s="35" t="s">
        <v>2966</v>
      </c>
      <c r="H17" s="36" t="s">
        <v>4553</v>
      </c>
      <c r="I17" s="35" t="s">
        <v>4173</v>
      </c>
    </row>
    <row r="18" spans="1:9" ht="22.5" x14ac:dyDescent="0.25">
      <c r="A18" s="35" t="s">
        <v>4554</v>
      </c>
      <c r="B18" s="36" t="s">
        <v>4555</v>
      </c>
      <c r="C18" s="39">
        <v>1737734</v>
      </c>
      <c r="D18" s="39">
        <v>1303300.5</v>
      </c>
      <c r="E18" s="50">
        <v>43591</v>
      </c>
      <c r="F18" s="50">
        <v>44322</v>
      </c>
      <c r="G18" s="35" t="s">
        <v>2966</v>
      </c>
      <c r="H18" s="36" t="s">
        <v>4556</v>
      </c>
      <c r="I18" s="35" t="s">
        <v>4173</v>
      </c>
    </row>
    <row r="19" spans="1:9" ht="33.75" x14ac:dyDescent="0.25">
      <c r="A19" s="35" t="s">
        <v>4557</v>
      </c>
      <c r="B19" s="36" t="s">
        <v>4558</v>
      </c>
      <c r="C19" s="39">
        <v>1708327.36</v>
      </c>
      <c r="D19" s="39">
        <v>1452078.26</v>
      </c>
      <c r="E19" s="50">
        <v>43220</v>
      </c>
      <c r="F19" s="50">
        <v>44196</v>
      </c>
      <c r="G19" s="35" t="s">
        <v>2966</v>
      </c>
      <c r="H19" s="36" t="s">
        <v>4559</v>
      </c>
      <c r="I19" s="35" t="s">
        <v>4173</v>
      </c>
    </row>
    <row r="20" spans="1:9" ht="33.75" x14ac:dyDescent="0.25">
      <c r="A20" s="35" t="s">
        <v>4560</v>
      </c>
      <c r="B20" s="36" t="s">
        <v>4561</v>
      </c>
      <c r="C20" s="39">
        <v>1697109.8</v>
      </c>
      <c r="D20" s="39">
        <v>848554.9</v>
      </c>
      <c r="E20" s="50">
        <v>42411</v>
      </c>
      <c r="F20" s="50">
        <v>43805</v>
      </c>
      <c r="G20" s="35" t="s">
        <v>2966</v>
      </c>
      <c r="H20" s="36" t="s">
        <v>4562</v>
      </c>
      <c r="I20" s="35" t="s">
        <v>4173</v>
      </c>
    </row>
    <row r="21" spans="1:9" ht="22.5" x14ac:dyDescent="0.25">
      <c r="A21" s="35" t="s">
        <v>4563</v>
      </c>
      <c r="B21" s="36" t="s">
        <v>4564</v>
      </c>
      <c r="C21" s="39">
        <v>1560040</v>
      </c>
      <c r="D21" s="39">
        <v>780020</v>
      </c>
      <c r="E21" s="50">
        <v>44285</v>
      </c>
      <c r="F21" s="50">
        <v>44711</v>
      </c>
      <c r="G21" s="35" t="s">
        <v>2966</v>
      </c>
      <c r="H21" s="36" t="s">
        <v>4565</v>
      </c>
      <c r="I21" s="35" t="s">
        <v>4173</v>
      </c>
    </row>
    <row r="22" spans="1:9" ht="22.5" x14ac:dyDescent="0.25">
      <c r="A22" s="35" t="s">
        <v>4566</v>
      </c>
      <c r="B22" s="36" t="s">
        <v>4567</v>
      </c>
      <c r="C22" s="39">
        <v>1547510.64</v>
      </c>
      <c r="D22" s="39">
        <v>1312593.22</v>
      </c>
      <c r="E22" s="50">
        <v>43627</v>
      </c>
      <c r="F22" s="50">
        <v>44742</v>
      </c>
      <c r="G22" s="35" t="s">
        <v>2966</v>
      </c>
      <c r="H22" s="36" t="s">
        <v>4568</v>
      </c>
      <c r="I22" s="35" t="s">
        <v>4173</v>
      </c>
    </row>
    <row r="23" spans="1:9" ht="22.5" x14ac:dyDescent="0.25">
      <c r="A23" s="35" t="s">
        <v>4569</v>
      </c>
      <c r="B23" s="36" t="s">
        <v>4570</v>
      </c>
      <c r="C23" s="39">
        <v>1533269.36</v>
      </c>
      <c r="D23" s="39">
        <v>766634.68</v>
      </c>
      <c r="E23" s="50">
        <v>44316</v>
      </c>
      <c r="F23" s="50">
        <v>44742</v>
      </c>
      <c r="G23" s="35" t="s">
        <v>2966</v>
      </c>
      <c r="H23" s="36" t="s">
        <v>4571</v>
      </c>
      <c r="I23" s="35" t="s">
        <v>4173</v>
      </c>
    </row>
    <row r="24" spans="1:9" ht="22.5" x14ac:dyDescent="0.25">
      <c r="A24" s="35" t="s">
        <v>4572</v>
      </c>
      <c r="B24" s="36" t="s">
        <v>4573</v>
      </c>
      <c r="C24" s="39">
        <v>1526523.58</v>
      </c>
      <c r="D24" s="39">
        <v>1297545.04</v>
      </c>
      <c r="E24" s="50">
        <v>42548</v>
      </c>
      <c r="F24" s="50">
        <v>44377</v>
      </c>
      <c r="G24" s="35" t="s">
        <v>2966</v>
      </c>
      <c r="H24" s="36" t="s">
        <v>4574</v>
      </c>
      <c r="I24" s="35" t="s">
        <v>4173</v>
      </c>
    </row>
    <row r="25" spans="1:9" ht="33.75" x14ac:dyDescent="0.25">
      <c r="A25" s="35" t="s">
        <v>4575</v>
      </c>
      <c r="B25" s="36" t="s">
        <v>4576</v>
      </c>
      <c r="C25" s="39">
        <v>1502616.9</v>
      </c>
      <c r="D25" s="39">
        <v>1277224.3700000001</v>
      </c>
      <c r="E25" s="50">
        <v>42709</v>
      </c>
      <c r="F25" s="50">
        <v>43749</v>
      </c>
      <c r="G25" s="35" t="s">
        <v>2966</v>
      </c>
      <c r="H25" s="36" t="s">
        <v>4577</v>
      </c>
      <c r="I25" s="35" t="s">
        <v>4173</v>
      </c>
    </row>
    <row r="26" spans="1:9" ht="33.75" x14ac:dyDescent="0.25">
      <c r="A26" s="35" t="s">
        <v>4578</v>
      </c>
      <c r="B26" s="36" t="s">
        <v>4579</v>
      </c>
      <c r="C26" s="39">
        <v>1468274.54</v>
      </c>
      <c r="D26" s="39">
        <v>1248033.3600000001</v>
      </c>
      <c r="E26" s="50">
        <v>42278</v>
      </c>
      <c r="F26" s="50">
        <v>44561</v>
      </c>
      <c r="G26" s="35" t="s">
        <v>2966</v>
      </c>
      <c r="H26" s="36" t="s">
        <v>4580</v>
      </c>
      <c r="I26" s="35" t="s">
        <v>4173</v>
      </c>
    </row>
    <row r="27" spans="1:9" ht="22.5" x14ac:dyDescent="0.25">
      <c r="A27" s="35" t="s">
        <v>4581</v>
      </c>
      <c r="B27" s="36" t="s">
        <v>4582</v>
      </c>
      <c r="C27" s="39">
        <v>1459973.62</v>
      </c>
      <c r="D27" s="39">
        <v>1240977.58</v>
      </c>
      <c r="E27" s="50">
        <v>43832</v>
      </c>
      <c r="F27" s="50">
        <v>44561</v>
      </c>
      <c r="G27" s="35" t="s">
        <v>2966</v>
      </c>
      <c r="H27" s="36" t="s">
        <v>4583</v>
      </c>
      <c r="I27" s="35" t="s">
        <v>4173</v>
      </c>
    </row>
    <row r="28" spans="1:9" ht="22.5" x14ac:dyDescent="0.25">
      <c r="A28" s="35" t="s">
        <v>2974</v>
      </c>
      <c r="B28" s="36" t="s">
        <v>2975</v>
      </c>
      <c r="C28" s="39">
        <v>1355444.7</v>
      </c>
      <c r="D28" s="39">
        <v>677722.35</v>
      </c>
      <c r="E28" s="50">
        <v>42541</v>
      </c>
      <c r="F28" s="50">
        <v>43404</v>
      </c>
      <c r="G28" s="35" t="s">
        <v>2966</v>
      </c>
      <c r="H28" s="36" t="s">
        <v>2976</v>
      </c>
      <c r="I28" s="35" t="s">
        <v>62</v>
      </c>
    </row>
    <row r="29" spans="1:9" ht="22.5" x14ac:dyDescent="0.25">
      <c r="A29" s="35" t="s">
        <v>4584</v>
      </c>
      <c r="B29" s="36" t="s">
        <v>4585</v>
      </c>
      <c r="C29" s="39">
        <v>1315821.04</v>
      </c>
      <c r="D29" s="39">
        <v>1118447.8799999999</v>
      </c>
      <c r="E29" s="50">
        <v>43000</v>
      </c>
      <c r="F29" s="50">
        <v>44561</v>
      </c>
      <c r="G29" s="35" t="s">
        <v>2966</v>
      </c>
      <c r="H29" s="36" t="s">
        <v>4586</v>
      </c>
      <c r="I29" s="35" t="s">
        <v>4173</v>
      </c>
    </row>
    <row r="30" spans="1:9" ht="22.5" x14ac:dyDescent="0.25">
      <c r="A30" s="35" t="s">
        <v>4587</v>
      </c>
      <c r="B30" s="36" t="s">
        <v>4588</v>
      </c>
      <c r="C30" s="39">
        <v>1227443.1000000001</v>
      </c>
      <c r="D30" s="39">
        <v>746521.72</v>
      </c>
      <c r="E30" s="50">
        <v>43399</v>
      </c>
      <c r="F30" s="50">
        <v>44196</v>
      </c>
      <c r="G30" s="35" t="s">
        <v>2966</v>
      </c>
      <c r="H30" s="36" t="s">
        <v>4589</v>
      </c>
      <c r="I30" s="35" t="s">
        <v>4173</v>
      </c>
    </row>
    <row r="31" spans="1:9" ht="22.5" x14ac:dyDescent="0.25">
      <c r="A31" s="35" t="s">
        <v>4590</v>
      </c>
      <c r="B31" s="36" t="s">
        <v>4591</v>
      </c>
      <c r="C31" s="39">
        <v>1172541.1100000001</v>
      </c>
      <c r="D31" s="39">
        <v>892023.16</v>
      </c>
      <c r="E31" s="50">
        <v>44105</v>
      </c>
      <c r="F31" s="50">
        <v>44834</v>
      </c>
      <c r="G31" s="35" t="s">
        <v>2966</v>
      </c>
      <c r="H31" s="36" t="s">
        <v>4592</v>
      </c>
      <c r="I31" s="35" t="s">
        <v>4173</v>
      </c>
    </row>
    <row r="32" spans="1:9" ht="22.5" x14ac:dyDescent="0.25">
      <c r="A32" s="35" t="s">
        <v>4593</v>
      </c>
      <c r="B32" s="36" t="s">
        <v>4594</v>
      </c>
      <c r="C32" s="39">
        <v>1161228</v>
      </c>
      <c r="D32" s="39">
        <v>987043.8</v>
      </c>
      <c r="E32" s="50">
        <v>43250</v>
      </c>
      <c r="F32" s="50">
        <v>44196</v>
      </c>
      <c r="G32" s="35" t="s">
        <v>2966</v>
      </c>
      <c r="H32" s="36" t="s">
        <v>4595</v>
      </c>
      <c r="I32" s="35" t="s">
        <v>4173</v>
      </c>
    </row>
    <row r="33" spans="1:9" ht="33.75" x14ac:dyDescent="0.25">
      <c r="A33" s="35" t="s">
        <v>4596</v>
      </c>
      <c r="B33" s="36" t="s">
        <v>4597</v>
      </c>
      <c r="C33" s="39">
        <v>1117812.43</v>
      </c>
      <c r="D33" s="39">
        <v>950140.56</v>
      </c>
      <c r="E33" s="50">
        <v>42328</v>
      </c>
      <c r="F33" s="50">
        <v>44054</v>
      </c>
      <c r="G33" s="35" t="s">
        <v>2966</v>
      </c>
      <c r="H33" s="36" t="s">
        <v>4598</v>
      </c>
      <c r="I33" s="35" t="s">
        <v>4173</v>
      </c>
    </row>
    <row r="34" spans="1:9" ht="22.5" x14ac:dyDescent="0.25">
      <c r="A34" s="35" t="s">
        <v>4599</v>
      </c>
      <c r="B34" s="36" t="s">
        <v>4600</v>
      </c>
      <c r="C34" s="39">
        <v>1098540.95</v>
      </c>
      <c r="D34" s="39">
        <v>933759.81</v>
      </c>
      <c r="E34" s="50">
        <v>42027</v>
      </c>
      <c r="F34" s="50">
        <v>44316</v>
      </c>
      <c r="G34" s="35" t="s">
        <v>2966</v>
      </c>
      <c r="H34" s="36" t="s">
        <v>4601</v>
      </c>
      <c r="I34" s="35" t="s">
        <v>4173</v>
      </c>
    </row>
    <row r="35" spans="1:9" ht="33.75" x14ac:dyDescent="0.25">
      <c r="A35" s="35" t="s">
        <v>4602</v>
      </c>
      <c r="B35" s="36" t="s">
        <v>4603</v>
      </c>
      <c r="C35" s="39">
        <v>1067821.21</v>
      </c>
      <c r="D35" s="39">
        <v>907648.03</v>
      </c>
      <c r="E35" s="50">
        <v>42522</v>
      </c>
      <c r="F35" s="50">
        <v>44074</v>
      </c>
      <c r="G35" s="35" t="s">
        <v>2966</v>
      </c>
      <c r="H35" s="36" t="s">
        <v>4604</v>
      </c>
      <c r="I35" s="35" t="s">
        <v>4173</v>
      </c>
    </row>
    <row r="36" spans="1:9" ht="22.5" x14ac:dyDescent="0.25">
      <c r="A36" s="35" t="s">
        <v>4605</v>
      </c>
      <c r="B36" s="36" t="s">
        <v>4606</v>
      </c>
      <c r="C36" s="39">
        <v>1062058.17</v>
      </c>
      <c r="D36" s="39">
        <v>902749.45</v>
      </c>
      <c r="E36" s="50">
        <v>42923</v>
      </c>
      <c r="F36" s="50">
        <v>44408</v>
      </c>
      <c r="G36" s="35" t="s">
        <v>2966</v>
      </c>
      <c r="H36" s="36" t="s">
        <v>4607</v>
      </c>
      <c r="I36" s="35" t="s">
        <v>4173</v>
      </c>
    </row>
    <row r="37" spans="1:9" ht="22.5" x14ac:dyDescent="0.25">
      <c r="A37" s="35" t="s">
        <v>4608</v>
      </c>
      <c r="B37" s="36" t="s">
        <v>4609</v>
      </c>
      <c r="C37" s="39">
        <v>1055741.8999999999</v>
      </c>
      <c r="D37" s="39">
        <v>897380.62</v>
      </c>
      <c r="E37" s="50">
        <v>43229</v>
      </c>
      <c r="F37" s="50">
        <v>44507</v>
      </c>
      <c r="G37" s="35" t="s">
        <v>2966</v>
      </c>
      <c r="H37" s="36" t="s">
        <v>4610</v>
      </c>
      <c r="I37" s="35" t="s">
        <v>4173</v>
      </c>
    </row>
    <row r="38" spans="1:9" ht="22.5" x14ac:dyDescent="0.25">
      <c r="A38" s="35" t="s">
        <v>4611</v>
      </c>
      <c r="B38" s="36" t="s">
        <v>4612</v>
      </c>
      <c r="C38" s="39">
        <v>1042278.19</v>
      </c>
      <c r="D38" s="39">
        <v>885936.46</v>
      </c>
      <c r="E38" s="50">
        <v>43558</v>
      </c>
      <c r="F38" s="50">
        <v>44377</v>
      </c>
      <c r="G38" s="35" t="s">
        <v>2966</v>
      </c>
      <c r="H38" s="36" t="s">
        <v>4613</v>
      </c>
      <c r="I38" s="35" t="s">
        <v>4173</v>
      </c>
    </row>
    <row r="39" spans="1:9" ht="33.75" x14ac:dyDescent="0.25">
      <c r="A39" s="35" t="s">
        <v>4614</v>
      </c>
      <c r="B39" s="36" t="s">
        <v>4615</v>
      </c>
      <c r="C39" s="39">
        <v>1029930.8</v>
      </c>
      <c r="D39" s="39">
        <v>875441.18</v>
      </c>
      <c r="E39" s="50">
        <v>42604</v>
      </c>
      <c r="F39" s="50">
        <v>44561</v>
      </c>
      <c r="G39" s="35" t="s">
        <v>2966</v>
      </c>
      <c r="H39" s="36" t="s">
        <v>4616</v>
      </c>
      <c r="I39" s="35" t="s">
        <v>4173</v>
      </c>
    </row>
    <row r="40" spans="1:9" ht="22.5" x14ac:dyDescent="0.25">
      <c r="A40" s="35" t="s">
        <v>4617</v>
      </c>
      <c r="B40" s="36" t="s">
        <v>4618</v>
      </c>
      <c r="C40" s="39">
        <v>1012764.47</v>
      </c>
      <c r="D40" s="39">
        <v>860849.8</v>
      </c>
      <c r="E40" s="50">
        <v>44046</v>
      </c>
      <c r="F40" s="50">
        <v>44771</v>
      </c>
      <c r="G40" s="35" t="s">
        <v>2966</v>
      </c>
      <c r="H40" s="36" t="s">
        <v>4619</v>
      </c>
      <c r="I40" s="35" t="s">
        <v>4173</v>
      </c>
    </row>
    <row r="41" spans="1:9" ht="22.5" x14ac:dyDescent="0.25">
      <c r="A41" s="35" t="s">
        <v>4620</v>
      </c>
      <c r="B41" s="36" t="s">
        <v>4621</v>
      </c>
      <c r="C41" s="39">
        <v>1004873.62</v>
      </c>
      <c r="D41" s="39">
        <v>854142.58</v>
      </c>
      <c r="E41" s="50">
        <v>44410</v>
      </c>
      <c r="F41" s="50">
        <v>44926</v>
      </c>
      <c r="G41" s="35" t="s">
        <v>2966</v>
      </c>
      <c r="H41" s="36" t="s">
        <v>4622</v>
      </c>
      <c r="I41" s="35" t="s">
        <v>4173</v>
      </c>
    </row>
    <row r="42" spans="1:9" ht="33.75" x14ac:dyDescent="0.25">
      <c r="A42" s="35" t="s">
        <v>4623</v>
      </c>
      <c r="B42" s="36" t="s">
        <v>4624</v>
      </c>
      <c r="C42" s="39">
        <v>1000000</v>
      </c>
      <c r="D42" s="39">
        <v>850000</v>
      </c>
      <c r="E42" s="50">
        <v>43831</v>
      </c>
      <c r="F42" s="50">
        <v>44561</v>
      </c>
      <c r="G42" s="35" t="s">
        <v>2966</v>
      </c>
      <c r="H42" s="36" t="s">
        <v>4625</v>
      </c>
      <c r="I42" s="35" t="s">
        <v>4173</v>
      </c>
    </row>
    <row r="43" spans="1:9" ht="33.75" x14ac:dyDescent="0.25">
      <c r="A43" s="35" t="s">
        <v>4626</v>
      </c>
      <c r="B43" s="36" t="s">
        <v>4627</v>
      </c>
      <c r="C43" s="39">
        <v>1000000</v>
      </c>
      <c r="D43" s="39">
        <v>850000</v>
      </c>
      <c r="E43" s="50">
        <v>44378</v>
      </c>
      <c r="F43" s="50">
        <v>44926</v>
      </c>
      <c r="G43" s="35" t="s">
        <v>2966</v>
      </c>
      <c r="H43" s="36" t="s">
        <v>4628</v>
      </c>
      <c r="I43" s="35" t="s">
        <v>4173</v>
      </c>
    </row>
    <row r="44" spans="1:9" ht="22.5" x14ac:dyDescent="0.25">
      <c r="A44" s="35" t="s">
        <v>2980</v>
      </c>
      <c r="B44" s="36" t="s">
        <v>2981</v>
      </c>
      <c r="C44" s="39">
        <v>996314.4</v>
      </c>
      <c r="D44" s="39">
        <v>747235.8</v>
      </c>
      <c r="E44" s="50">
        <v>43647</v>
      </c>
      <c r="F44" s="50">
        <v>44377</v>
      </c>
      <c r="G44" s="35" t="s">
        <v>2966</v>
      </c>
      <c r="H44" s="36" t="s">
        <v>2982</v>
      </c>
      <c r="I44" s="35" t="s">
        <v>62</v>
      </c>
    </row>
    <row r="45" spans="1:9" ht="22.5" x14ac:dyDescent="0.25">
      <c r="A45" s="35" t="s">
        <v>4629</v>
      </c>
      <c r="B45" s="36" t="s">
        <v>4630</v>
      </c>
      <c r="C45" s="39">
        <v>987629.77</v>
      </c>
      <c r="D45" s="39">
        <v>839485.3</v>
      </c>
      <c r="E45" s="50">
        <v>43789</v>
      </c>
      <c r="F45" s="50">
        <v>44367</v>
      </c>
      <c r="G45" s="35" t="s">
        <v>2966</v>
      </c>
      <c r="H45" s="36" t="s">
        <v>4631</v>
      </c>
      <c r="I45" s="35" t="s">
        <v>4173</v>
      </c>
    </row>
    <row r="46" spans="1:9" ht="33.75" x14ac:dyDescent="0.25">
      <c r="A46" s="35" t="s">
        <v>4632</v>
      </c>
      <c r="B46" s="36" t="s">
        <v>4633</v>
      </c>
      <c r="C46" s="39">
        <v>964029.65</v>
      </c>
      <c r="D46" s="39">
        <v>819425.2</v>
      </c>
      <c r="E46" s="50">
        <v>43773</v>
      </c>
      <c r="F46" s="50">
        <v>44443</v>
      </c>
      <c r="G46" s="35" t="s">
        <v>2966</v>
      </c>
      <c r="H46" s="36" t="s">
        <v>4634</v>
      </c>
      <c r="I46" s="35" t="s">
        <v>4173</v>
      </c>
    </row>
    <row r="47" spans="1:9" ht="33.75" x14ac:dyDescent="0.25">
      <c r="A47" s="35" t="s">
        <v>4635</v>
      </c>
      <c r="B47" s="36" t="s">
        <v>4636</v>
      </c>
      <c r="C47" s="39">
        <v>952872.91</v>
      </c>
      <c r="D47" s="39">
        <v>476436.46</v>
      </c>
      <c r="E47" s="50">
        <v>42886</v>
      </c>
      <c r="F47" s="50">
        <v>44561</v>
      </c>
      <c r="G47" s="35" t="s">
        <v>2966</v>
      </c>
      <c r="H47" s="36" t="s">
        <v>4637</v>
      </c>
      <c r="I47" s="35" t="s">
        <v>4173</v>
      </c>
    </row>
    <row r="48" spans="1:9" ht="33.75" x14ac:dyDescent="0.25">
      <c r="A48" s="35" t="s">
        <v>4638</v>
      </c>
      <c r="B48" s="36" t="s">
        <v>4639</v>
      </c>
      <c r="C48" s="39">
        <v>916200.08</v>
      </c>
      <c r="D48" s="39">
        <v>458100.04</v>
      </c>
      <c r="E48" s="50">
        <v>44470</v>
      </c>
      <c r="F48" s="50">
        <v>44926</v>
      </c>
      <c r="G48" s="35" t="s">
        <v>2966</v>
      </c>
      <c r="H48" s="36" t="s">
        <v>4640</v>
      </c>
      <c r="I48" s="35" t="s">
        <v>4173</v>
      </c>
    </row>
    <row r="49" spans="1:9" ht="22.5" x14ac:dyDescent="0.25">
      <c r="A49" s="35" t="s">
        <v>4641</v>
      </c>
      <c r="B49" s="36" t="s">
        <v>4642</v>
      </c>
      <c r="C49" s="39">
        <v>889944.6</v>
      </c>
      <c r="D49" s="39">
        <v>444972.3</v>
      </c>
      <c r="E49" s="50">
        <v>42870</v>
      </c>
      <c r="F49" s="50">
        <v>43987</v>
      </c>
      <c r="G49" s="35" t="s">
        <v>2966</v>
      </c>
      <c r="H49" s="36" t="s">
        <v>4643</v>
      </c>
      <c r="I49" s="35" t="s">
        <v>4173</v>
      </c>
    </row>
    <row r="50" spans="1:9" ht="22.5" x14ac:dyDescent="0.25">
      <c r="A50" s="35" t="s">
        <v>4644</v>
      </c>
      <c r="B50" s="36" t="s">
        <v>4645</v>
      </c>
      <c r="C50" s="39">
        <v>888760.16</v>
      </c>
      <c r="D50" s="39">
        <v>755446.14</v>
      </c>
      <c r="E50" s="50">
        <v>42734</v>
      </c>
      <c r="F50" s="50">
        <v>43970</v>
      </c>
      <c r="G50" s="35" t="s">
        <v>2966</v>
      </c>
      <c r="H50" s="36" t="s">
        <v>4646</v>
      </c>
      <c r="I50" s="35" t="s">
        <v>4173</v>
      </c>
    </row>
    <row r="51" spans="1:9" ht="22.5" x14ac:dyDescent="0.25">
      <c r="A51" s="35" t="s">
        <v>4647</v>
      </c>
      <c r="B51" s="36" t="s">
        <v>4648</v>
      </c>
      <c r="C51" s="39">
        <v>883457.45</v>
      </c>
      <c r="D51" s="39">
        <v>883457.45</v>
      </c>
      <c r="E51" s="50">
        <v>43481</v>
      </c>
      <c r="F51" s="50">
        <v>43857</v>
      </c>
      <c r="G51" s="35" t="s">
        <v>2966</v>
      </c>
      <c r="H51" s="36" t="s">
        <v>4649</v>
      </c>
      <c r="I51" s="35" t="s">
        <v>4173</v>
      </c>
    </row>
    <row r="52" spans="1:9" ht="22.5" x14ac:dyDescent="0.25">
      <c r="A52" s="35" t="s">
        <v>2983</v>
      </c>
      <c r="B52" s="36" t="s">
        <v>2984</v>
      </c>
      <c r="C52" s="39">
        <v>871214.57</v>
      </c>
      <c r="D52" s="39">
        <v>740532.38</v>
      </c>
      <c r="E52" s="50">
        <v>43461</v>
      </c>
      <c r="F52" s="50">
        <v>44561</v>
      </c>
      <c r="G52" s="35" t="s">
        <v>2966</v>
      </c>
      <c r="H52" s="36" t="s">
        <v>2985</v>
      </c>
      <c r="I52" s="35" t="s">
        <v>62</v>
      </c>
    </row>
    <row r="53" spans="1:9" ht="22.5" x14ac:dyDescent="0.25">
      <c r="A53" s="35" t="s">
        <v>4650</v>
      </c>
      <c r="B53" s="36" t="s">
        <v>4651</v>
      </c>
      <c r="C53" s="39">
        <v>864514.02</v>
      </c>
      <c r="D53" s="39">
        <v>690718.09</v>
      </c>
      <c r="E53" s="50">
        <v>43832</v>
      </c>
      <c r="F53" s="50">
        <v>44561</v>
      </c>
      <c r="G53" s="35" t="s">
        <v>2966</v>
      </c>
      <c r="H53" s="36" t="s">
        <v>4652</v>
      </c>
      <c r="I53" s="35" t="s">
        <v>4173</v>
      </c>
    </row>
    <row r="54" spans="1:9" ht="33.75" x14ac:dyDescent="0.25">
      <c r="A54" s="35" t="s">
        <v>4653</v>
      </c>
      <c r="B54" s="36" t="s">
        <v>4654</v>
      </c>
      <c r="C54" s="39">
        <v>818579.9</v>
      </c>
      <c r="D54" s="39">
        <v>695792.92</v>
      </c>
      <c r="E54" s="50">
        <v>42828</v>
      </c>
      <c r="F54" s="50">
        <v>43312</v>
      </c>
      <c r="G54" s="35" t="s">
        <v>2966</v>
      </c>
      <c r="H54" s="36" t="s">
        <v>4655</v>
      </c>
      <c r="I54" s="35" t="s">
        <v>4173</v>
      </c>
    </row>
    <row r="55" spans="1:9" x14ac:dyDescent="0.25">
      <c r="A55" s="35" t="s">
        <v>4656</v>
      </c>
      <c r="B55" s="36" t="s">
        <v>4657</v>
      </c>
      <c r="C55" s="39">
        <v>813277.08</v>
      </c>
      <c r="D55" s="39">
        <v>691285.52</v>
      </c>
      <c r="E55" s="50">
        <v>42759</v>
      </c>
      <c r="F55" s="50">
        <v>44286</v>
      </c>
      <c r="G55" s="35" t="s">
        <v>2966</v>
      </c>
      <c r="H55" s="36" t="s">
        <v>4658</v>
      </c>
      <c r="I55" s="35" t="s">
        <v>4173</v>
      </c>
    </row>
    <row r="56" spans="1:9" ht="22.5" x14ac:dyDescent="0.25">
      <c r="A56" s="35" t="s">
        <v>4659</v>
      </c>
      <c r="B56" s="36" t="s">
        <v>4660</v>
      </c>
      <c r="C56" s="39">
        <v>785681.02</v>
      </c>
      <c r="D56" s="39">
        <v>434076.26</v>
      </c>
      <c r="E56" s="50">
        <v>43101</v>
      </c>
      <c r="F56" s="50">
        <v>44804</v>
      </c>
      <c r="G56" s="35" t="s">
        <v>2966</v>
      </c>
      <c r="H56" s="36" t="s">
        <v>4661</v>
      </c>
      <c r="I56" s="35" t="s">
        <v>4173</v>
      </c>
    </row>
    <row r="57" spans="1:9" x14ac:dyDescent="0.25">
      <c r="A57" s="35" t="s">
        <v>4662</v>
      </c>
      <c r="B57" s="36" t="s">
        <v>4663</v>
      </c>
      <c r="C57" s="39">
        <v>777924.13</v>
      </c>
      <c r="D57" s="39">
        <v>661235.51</v>
      </c>
      <c r="E57" s="50">
        <v>43832</v>
      </c>
      <c r="F57" s="50">
        <v>44650</v>
      </c>
      <c r="G57" s="35" t="s">
        <v>2966</v>
      </c>
      <c r="H57" s="36" t="s">
        <v>4664</v>
      </c>
      <c r="I57" s="35" t="s">
        <v>4173</v>
      </c>
    </row>
    <row r="58" spans="1:9" ht="22.5" x14ac:dyDescent="0.25">
      <c r="A58" s="35" t="s">
        <v>4665</v>
      </c>
      <c r="B58" s="36" t="s">
        <v>4666</v>
      </c>
      <c r="C58" s="39">
        <v>744608.49</v>
      </c>
      <c r="D58" s="39">
        <v>374248.22</v>
      </c>
      <c r="E58" s="50">
        <v>43861</v>
      </c>
      <c r="F58" s="50">
        <v>44407</v>
      </c>
      <c r="G58" s="35" t="s">
        <v>2966</v>
      </c>
      <c r="H58" s="36" t="s">
        <v>4667</v>
      </c>
      <c r="I58" s="35" t="s">
        <v>4173</v>
      </c>
    </row>
    <row r="59" spans="1:9" ht="33.75" x14ac:dyDescent="0.25">
      <c r="A59" s="35" t="s">
        <v>4668</v>
      </c>
      <c r="B59" s="36" t="s">
        <v>4669</v>
      </c>
      <c r="C59" s="39">
        <v>741488.27</v>
      </c>
      <c r="D59" s="39">
        <v>630265.03</v>
      </c>
      <c r="E59" s="50">
        <v>43313</v>
      </c>
      <c r="F59" s="50">
        <v>44448</v>
      </c>
      <c r="G59" s="35" t="s">
        <v>2966</v>
      </c>
      <c r="H59" s="36" t="s">
        <v>4670</v>
      </c>
      <c r="I59" s="35" t="s">
        <v>4173</v>
      </c>
    </row>
    <row r="60" spans="1:9" ht="22.5" x14ac:dyDescent="0.25">
      <c r="A60" s="35" t="s">
        <v>4671</v>
      </c>
      <c r="B60" s="36" t="s">
        <v>4672</v>
      </c>
      <c r="C60" s="39">
        <v>734391.83</v>
      </c>
      <c r="D60" s="39">
        <v>624233.06000000006</v>
      </c>
      <c r="E60" s="50">
        <v>42716</v>
      </c>
      <c r="F60" s="50">
        <v>44286</v>
      </c>
      <c r="G60" s="35" t="s">
        <v>2966</v>
      </c>
      <c r="H60" s="36" t="s">
        <v>4673</v>
      </c>
      <c r="I60" s="35" t="s">
        <v>4173</v>
      </c>
    </row>
    <row r="61" spans="1:9" ht="33.75" x14ac:dyDescent="0.25">
      <c r="A61" s="35" t="s">
        <v>4674</v>
      </c>
      <c r="B61" s="36" t="s">
        <v>4675</v>
      </c>
      <c r="C61" s="39">
        <v>720467.98</v>
      </c>
      <c r="D61" s="39">
        <v>402863.79</v>
      </c>
      <c r="E61" s="50">
        <v>43101</v>
      </c>
      <c r="F61" s="50">
        <v>43890</v>
      </c>
      <c r="G61" s="35" t="s">
        <v>2966</v>
      </c>
      <c r="H61" s="36" t="s">
        <v>4676</v>
      </c>
      <c r="I61" s="35" t="s">
        <v>4173</v>
      </c>
    </row>
    <row r="62" spans="1:9" ht="22.5" x14ac:dyDescent="0.25">
      <c r="A62" s="35" t="s">
        <v>4677</v>
      </c>
      <c r="B62" s="36" t="s">
        <v>4678</v>
      </c>
      <c r="C62" s="39">
        <v>716558.75</v>
      </c>
      <c r="D62" s="39">
        <v>609074.93999999994</v>
      </c>
      <c r="E62" s="50">
        <v>43739</v>
      </c>
      <c r="F62" s="50">
        <v>44469</v>
      </c>
      <c r="G62" s="35" t="s">
        <v>2966</v>
      </c>
      <c r="H62" s="36" t="s">
        <v>4679</v>
      </c>
      <c r="I62" s="35" t="s">
        <v>4173</v>
      </c>
    </row>
    <row r="63" spans="1:9" ht="22.5" x14ac:dyDescent="0.25">
      <c r="A63" s="35" t="s">
        <v>4680</v>
      </c>
      <c r="B63" s="36" t="s">
        <v>4681</v>
      </c>
      <c r="C63" s="39">
        <v>672778.32</v>
      </c>
      <c r="D63" s="39">
        <v>571861.56999999995</v>
      </c>
      <c r="E63" s="50">
        <v>42857</v>
      </c>
      <c r="F63" s="50">
        <v>43465</v>
      </c>
      <c r="G63" s="35" t="s">
        <v>2966</v>
      </c>
      <c r="H63" s="36" t="s">
        <v>4682</v>
      </c>
      <c r="I63" s="35" t="s">
        <v>4173</v>
      </c>
    </row>
    <row r="64" spans="1:9" ht="33.75" x14ac:dyDescent="0.25">
      <c r="A64" s="35" t="s">
        <v>4683</v>
      </c>
      <c r="B64" s="36" t="s">
        <v>4684</v>
      </c>
      <c r="C64" s="39">
        <v>641721.22</v>
      </c>
      <c r="D64" s="39">
        <v>545463.04000000004</v>
      </c>
      <c r="E64" s="50">
        <v>42923</v>
      </c>
      <c r="F64" s="50">
        <v>44560</v>
      </c>
      <c r="G64" s="35" t="s">
        <v>2966</v>
      </c>
      <c r="H64" s="36" t="s">
        <v>4685</v>
      </c>
      <c r="I64" s="35" t="s">
        <v>4173</v>
      </c>
    </row>
    <row r="65" spans="1:9" ht="22.5" x14ac:dyDescent="0.25">
      <c r="A65" s="35" t="s">
        <v>4686</v>
      </c>
      <c r="B65" s="36" t="s">
        <v>4687</v>
      </c>
      <c r="C65" s="39">
        <v>626448.71</v>
      </c>
      <c r="D65" s="39">
        <v>626448.71</v>
      </c>
      <c r="E65" s="50">
        <v>43724</v>
      </c>
      <c r="F65" s="50">
        <v>44074</v>
      </c>
      <c r="G65" s="35" t="s">
        <v>2966</v>
      </c>
      <c r="H65" s="36" t="s">
        <v>4688</v>
      </c>
      <c r="I65" s="35" t="s">
        <v>4173</v>
      </c>
    </row>
    <row r="66" spans="1:9" ht="22.5" x14ac:dyDescent="0.25">
      <c r="A66" s="35" t="s">
        <v>4689</v>
      </c>
      <c r="B66" s="36" t="s">
        <v>4690</v>
      </c>
      <c r="C66" s="39">
        <v>620380.81000000006</v>
      </c>
      <c r="D66" s="39">
        <v>470605.64</v>
      </c>
      <c r="E66" s="50">
        <v>44105</v>
      </c>
      <c r="F66" s="50">
        <v>44561</v>
      </c>
      <c r="G66" s="35" t="s">
        <v>2966</v>
      </c>
      <c r="H66" s="36" t="s">
        <v>4691</v>
      </c>
      <c r="I66" s="35" t="s">
        <v>4173</v>
      </c>
    </row>
    <row r="67" spans="1:9" ht="33.75" x14ac:dyDescent="0.25">
      <c r="A67" s="35" t="s">
        <v>4692</v>
      </c>
      <c r="B67" s="36" t="s">
        <v>4693</v>
      </c>
      <c r="C67" s="39">
        <v>606962.30000000005</v>
      </c>
      <c r="D67" s="39">
        <v>424873.61</v>
      </c>
      <c r="E67" s="50">
        <v>42683</v>
      </c>
      <c r="F67" s="50">
        <v>44561</v>
      </c>
      <c r="G67" s="35" t="s">
        <v>2966</v>
      </c>
      <c r="H67" s="36" t="s">
        <v>4694</v>
      </c>
      <c r="I67" s="35" t="s">
        <v>4173</v>
      </c>
    </row>
    <row r="68" spans="1:9" ht="22.5" x14ac:dyDescent="0.25">
      <c r="A68" s="35" t="s">
        <v>4695</v>
      </c>
      <c r="B68" s="36" t="s">
        <v>4696</v>
      </c>
      <c r="C68" s="39">
        <v>606632.59</v>
      </c>
      <c r="D68" s="39">
        <v>515637.7</v>
      </c>
      <c r="E68" s="50">
        <v>43203</v>
      </c>
      <c r="F68" s="50">
        <v>44561</v>
      </c>
      <c r="G68" s="35" t="s">
        <v>2966</v>
      </c>
      <c r="H68" s="36" t="s">
        <v>4697</v>
      </c>
      <c r="I68" s="35" t="s">
        <v>4173</v>
      </c>
    </row>
    <row r="69" spans="1:9" x14ac:dyDescent="0.25">
      <c r="A69" s="35" t="s">
        <v>4698</v>
      </c>
      <c r="B69" s="36" t="s">
        <v>4699</v>
      </c>
      <c r="C69" s="39">
        <v>600000</v>
      </c>
      <c r="D69" s="39">
        <v>510000</v>
      </c>
      <c r="E69" s="50">
        <v>42961</v>
      </c>
      <c r="F69" s="50">
        <v>44377</v>
      </c>
      <c r="G69" s="35" t="s">
        <v>2966</v>
      </c>
      <c r="H69" s="36" t="s">
        <v>4700</v>
      </c>
      <c r="I69" s="35" t="s">
        <v>4173</v>
      </c>
    </row>
    <row r="70" spans="1:9" ht="22.5" x14ac:dyDescent="0.25">
      <c r="A70" s="35" t="s">
        <v>4701</v>
      </c>
      <c r="B70" s="36" t="s">
        <v>4702</v>
      </c>
      <c r="C70" s="39">
        <v>599927.93000000005</v>
      </c>
      <c r="D70" s="39">
        <v>509938.74</v>
      </c>
      <c r="E70" s="50">
        <v>42186</v>
      </c>
      <c r="F70" s="50">
        <v>43646</v>
      </c>
      <c r="G70" s="35" t="s">
        <v>2966</v>
      </c>
      <c r="H70" s="36" t="s">
        <v>4703</v>
      </c>
      <c r="I70" s="35" t="s">
        <v>4173</v>
      </c>
    </row>
    <row r="71" spans="1:9" ht="33.75" x14ac:dyDescent="0.25">
      <c r="A71" s="35" t="s">
        <v>4704</v>
      </c>
      <c r="B71" s="36" t="s">
        <v>4705</v>
      </c>
      <c r="C71" s="39">
        <v>591190</v>
      </c>
      <c r="D71" s="39">
        <v>354714</v>
      </c>
      <c r="E71" s="50">
        <v>42795</v>
      </c>
      <c r="F71" s="50">
        <v>43830</v>
      </c>
      <c r="G71" s="35" t="s">
        <v>2966</v>
      </c>
      <c r="H71" s="36" t="s">
        <v>4706</v>
      </c>
      <c r="I71" s="35" t="s">
        <v>4173</v>
      </c>
    </row>
    <row r="72" spans="1:9" ht="22.5" x14ac:dyDescent="0.25">
      <c r="A72" s="35" t="s">
        <v>4707</v>
      </c>
      <c r="B72" s="36" t="s">
        <v>4708</v>
      </c>
      <c r="C72" s="39">
        <v>588235.29</v>
      </c>
      <c r="D72" s="39">
        <v>500000</v>
      </c>
      <c r="E72" s="50">
        <v>44348</v>
      </c>
      <c r="F72" s="50">
        <v>44926</v>
      </c>
      <c r="G72" s="35" t="s">
        <v>2966</v>
      </c>
      <c r="H72" s="36" t="s">
        <v>4709</v>
      </c>
      <c r="I72" s="35" t="s">
        <v>4173</v>
      </c>
    </row>
    <row r="73" spans="1:9" ht="22.5" x14ac:dyDescent="0.25">
      <c r="A73" s="35" t="s">
        <v>4710</v>
      </c>
      <c r="B73" s="36" t="s">
        <v>4711</v>
      </c>
      <c r="C73" s="39">
        <v>567590.18000000005</v>
      </c>
      <c r="D73" s="39">
        <v>482451.65</v>
      </c>
      <c r="E73" s="50">
        <v>44011</v>
      </c>
      <c r="F73" s="50">
        <v>44926</v>
      </c>
      <c r="G73" s="35" t="s">
        <v>2966</v>
      </c>
      <c r="H73" s="36" t="s">
        <v>4712</v>
      </c>
      <c r="I73" s="35" t="s">
        <v>4173</v>
      </c>
    </row>
    <row r="74" spans="1:9" ht="22.5" x14ac:dyDescent="0.25">
      <c r="A74" s="35" t="s">
        <v>4713</v>
      </c>
      <c r="B74" s="36" t="s">
        <v>4714</v>
      </c>
      <c r="C74" s="39">
        <v>565296.34</v>
      </c>
      <c r="D74" s="39">
        <v>480501.89</v>
      </c>
      <c r="E74" s="50">
        <v>43174</v>
      </c>
      <c r="F74" s="50">
        <v>44196</v>
      </c>
      <c r="G74" s="35" t="s">
        <v>2966</v>
      </c>
      <c r="H74" s="36" t="s">
        <v>4715</v>
      </c>
      <c r="I74" s="35" t="s">
        <v>4173</v>
      </c>
    </row>
    <row r="75" spans="1:9" ht="22.5" x14ac:dyDescent="0.25">
      <c r="A75" s="35" t="s">
        <v>4716</v>
      </c>
      <c r="B75" s="36" t="s">
        <v>4717</v>
      </c>
      <c r="C75" s="39">
        <v>563760</v>
      </c>
      <c r="D75" s="39">
        <v>281880</v>
      </c>
      <c r="E75" s="50">
        <v>44013</v>
      </c>
      <c r="F75" s="50">
        <v>44561</v>
      </c>
      <c r="G75" s="35" t="s">
        <v>2966</v>
      </c>
      <c r="H75" s="36" t="s">
        <v>4718</v>
      </c>
      <c r="I75" s="35" t="s">
        <v>4173</v>
      </c>
    </row>
    <row r="76" spans="1:9" ht="33.75" x14ac:dyDescent="0.25">
      <c r="A76" s="35" t="s">
        <v>4719</v>
      </c>
      <c r="B76" s="36" t="s">
        <v>4720</v>
      </c>
      <c r="C76" s="39">
        <v>562034.04</v>
      </c>
      <c r="D76" s="39">
        <v>477728.93</v>
      </c>
      <c r="E76" s="50">
        <v>43647</v>
      </c>
      <c r="F76" s="50">
        <v>44196</v>
      </c>
      <c r="G76" s="35" t="s">
        <v>2966</v>
      </c>
      <c r="H76" s="36" t="s">
        <v>4721</v>
      </c>
      <c r="I76" s="35" t="s">
        <v>4173</v>
      </c>
    </row>
    <row r="77" spans="1:9" ht="22.5" x14ac:dyDescent="0.25">
      <c r="A77" s="35" t="s">
        <v>2986</v>
      </c>
      <c r="B77" s="36" t="s">
        <v>2987</v>
      </c>
      <c r="C77" s="39">
        <v>542490.01</v>
      </c>
      <c r="D77" s="39">
        <v>461116.51</v>
      </c>
      <c r="E77" s="50">
        <v>42186</v>
      </c>
      <c r="F77" s="50">
        <v>43190</v>
      </c>
      <c r="G77" s="35" t="s">
        <v>2966</v>
      </c>
      <c r="H77" s="36" t="s">
        <v>2988</v>
      </c>
      <c r="I77" s="35" t="s">
        <v>62</v>
      </c>
    </row>
    <row r="78" spans="1:9" ht="22.5" x14ac:dyDescent="0.25">
      <c r="A78" s="35" t="s">
        <v>4722</v>
      </c>
      <c r="B78" s="36" t="s">
        <v>4723</v>
      </c>
      <c r="C78" s="39">
        <v>542301.80000000005</v>
      </c>
      <c r="D78" s="39">
        <v>406726.35</v>
      </c>
      <c r="E78" s="50">
        <v>43739</v>
      </c>
      <c r="F78" s="50">
        <v>44469</v>
      </c>
      <c r="G78" s="35" t="s">
        <v>2966</v>
      </c>
      <c r="H78" s="36" t="s">
        <v>4724</v>
      </c>
      <c r="I78" s="35" t="s">
        <v>4173</v>
      </c>
    </row>
    <row r="79" spans="1:9" ht="22.5" x14ac:dyDescent="0.25">
      <c r="A79" s="35" t="s">
        <v>4725</v>
      </c>
      <c r="B79" s="36" t="s">
        <v>4726</v>
      </c>
      <c r="C79" s="39">
        <v>529870</v>
      </c>
      <c r="D79" s="39">
        <v>317922</v>
      </c>
      <c r="E79" s="50">
        <v>42736</v>
      </c>
      <c r="F79" s="50">
        <v>44196</v>
      </c>
      <c r="G79" s="35" t="s">
        <v>2966</v>
      </c>
      <c r="H79" s="36" t="s">
        <v>4727</v>
      </c>
      <c r="I79" s="35" t="s">
        <v>4173</v>
      </c>
    </row>
    <row r="80" spans="1:9" ht="22.5" x14ac:dyDescent="0.25">
      <c r="A80" s="35" t="s">
        <v>4728</v>
      </c>
      <c r="B80" s="36" t="s">
        <v>4729</v>
      </c>
      <c r="C80" s="39">
        <v>492456.58</v>
      </c>
      <c r="D80" s="39">
        <v>418588.09</v>
      </c>
      <c r="E80" s="50">
        <v>42598</v>
      </c>
      <c r="F80" s="50">
        <v>43434</v>
      </c>
      <c r="G80" s="35" t="s">
        <v>2966</v>
      </c>
      <c r="H80" s="36" t="s">
        <v>4730</v>
      </c>
      <c r="I80" s="35" t="s">
        <v>4173</v>
      </c>
    </row>
    <row r="81" spans="1:9" ht="22.5" x14ac:dyDescent="0.25">
      <c r="A81" s="35" t="s">
        <v>4731</v>
      </c>
      <c r="B81" s="36" t="s">
        <v>4732</v>
      </c>
      <c r="C81" s="39">
        <v>485462.31</v>
      </c>
      <c r="D81" s="39">
        <v>412642.96</v>
      </c>
      <c r="E81" s="50">
        <v>42697</v>
      </c>
      <c r="F81" s="50">
        <v>44286</v>
      </c>
      <c r="G81" s="35" t="s">
        <v>2966</v>
      </c>
      <c r="H81" s="36" t="s">
        <v>4733</v>
      </c>
      <c r="I81" s="35" t="s">
        <v>4173</v>
      </c>
    </row>
    <row r="82" spans="1:9" ht="33.75" x14ac:dyDescent="0.25">
      <c r="A82" s="35" t="s">
        <v>2989</v>
      </c>
      <c r="B82" s="36" t="s">
        <v>2990</v>
      </c>
      <c r="C82" s="39">
        <v>483643.45</v>
      </c>
      <c r="D82" s="39">
        <v>411096.93</v>
      </c>
      <c r="E82" s="50">
        <v>42736</v>
      </c>
      <c r="F82" s="50">
        <v>43707</v>
      </c>
      <c r="G82" s="35" t="s">
        <v>2966</v>
      </c>
      <c r="H82" s="36" t="s">
        <v>2991</v>
      </c>
      <c r="I82" s="35" t="s">
        <v>62</v>
      </c>
    </row>
    <row r="83" spans="1:9" ht="22.5" x14ac:dyDescent="0.25">
      <c r="A83" s="35" t="s">
        <v>4734</v>
      </c>
      <c r="B83" s="36" t="s">
        <v>4735</v>
      </c>
      <c r="C83" s="39">
        <v>473320.82</v>
      </c>
      <c r="D83" s="39">
        <v>402322.69</v>
      </c>
      <c r="E83" s="50">
        <v>42536</v>
      </c>
      <c r="F83" s="50">
        <v>44012</v>
      </c>
      <c r="G83" s="35" t="s">
        <v>2966</v>
      </c>
      <c r="H83" s="36" t="s">
        <v>4736</v>
      </c>
      <c r="I83" s="35" t="s">
        <v>4173</v>
      </c>
    </row>
    <row r="84" spans="1:9" ht="22.5" x14ac:dyDescent="0.25">
      <c r="A84" s="35" t="s">
        <v>2992</v>
      </c>
      <c r="B84" s="36" t="s">
        <v>2993</v>
      </c>
      <c r="C84" s="39">
        <v>471588.04</v>
      </c>
      <c r="D84" s="39">
        <v>235794.02</v>
      </c>
      <c r="E84" s="50">
        <v>44227</v>
      </c>
      <c r="F84" s="50">
        <v>44561</v>
      </c>
      <c r="G84" s="35" t="s">
        <v>2966</v>
      </c>
      <c r="H84" s="36" t="s">
        <v>2994</v>
      </c>
      <c r="I84" s="35" t="s">
        <v>62</v>
      </c>
    </row>
    <row r="85" spans="1:9" ht="22.5" x14ac:dyDescent="0.25">
      <c r="A85" s="35" t="s">
        <v>4737</v>
      </c>
      <c r="B85" s="36" t="s">
        <v>4738</v>
      </c>
      <c r="C85" s="39">
        <v>468955.96</v>
      </c>
      <c r="D85" s="39">
        <v>398612.57</v>
      </c>
      <c r="E85" s="50">
        <v>44119</v>
      </c>
      <c r="F85" s="50">
        <v>44484</v>
      </c>
      <c r="G85" s="35" t="s">
        <v>2966</v>
      </c>
      <c r="H85" s="36" t="s">
        <v>4739</v>
      </c>
      <c r="I85" s="35" t="s">
        <v>4173</v>
      </c>
    </row>
    <row r="86" spans="1:9" ht="22.5" x14ac:dyDescent="0.25">
      <c r="A86" s="35" t="s">
        <v>4740</v>
      </c>
      <c r="B86" s="36" t="s">
        <v>4741</v>
      </c>
      <c r="C86" s="39">
        <v>467213.55</v>
      </c>
      <c r="D86" s="39">
        <v>397131.52000000002</v>
      </c>
      <c r="E86" s="50">
        <v>44013</v>
      </c>
      <c r="F86" s="50">
        <v>44561</v>
      </c>
      <c r="G86" s="35" t="s">
        <v>2966</v>
      </c>
      <c r="H86" s="36" t="s">
        <v>4742</v>
      </c>
      <c r="I86" s="35" t="s">
        <v>4173</v>
      </c>
    </row>
    <row r="87" spans="1:9" ht="33.75" x14ac:dyDescent="0.25">
      <c r="A87" s="35" t="s">
        <v>4743</v>
      </c>
      <c r="B87" s="36" t="s">
        <v>4744</v>
      </c>
      <c r="C87" s="39">
        <v>457191.45</v>
      </c>
      <c r="D87" s="39">
        <v>342893.58</v>
      </c>
      <c r="E87" s="50">
        <v>43619</v>
      </c>
      <c r="F87" s="50">
        <v>44651</v>
      </c>
      <c r="G87" s="35" t="s">
        <v>2966</v>
      </c>
      <c r="H87" s="36" t="s">
        <v>4745</v>
      </c>
      <c r="I87" s="35" t="s">
        <v>4173</v>
      </c>
    </row>
    <row r="88" spans="1:9" ht="22.5" x14ac:dyDescent="0.25">
      <c r="A88" s="35" t="s">
        <v>4746</v>
      </c>
      <c r="B88" s="36" t="s">
        <v>4747</v>
      </c>
      <c r="C88" s="39">
        <v>441554.26</v>
      </c>
      <c r="D88" s="39">
        <v>375321.12</v>
      </c>
      <c r="E88" s="50">
        <v>44082</v>
      </c>
      <c r="F88" s="50">
        <v>44712</v>
      </c>
      <c r="G88" s="35" t="s">
        <v>2966</v>
      </c>
      <c r="H88" s="36" t="s">
        <v>4748</v>
      </c>
      <c r="I88" s="35" t="s">
        <v>4173</v>
      </c>
    </row>
    <row r="89" spans="1:9" ht="33.75" x14ac:dyDescent="0.25">
      <c r="A89" s="35" t="s">
        <v>4749</v>
      </c>
      <c r="B89" s="36" t="s">
        <v>4750</v>
      </c>
      <c r="C89" s="39">
        <v>438768.11</v>
      </c>
      <c r="D89" s="39">
        <v>372952.9</v>
      </c>
      <c r="E89" s="50">
        <v>43061</v>
      </c>
      <c r="F89" s="50">
        <v>44439</v>
      </c>
      <c r="G89" s="35" t="s">
        <v>2966</v>
      </c>
      <c r="H89" s="36" t="s">
        <v>4751</v>
      </c>
      <c r="I89" s="35" t="s">
        <v>4173</v>
      </c>
    </row>
    <row r="90" spans="1:9" ht="22.5" x14ac:dyDescent="0.25">
      <c r="A90" s="35" t="s">
        <v>4752</v>
      </c>
      <c r="B90" s="36" t="s">
        <v>4753</v>
      </c>
      <c r="C90" s="39">
        <v>437804.08</v>
      </c>
      <c r="D90" s="39">
        <v>372133.46</v>
      </c>
      <c r="E90" s="50">
        <v>43223</v>
      </c>
      <c r="F90" s="50">
        <v>44500</v>
      </c>
      <c r="G90" s="35" t="s">
        <v>2966</v>
      </c>
      <c r="H90" s="36" t="s">
        <v>4754</v>
      </c>
      <c r="I90" s="35" t="s">
        <v>4173</v>
      </c>
    </row>
    <row r="91" spans="1:9" ht="22.5" x14ac:dyDescent="0.25">
      <c r="A91" s="35" t="s">
        <v>4755</v>
      </c>
      <c r="B91" s="36" t="s">
        <v>4756</v>
      </c>
      <c r="C91" s="39">
        <v>434076.06</v>
      </c>
      <c r="D91" s="39">
        <v>368964.65</v>
      </c>
      <c r="E91" s="50">
        <v>42674</v>
      </c>
      <c r="F91" s="50">
        <v>43465</v>
      </c>
      <c r="G91" s="35" t="s">
        <v>2966</v>
      </c>
      <c r="H91" s="36" t="s">
        <v>4757</v>
      </c>
      <c r="I91" s="35" t="s">
        <v>4173</v>
      </c>
    </row>
    <row r="92" spans="1:9" ht="33.75" x14ac:dyDescent="0.25">
      <c r="A92" s="35" t="s">
        <v>4758</v>
      </c>
      <c r="B92" s="36" t="s">
        <v>4759</v>
      </c>
      <c r="C92" s="39">
        <v>433483.27</v>
      </c>
      <c r="D92" s="39">
        <v>368460.78</v>
      </c>
      <c r="E92" s="50">
        <v>44176</v>
      </c>
      <c r="F92" s="50">
        <v>44774</v>
      </c>
      <c r="G92" s="35" t="s">
        <v>2966</v>
      </c>
      <c r="H92" s="36" t="s">
        <v>4760</v>
      </c>
      <c r="I92" s="35" t="s">
        <v>4173</v>
      </c>
    </row>
    <row r="93" spans="1:9" ht="22.5" x14ac:dyDescent="0.25">
      <c r="A93" s="35" t="s">
        <v>4761</v>
      </c>
      <c r="B93" s="36" t="s">
        <v>4762</v>
      </c>
      <c r="C93" s="39">
        <v>415522.5</v>
      </c>
      <c r="D93" s="39">
        <v>353194.12</v>
      </c>
      <c r="E93" s="50">
        <v>43356</v>
      </c>
      <c r="F93" s="50">
        <v>44561</v>
      </c>
      <c r="G93" s="35" t="s">
        <v>2966</v>
      </c>
      <c r="H93" s="36" t="s">
        <v>4763</v>
      </c>
      <c r="I93" s="35" t="s">
        <v>4173</v>
      </c>
    </row>
    <row r="94" spans="1:9" ht="22.5" x14ac:dyDescent="0.25">
      <c r="A94" s="35" t="s">
        <v>4764</v>
      </c>
      <c r="B94" s="36" t="s">
        <v>4765</v>
      </c>
      <c r="C94" s="39">
        <v>410140.95</v>
      </c>
      <c r="D94" s="39">
        <v>348619.81</v>
      </c>
      <c r="E94" s="50">
        <v>43356</v>
      </c>
      <c r="F94" s="50">
        <v>44561</v>
      </c>
      <c r="G94" s="35" t="s">
        <v>2966</v>
      </c>
      <c r="H94" s="36" t="s">
        <v>4766</v>
      </c>
      <c r="I94" s="35" t="s">
        <v>4173</v>
      </c>
    </row>
    <row r="95" spans="1:9" ht="22.5" x14ac:dyDescent="0.25">
      <c r="A95" s="35" t="s">
        <v>4767</v>
      </c>
      <c r="B95" s="36" t="s">
        <v>4768</v>
      </c>
      <c r="C95" s="39">
        <v>409579.64</v>
      </c>
      <c r="D95" s="39">
        <v>348142.68</v>
      </c>
      <c r="E95" s="50">
        <v>42606</v>
      </c>
      <c r="F95" s="50">
        <v>43592</v>
      </c>
      <c r="G95" s="35" t="s">
        <v>2966</v>
      </c>
      <c r="H95" s="36" t="s">
        <v>4769</v>
      </c>
      <c r="I95" s="35" t="s">
        <v>4173</v>
      </c>
    </row>
    <row r="96" spans="1:9" ht="22.5" x14ac:dyDescent="0.25">
      <c r="A96" s="35" t="s">
        <v>4770</v>
      </c>
      <c r="B96" s="36" t="s">
        <v>4771</v>
      </c>
      <c r="C96" s="39">
        <v>403765.78</v>
      </c>
      <c r="D96" s="39">
        <v>211785.89</v>
      </c>
      <c r="E96" s="50">
        <v>43452</v>
      </c>
      <c r="F96" s="50">
        <v>44592</v>
      </c>
      <c r="G96" s="35" t="s">
        <v>2966</v>
      </c>
      <c r="H96" s="36" t="s">
        <v>4772</v>
      </c>
      <c r="I96" s="35" t="s">
        <v>4173</v>
      </c>
    </row>
    <row r="97" spans="1:9" ht="33.75" x14ac:dyDescent="0.25">
      <c r="A97" s="35" t="s">
        <v>4773</v>
      </c>
      <c r="B97" s="36" t="s">
        <v>4774</v>
      </c>
      <c r="C97" s="39">
        <v>381600</v>
      </c>
      <c r="D97" s="39">
        <v>182677.08</v>
      </c>
      <c r="E97" s="50">
        <v>44256</v>
      </c>
      <c r="F97" s="50">
        <v>44651</v>
      </c>
      <c r="G97" s="35" t="s">
        <v>2966</v>
      </c>
      <c r="H97" s="36" t="s">
        <v>4775</v>
      </c>
      <c r="I97" s="35" t="s">
        <v>4173</v>
      </c>
    </row>
    <row r="98" spans="1:9" ht="22.5" x14ac:dyDescent="0.25">
      <c r="A98" s="35" t="s">
        <v>4776</v>
      </c>
      <c r="B98" s="36" t="s">
        <v>4777</v>
      </c>
      <c r="C98" s="39">
        <v>377588.86</v>
      </c>
      <c r="D98" s="39">
        <v>320950.53000000003</v>
      </c>
      <c r="E98" s="50">
        <v>44105</v>
      </c>
      <c r="F98" s="50">
        <v>44834</v>
      </c>
      <c r="G98" s="35" t="s">
        <v>2966</v>
      </c>
      <c r="H98" s="36" t="s">
        <v>4778</v>
      </c>
      <c r="I98" s="35" t="s">
        <v>4173</v>
      </c>
    </row>
    <row r="99" spans="1:9" ht="33.75" x14ac:dyDescent="0.25">
      <c r="A99" s="35" t="s">
        <v>4779</v>
      </c>
      <c r="B99" s="36" t="s">
        <v>4780</v>
      </c>
      <c r="C99" s="39">
        <v>359559.54</v>
      </c>
      <c r="D99" s="39">
        <v>305625.61</v>
      </c>
      <c r="E99" s="50">
        <v>43004</v>
      </c>
      <c r="F99" s="50">
        <v>43646</v>
      </c>
      <c r="G99" s="35" t="s">
        <v>2966</v>
      </c>
      <c r="H99" s="36" t="s">
        <v>4781</v>
      </c>
      <c r="I99" s="35" t="s">
        <v>4173</v>
      </c>
    </row>
    <row r="100" spans="1:9" ht="22.5" x14ac:dyDescent="0.25">
      <c r="A100" s="35" t="s">
        <v>2995</v>
      </c>
      <c r="B100" s="36" t="s">
        <v>2996</v>
      </c>
      <c r="C100" s="39">
        <v>354886.03</v>
      </c>
      <c r="D100" s="39">
        <v>301653.13</v>
      </c>
      <c r="E100" s="50">
        <v>42781</v>
      </c>
      <c r="F100" s="50">
        <v>43039</v>
      </c>
      <c r="G100" s="35" t="s">
        <v>2966</v>
      </c>
      <c r="H100" s="36" t="s">
        <v>2997</v>
      </c>
      <c r="I100" s="35" t="s">
        <v>62</v>
      </c>
    </row>
    <row r="101" spans="1:9" ht="22.5" x14ac:dyDescent="0.25">
      <c r="A101" s="35" t="s">
        <v>4782</v>
      </c>
      <c r="B101" s="36" t="s">
        <v>4783</v>
      </c>
      <c r="C101" s="39">
        <v>350045.97</v>
      </c>
      <c r="D101" s="39">
        <v>297539.07</v>
      </c>
      <c r="E101" s="50">
        <v>42646</v>
      </c>
      <c r="F101" s="50">
        <v>43921</v>
      </c>
      <c r="G101" s="35" t="s">
        <v>2966</v>
      </c>
      <c r="H101" s="36" t="s">
        <v>4784</v>
      </c>
      <c r="I101" s="35" t="s">
        <v>4173</v>
      </c>
    </row>
    <row r="102" spans="1:9" ht="22.5" x14ac:dyDescent="0.25">
      <c r="A102" s="35" t="s">
        <v>2998</v>
      </c>
      <c r="B102" s="36" t="s">
        <v>2999</v>
      </c>
      <c r="C102" s="39">
        <v>350000</v>
      </c>
      <c r="D102" s="39">
        <v>297500</v>
      </c>
      <c r="E102" s="50">
        <v>42737</v>
      </c>
      <c r="F102" s="50">
        <v>43555</v>
      </c>
      <c r="G102" s="35" t="s">
        <v>2966</v>
      </c>
      <c r="H102" s="36" t="s">
        <v>3000</v>
      </c>
      <c r="I102" s="35" t="s">
        <v>62</v>
      </c>
    </row>
    <row r="103" spans="1:9" ht="33.75" x14ac:dyDescent="0.25">
      <c r="A103" s="35" t="s">
        <v>4785</v>
      </c>
      <c r="B103" s="36" t="s">
        <v>4786</v>
      </c>
      <c r="C103" s="39">
        <v>350000</v>
      </c>
      <c r="D103" s="39">
        <v>297500</v>
      </c>
      <c r="E103" s="50">
        <v>42979</v>
      </c>
      <c r="F103" s="50">
        <v>43510</v>
      </c>
      <c r="G103" s="35" t="s">
        <v>2966</v>
      </c>
      <c r="H103" s="36" t="s">
        <v>4787</v>
      </c>
      <c r="I103" s="35" t="s">
        <v>4173</v>
      </c>
    </row>
    <row r="104" spans="1:9" ht="33.75" x14ac:dyDescent="0.25">
      <c r="A104" s="35" t="s">
        <v>4788</v>
      </c>
      <c r="B104" s="36" t="s">
        <v>4789</v>
      </c>
      <c r="C104" s="39">
        <v>349387.9</v>
      </c>
      <c r="D104" s="39">
        <v>296979.71000000002</v>
      </c>
      <c r="E104" s="50">
        <v>43012</v>
      </c>
      <c r="F104" s="50">
        <v>44165</v>
      </c>
      <c r="G104" s="35" t="s">
        <v>2966</v>
      </c>
      <c r="H104" s="36" t="s">
        <v>4790</v>
      </c>
      <c r="I104" s="35" t="s">
        <v>4173</v>
      </c>
    </row>
    <row r="105" spans="1:9" ht="22.5" x14ac:dyDescent="0.25">
      <c r="A105" s="35" t="s">
        <v>3001</v>
      </c>
      <c r="B105" s="36" t="s">
        <v>3002</v>
      </c>
      <c r="C105" s="39">
        <v>348538.82</v>
      </c>
      <c r="D105" s="39">
        <v>296258</v>
      </c>
      <c r="E105" s="50">
        <v>42552</v>
      </c>
      <c r="F105" s="50">
        <v>43677</v>
      </c>
      <c r="G105" s="35" t="s">
        <v>2966</v>
      </c>
      <c r="H105" s="36" t="s">
        <v>3003</v>
      </c>
      <c r="I105" s="35" t="s">
        <v>62</v>
      </c>
    </row>
    <row r="106" spans="1:9" ht="22.5" x14ac:dyDescent="0.25">
      <c r="A106" s="35" t="s">
        <v>3004</v>
      </c>
      <c r="B106" s="36" t="s">
        <v>3005</v>
      </c>
      <c r="C106" s="39">
        <v>347753.32</v>
      </c>
      <c r="D106" s="39">
        <v>295590.32</v>
      </c>
      <c r="E106" s="50">
        <v>42767</v>
      </c>
      <c r="F106" s="50">
        <v>44104</v>
      </c>
      <c r="G106" s="35" t="s">
        <v>2966</v>
      </c>
      <c r="H106" s="36" t="s">
        <v>3006</v>
      </c>
      <c r="I106" s="35" t="s">
        <v>62</v>
      </c>
    </row>
    <row r="107" spans="1:9" ht="22.5" x14ac:dyDescent="0.25">
      <c r="A107" s="35" t="s">
        <v>3007</v>
      </c>
      <c r="B107" s="36" t="s">
        <v>3008</v>
      </c>
      <c r="C107" s="39">
        <v>346713.24</v>
      </c>
      <c r="D107" s="39">
        <v>294706.25</v>
      </c>
      <c r="E107" s="50">
        <v>44166</v>
      </c>
      <c r="F107" s="50">
        <v>44347</v>
      </c>
      <c r="G107" s="35" t="s">
        <v>2966</v>
      </c>
      <c r="H107" s="36" t="s">
        <v>3009</v>
      </c>
      <c r="I107" s="35" t="s">
        <v>62</v>
      </c>
    </row>
    <row r="108" spans="1:9" ht="33.75" x14ac:dyDescent="0.25">
      <c r="A108" s="35" t="s">
        <v>3010</v>
      </c>
      <c r="B108" s="36" t="s">
        <v>3011</v>
      </c>
      <c r="C108" s="39">
        <v>338653.35</v>
      </c>
      <c r="D108" s="39">
        <v>287855.34999999998</v>
      </c>
      <c r="E108" s="50">
        <v>43200</v>
      </c>
      <c r="F108" s="50">
        <v>44196</v>
      </c>
      <c r="G108" s="35" t="s">
        <v>2966</v>
      </c>
      <c r="H108" s="36" t="s">
        <v>3012</v>
      </c>
      <c r="I108" s="35" t="s">
        <v>62</v>
      </c>
    </row>
    <row r="109" spans="1:9" ht="33.75" x14ac:dyDescent="0.25">
      <c r="A109" s="35" t="s">
        <v>3013</v>
      </c>
      <c r="B109" s="36" t="s">
        <v>3014</v>
      </c>
      <c r="C109" s="39">
        <v>333860.46999999997</v>
      </c>
      <c r="D109" s="39">
        <v>283781.40000000002</v>
      </c>
      <c r="E109" s="50">
        <v>42675</v>
      </c>
      <c r="F109" s="50">
        <v>43496</v>
      </c>
      <c r="G109" s="35" t="s">
        <v>2966</v>
      </c>
      <c r="H109" s="36" t="s">
        <v>3015</v>
      </c>
      <c r="I109" s="35" t="s">
        <v>62</v>
      </c>
    </row>
    <row r="110" spans="1:9" ht="22.5" x14ac:dyDescent="0.25">
      <c r="A110" s="35" t="s">
        <v>3016</v>
      </c>
      <c r="B110" s="36" t="s">
        <v>3017</v>
      </c>
      <c r="C110" s="39">
        <v>332531.03000000003</v>
      </c>
      <c r="D110" s="39">
        <v>282651.38</v>
      </c>
      <c r="E110" s="50">
        <v>43585</v>
      </c>
      <c r="F110" s="50">
        <v>44165</v>
      </c>
      <c r="G110" s="35" t="s">
        <v>2966</v>
      </c>
      <c r="H110" s="36" t="s">
        <v>3018</v>
      </c>
      <c r="I110" s="35" t="s">
        <v>62</v>
      </c>
    </row>
    <row r="111" spans="1:9" ht="22.5" x14ac:dyDescent="0.25">
      <c r="A111" s="35" t="s">
        <v>3019</v>
      </c>
      <c r="B111" s="36" t="s">
        <v>3020</v>
      </c>
      <c r="C111" s="39">
        <v>321690.89</v>
      </c>
      <c r="D111" s="39">
        <v>273437.26</v>
      </c>
      <c r="E111" s="50">
        <v>44105</v>
      </c>
      <c r="F111" s="50">
        <v>44834</v>
      </c>
      <c r="G111" s="35" t="s">
        <v>2966</v>
      </c>
      <c r="H111" s="36" t="s">
        <v>3021</v>
      </c>
      <c r="I111" s="35" t="s">
        <v>62</v>
      </c>
    </row>
    <row r="112" spans="1:9" ht="33.75" x14ac:dyDescent="0.25">
      <c r="A112" s="35" t="s">
        <v>3022</v>
      </c>
      <c r="B112" s="36" t="s">
        <v>3023</v>
      </c>
      <c r="C112" s="39">
        <v>316716.90999999997</v>
      </c>
      <c r="D112" s="39">
        <v>269209.37</v>
      </c>
      <c r="E112" s="50">
        <v>42614</v>
      </c>
      <c r="F112" s="50">
        <v>44165</v>
      </c>
      <c r="G112" s="35" t="s">
        <v>2966</v>
      </c>
      <c r="H112" s="36" t="s">
        <v>3024</v>
      </c>
      <c r="I112" s="35" t="s">
        <v>62</v>
      </c>
    </row>
    <row r="113" spans="1:9" ht="33.75" x14ac:dyDescent="0.25">
      <c r="A113" s="35" t="s">
        <v>3025</v>
      </c>
      <c r="B113" s="36" t="s">
        <v>3026</v>
      </c>
      <c r="C113" s="39">
        <v>309871.63</v>
      </c>
      <c r="D113" s="39">
        <v>154935.82</v>
      </c>
      <c r="E113" s="50">
        <v>42870</v>
      </c>
      <c r="F113" s="50">
        <v>43100</v>
      </c>
      <c r="G113" s="35" t="s">
        <v>2966</v>
      </c>
      <c r="H113" s="36" t="s">
        <v>3027</v>
      </c>
      <c r="I113" s="35" t="s">
        <v>62</v>
      </c>
    </row>
    <row r="114" spans="1:9" ht="22.5" x14ac:dyDescent="0.25">
      <c r="A114" s="35" t="s">
        <v>3028</v>
      </c>
      <c r="B114" s="36" t="s">
        <v>3029</v>
      </c>
      <c r="C114" s="39">
        <v>303150.21999999997</v>
      </c>
      <c r="D114" s="39">
        <v>257677.69</v>
      </c>
      <c r="E114" s="50">
        <v>42737</v>
      </c>
      <c r="F114" s="50">
        <v>43830</v>
      </c>
      <c r="G114" s="35" t="s">
        <v>2966</v>
      </c>
      <c r="H114" s="36" t="s">
        <v>3030</v>
      </c>
      <c r="I114" s="35" t="s">
        <v>62</v>
      </c>
    </row>
    <row r="115" spans="1:9" ht="33.75" x14ac:dyDescent="0.25">
      <c r="A115" s="35" t="s">
        <v>3031</v>
      </c>
      <c r="B115" s="36" t="s">
        <v>3032</v>
      </c>
      <c r="C115" s="39">
        <v>302004.01</v>
      </c>
      <c r="D115" s="39">
        <v>256703.41</v>
      </c>
      <c r="E115" s="50">
        <v>42656</v>
      </c>
      <c r="F115" s="50">
        <v>43615</v>
      </c>
      <c r="G115" s="35" t="s">
        <v>2966</v>
      </c>
      <c r="H115" s="36" t="s">
        <v>3033</v>
      </c>
      <c r="I115" s="35" t="s">
        <v>62</v>
      </c>
    </row>
    <row r="116" spans="1:9" ht="22.5" x14ac:dyDescent="0.25">
      <c r="A116" s="35" t="s">
        <v>3034</v>
      </c>
      <c r="B116" s="36" t="s">
        <v>3035</v>
      </c>
      <c r="C116" s="39">
        <v>301743.59999999998</v>
      </c>
      <c r="D116" s="39">
        <v>256482.06</v>
      </c>
      <c r="E116" s="50">
        <v>42262</v>
      </c>
      <c r="F116" s="50">
        <v>43617</v>
      </c>
      <c r="G116" s="35" t="s">
        <v>2966</v>
      </c>
      <c r="H116" s="36" t="s">
        <v>3036</v>
      </c>
      <c r="I116" s="35" t="s">
        <v>62</v>
      </c>
    </row>
    <row r="117" spans="1:9" ht="33.75" x14ac:dyDescent="0.25">
      <c r="A117" s="35" t="s">
        <v>4791</v>
      </c>
      <c r="B117" s="36" t="s">
        <v>4792</v>
      </c>
      <c r="C117" s="39">
        <v>301610.88</v>
      </c>
      <c r="D117" s="39">
        <v>211127.62</v>
      </c>
      <c r="E117" s="50">
        <v>42859</v>
      </c>
      <c r="F117" s="50">
        <v>44347</v>
      </c>
      <c r="G117" s="35" t="s">
        <v>2966</v>
      </c>
      <c r="H117" s="36" t="s">
        <v>4793</v>
      </c>
      <c r="I117" s="35" t="s">
        <v>4173</v>
      </c>
    </row>
    <row r="118" spans="1:9" ht="22.5" x14ac:dyDescent="0.25">
      <c r="A118" s="35" t="s">
        <v>4794</v>
      </c>
      <c r="B118" s="36" t="s">
        <v>4795</v>
      </c>
      <c r="C118" s="39">
        <v>300676.2</v>
      </c>
      <c r="D118" s="39">
        <v>150338.1</v>
      </c>
      <c r="E118" s="50">
        <v>42984</v>
      </c>
      <c r="F118" s="50">
        <v>43677</v>
      </c>
      <c r="G118" s="35" t="s">
        <v>2966</v>
      </c>
      <c r="H118" s="36" t="s">
        <v>4571</v>
      </c>
      <c r="I118" s="35" t="s">
        <v>4173</v>
      </c>
    </row>
    <row r="119" spans="1:9" ht="33.75" x14ac:dyDescent="0.25">
      <c r="A119" s="35" t="s">
        <v>4796</v>
      </c>
      <c r="B119" s="36" t="s">
        <v>4797</v>
      </c>
      <c r="C119" s="39">
        <v>299968.53999999998</v>
      </c>
      <c r="D119" s="39">
        <v>299968.53999999998</v>
      </c>
      <c r="E119" s="50">
        <v>44197</v>
      </c>
      <c r="F119" s="50">
        <v>44561</v>
      </c>
      <c r="G119" s="35" t="s">
        <v>2966</v>
      </c>
      <c r="H119" s="36" t="s">
        <v>4798</v>
      </c>
      <c r="I119" s="35" t="s">
        <v>4173</v>
      </c>
    </row>
    <row r="120" spans="1:9" ht="22.5" x14ac:dyDescent="0.25">
      <c r="A120" s="35" t="s">
        <v>4799</v>
      </c>
      <c r="B120" s="36" t="s">
        <v>4800</v>
      </c>
      <c r="C120" s="39">
        <v>299742.51</v>
      </c>
      <c r="D120" s="39">
        <v>254781.13</v>
      </c>
      <c r="E120" s="50">
        <v>42276</v>
      </c>
      <c r="F120" s="50">
        <v>43921</v>
      </c>
      <c r="G120" s="35" t="s">
        <v>2966</v>
      </c>
      <c r="H120" s="36" t="s">
        <v>4801</v>
      </c>
      <c r="I120" s="35" t="s">
        <v>4173</v>
      </c>
    </row>
    <row r="121" spans="1:9" ht="22.5" x14ac:dyDescent="0.25">
      <c r="A121" s="35" t="s">
        <v>3037</v>
      </c>
      <c r="B121" s="36" t="s">
        <v>3038</v>
      </c>
      <c r="C121" s="39">
        <v>296855.09000000003</v>
      </c>
      <c r="D121" s="39">
        <v>252326.83</v>
      </c>
      <c r="E121" s="50">
        <v>42552</v>
      </c>
      <c r="F121" s="50">
        <v>43799</v>
      </c>
      <c r="G121" s="35" t="s">
        <v>2966</v>
      </c>
      <c r="H121" s="36" t="s">
        <v>3039</v>
      </c>
      <c r="I121" s="35" t="s">
        <v>62</v>
      </c>
    </row>
    <row r="122" spans="1:9" ht="22.5" x14ac:dyDescent="0.25">
      <c r="A122" s="35" t="s">
        <v>3040</v>
      </c>
      <c r="B122" s="36" t="s">
        <v>3041</v>
      </c>
      <c r="C122" s="39">
        <v>294712.42</v>
      </c>
      <c r="D122" s="39">
        <v>250505.56</v>
      </c>
      <c r="E122" s="50">
        <v>42736</v>
      </c>
      <c r="F122" s="50">
        <v>44342</v>
      </c>
      <c r="G122" s="35" t="s">
        <v>2966</v>
      </c>
      <c r="H122" s="36" t="s">
        <v>3042</v>
      </c>
      <c r="I122" s="35" t="s">
        <v>62</v>
      </c>
    </row>
    <row r="123" spans="1:9" ht="33.75" x14ac:dyDescent="0.25">
      <c r="A123" s="35" t="s">
        <v>3043</v>
      </c>
      <c r="B123" s="36" t="s">
        <v>3044</v>
      </c>
      <c r="C123" s="39">
        <v>291825.14</v>
      </c>
      <c r="D123" s="39">
        <v>248235.13</v>
      </c>
      <c r="E123" s="50">
        <v>42719</v>
      </c>
      <c r="F123" s="50">
        <v>43799</v>
      </c>
      <c r="G123" s="35" t="s">
        <v>2966</v>
      </c>
      <c r="H123" s="36" t="s">
        <v>3045</v>
      </c>
      <c r="I123" s="35" t="s">
        <v>62</v>
      </c>
    </row>
    <row r="124" spans="1:9" ht="22.5" x14ac:dyDescent="0.25">
      <c r="A124" s="35" t="s">
        <v>3046</v>
      </c>
      <c r="B124" s="36" t="s">
        <v>3047</v>
      </c>
      <c r="C124" s="39">
        <v>290729.77</v>
      </c>
      <c r="D124" s="39">
        <v>247120.3</v>
      </c>
      <c r="E124" s="50">
        <v>44440</v>
      </c>
      <c r="F124" s="50">
        <v>44803</v>
      </c>
      <c r="G124" s="35" t="s">
        <v>2966</v>
      </c>
      <c r="H124" s="36" t="s">
        <v>3048</v>
      </c>
      <c r="I124" s="35" t="s">
        <v>62</v>
      </c>
    </row>
    <row r="125" spans="1:9" ht="22.5" x14ac:dyDescent="0.25">
      <c r="A125" s="35" t="s">
        <v>3049</v>
      </c>
      <c r="B125" s="36" t="s">
        <v>3050</v>
      </c>
      <c r="C125" s="39">
        <v>284193.2</v>
      </c>
      <c r="D125" s="39">
        <v>241564.21</v>
      </c>
      <c r="E125" s="50">
        <v>42929</v>
      </c>
      <c r="F125" s="50">
        <v>43623</v>
      </c>
      <c r="G125" s="35" t="s">
        <v>2966</v>
      </c>
      <c r="H125" s="36" t="s">
        <v>3051</v>
      </c>
      <c r="I125" s="35" t="s">
        <v>62</v>
      </c>
    </row>
    <row r="126" spans="1:9" ht="22.5" x14ac:dyDescent="0.25">
      <c r="A126" s="35" t="s">
        <v>4802</v>
      </c>
      <c r="B126" s="36" t="s">
        <v>4803</v>
      </c>
      <c r="C126" s="39">
        <v>283648.8</v>
      </c>
      <c r="D126" s="39">
        <v>241101.48</v>
      </c>
      <c r="E126" s="50">
        <v>42647</v>
      </c>
      <c r="F126" s="50">
        <v>44561</v>
      </c>
      <c r="G126" s="35" t="s">
        <v>2966</v>
      </c>
      <c r="H126" s="36" t="s">
        <v>4804</v>
      </c>
      <c r="I126" s="35" t="s">
        <v>4173</v>
      </c>
    </row>
    <row r="127" spans="1:9" ht="33.75" x14ac:dyDescent="0.25">
      <c r="A127" s="35" t="s">
        <v>4805</v>
      </c>
      <c r="B127" s="36" t="s">
        <v>4806</v>
      </c>
      <c r="C127" s="39">
        <v>270633.31</v>
      </c>
      <c r="D127" s="39">
        <v>230038.31</v>
      </c>
      <c r="E127" s="50">
        <v>42552</v>
      </c>
      <c r="F127" s="50">
        <v>44377</v>
      </c>
      <c r="G127" s="35" t="s">
        <v>2966</v>
      </c>
      <c r="H127" s="36" t="s">
        <v>4807</v>
      </c>
      <c r="I127" s="35" t="s">
        <v>4173</v>
      </c>
    </row>
    <row r="128" spans="1:9" ht="22.5" x14ac:dyDescent="0.25">
      <c r="A128" s="35" t="s">
        <v>3052</v>
      </c>
      <c r="B128" s="36" t="s">
        <v>3053</v>
      </c>
      <c r="C128" s="39">
        <v>270588.24</v>
      </c>
      <c r="D128" s="39">
        <v>230000</v>
      </c>
      <c r="E128" s="50">
        <v>44440</v>
      </c>
      <c r="F128" s="50">
        <v>44712</v>
      </c>
      <c r="G128" s="35" t="s">
        <v>2966</v>
      </c>
      <c r="H128" s="36" t="s">
        <v>3054</v>
      </c>
      <c r="I128" s="35" t="s">
        <v>62</v>
      </c>
    </row>
    <row r="129" spans="1:9" ht="33.75" x14ac:dyDescent="0.25">
      <c r="A129" s="35" t="s">
        <v>4808</v>
      </c>
      <c r="B129" s="36" t="s">
        <v>4809</v>
      </c>
      <c r="C129" s="39">
        <v>269100.88</v>
      </c>
      <c r="D129" s="39">
        <v>228735.75</v>
      </c>
      <c r="E129" s="50">
        <v>44075</v>
      </c>
      <c r="F129" s="50">
        <v>44561</v>
      </c>
      <c r="G129" s="35" t="s">
        <v>2966</v>
      </c>
      <c r="H129" s="36" t="s">
        <v>4810</v>
      </c>
      <c r="I129" s="35" t="s">
        <v>4173</v>
      </c>
    </row>
    <row r="130" spans="1:9" ht="33.75" x14ac:dyDescent="0.25">
      <c r="A130" s="35" t="s">
        <v>3055</v>
      </c>
      <c r="B130" s="36" t="s">
        <v>3056</v>
      </c>
      <c r="C130" s="39">
        <v>266442.59999999998</v>
      </c>
      <c r="D130" s="39">
        <v>226476.21</v>
      </c>
      <c r="E130" s="50">
        <v>42491</v>
      </c>
      <c r="F130" s="50">
        <v>43921</v>
      </c>
      <c r="G130" s="35" t="s">
        <v>2966</v>
      </c>
      <c r="H130" s="36" t="s">
        <v>3057</v>
      </c>
      <c r="I130" s="35" t="s">
        <v>62</v>
      </c>
    </row>
    <row r="131" spans="1:9" ht="33.75" x14ac:dyDescent="0.25">
      <c r="A131" s="35" t="s">
        <v>3058</v>
      </c>
      <c r="B131" s="36" t="s">
        <v>3059</v>
      </c>
      <c r="C131" s="39">
        <v>259060</v>
      </c>
      <c r="D131" s="39">
        <v>220201</v>
      </c>
      <c r="E131" s="50">
        <v>42735</v>
      </c>
      <c r="F131" s="50">
        <v>44135</v>
      </c>
      <c r="G131" s="35" t="s">
        <v>2966</v>
      </c>
      <c r="H131" s="36" t="s">
        <v>3060</v>
      </c>
      <c r="I131" s="35" t="s">
        <v>62</v>
      </c>
    </row>
    <row r="132" spans="1:9" ht="22.5" x14ac:dyDescent="0.25">
      <c r="A132" s="35" t="s">
        <v>3061</v>
      </c>
      <c r="B132" s="36" t="s">
        <v>3062</v>
      </c>
      <c r="C132" s="39">
        <v>258032.97</v>
      </c>
      <c r="D132" s="39">
        <v>219328.03</v>
      </c>
      <c r="E132" s="50">
        <v>43174</v>
      </c>
      <c r="F132" s="50">
        <v>44196</v>
      </c>
      <c r="G132" s="35" t="s">
        <v>2966</v>
      </c>
      <c r="H132" s="36" t="s">
        <v>3063</v>
      </c>
      <c r="I132" s="35" t="s">
        <v>62</v>
      </c>
    </row>
    <row r="133" spans="1:9" ht="33.75" x14ac:dyDescent="0.25">
      <c r="A133" s="35" t="s">
        <v>4811</v>
      </c>
      <c r="B133" s="36" t="s">
        <v>4812</v>
      </c>
      <c r="C133" s="39">
        <v>257555.59</v>
      </c>
      <c r="D133" s="39">
        <v>218922.25</v>
      </c>
      <c r="E133" s="50">
        <v>43942</v>
      </c>
      <c r="F133" s="50">
        <v>44347</v>
      </c>
      <c r="G133" s="35" t="s">
        <v>2966</v>
      </c>
      <c r="H133" s="36" t="s">
        <v>4813</v>
      </c>
      <c r="I133" s="35" t="s">
        <v>4173</v>
      </c>
    </row>
    <row r="134" spans="1:9" ht="33.75" x14ac:dyDescent="0.25">
      <c r="A134" s="35" t="s">
        <v>4814</v>
      </c>
      <c r="B134" s="36" t="s">
        <v>4815</v>
      </c>
      <c r="C134" s="39">
        <v>257210.77</v>
      </c>
      <c r="D134" s="39">
        <v>136580.38</v>
      </c>
      <c r="E134" s="50">
        <v>43102</v>
      </c>
      <c r="F134" s="50">
        <v>44561</v>
      </c>
      <c r="G134" s="35" t="s">
        <v>2966</v>
      </c>
      <c r="H134" s="36" t="s">
        <v>4816</v>
      </c>
      <c r="I134" s="35" t="s">
        <v>4173</v>
      </c>
    </row>
    <row r="135" spans="1:9" ht="33.75" x14ac:dyDescent="0.25">
      <c r="A135" s="35" t="s">
        <v>3064</v>
      </c>
      <c r="B135" s="36" t="s">
        <v>3065</v>
      </c>
      <c r="C135" s="39">
        <v>249936</v>
      </c>
      <c r="D135" s="39">
        <v>212445.6</v>
      </c>
      <c r="E135" s="50">
        <v>43145</v>
      </c>
      <c r="F135" s="50">
        <v>44135</v>
      </c>
      <c r="G135" s="35" t="s">
        <v>2966</v>
      </c>
      <c r="H135" s="36" t="s">
        <v>3066</v>
      </c>
      <c r="I135" s="35" t="s">
        <v>62</v>
      </c>
    </row>
    <row r="136" spans="1:9" ht="33.75" x14ac:dyDescent="0.25">
      <c r="A136" s="35" t="s">
        <v>3067</v>
      </c>
      <c r="B136" s="36" t="s">
        <v>3068</v>
      </c>
      <c r="C136" s="39">
        <v>249212.24</v>
      </c>
      <c r="D136" s="39">
        <v>211830.39999999999</v>
      </c>
      <c r="E136" s="50">
        <v>42703</v>
      </c>
      <c r="F136" s="50">
        <v>43675</v>
      </c>
      <c r="G136" s="35" t="s">
        <v>2966</v>
      </c>
      <c r="H136" s="36" t="s">
        <v>3069</v>
      </c>
      <c r="I136" s="35" t="s">
        <v>62</v>
      </c>
    </row>
    <row r="137" spans="1:9" ht="22.5" x14ac:dyDescent="0.25">
      <c r="A137" s="35" t="s">
        <v>4817</v>
      </c>
      <c r="B137" s="36" t="s">
        <v>4818</v>
      </c>
      <c r="C137" s="39">
        <v>247885.79</v>
      </c>
      <c r="D137" s="39">
        <v>123942.9</v>
      </c>
      <c r="E137" s="50">
        <v>42795</v>
      </c>
      <c r="F137" s="50">
        <v>43349</v>
      </c>
      <c r="G137" s="35" t="s">
        <v>2966</v>
      </c>
      <c r="H137" s="36" t="s">
        <v>4819</v>
      </c>
      <c r="I137" s="35" t="s">
        <v>4173</v>
      </c>
    </row>
    <row r="138" spans="1:9" ht="22.5" x14ac:dyDescent="0.25">
      <c r="A138" s="35" t="s">
        <v>4820</v>
      </c>
      <c r="B138" s="36" t="s">
        <v>4821</v>
      </c>
      <c r="C138" s="39">
        <v>245675.28</v>
      </c>
      <c r="D138" s="39">
        <v>208823.99</v>
      </c>
      <c r="E138" s="50">
        <v>43467</v>
      </c>
      <c r="F138" s="50">
        <v>44227</v>
      </c>
      <c r="G138" s="35" t="s">
        <v>2966</v>
      </c>
      <c r="H138" s="36" t="s">
        <v>4822</v>
      </c>
      <c r="I138" s="35" t="s">
        <v>4173</v>
      </c>
    </row>
    <row r="139" spans="1:9" ht="33.75" x14ac:dyDescent="0.25">
      <c r="A139" s="35" t="s">
        <v>4823</v>
      </c>
      <c r="B139" s="36" t="s">
        <v>4824</v>
      </c>
      <c r="C139" s="39">
        <v>244754</v>
      </c>
      <c r="D139" s="39">
        <v>208040.9</v>
      </c>
      <c r="E139" s="50">
        <v>43446</v>
      </c>
      <c r="F139" s="50">
        <v>44196</v>
      </c>
      <c r="G139" s="35" t="s">
        <v>2966</v>
      </c>
      <c r="H139" s="36" t="s">
        <v>4825</v>
      </c>
      <c r="I139" s="35" t="s">
        <v>4173</v>
      </c>
    </row>
    <row r="140" spans="1:9" ht="22.5" x14ac:dyDescent="0.25">
      <c r="A140" s="35" t="s">
        <v>4826</v>
      </c>
      <c r="B140" s="36" t="s">
        <v>4827</v>
      </c>
      <c r="C140" s="39">
        <v>242202.1</v>
      </c>
      <c r="D140" s="39">
        <v>181756.84</v>
      </c>
      <c r="E140" s="50">
        <v>44165</v>
      </c>
      <c r="F140" s="50">
        <v>44561</v>
      </c>
      <c r="G140" s="35" t="s">
        <v>2966</v>
      </c>
      <c r="H140" s="36" t="s">
        <v>4828</v>
      </c>
      <c r="I140" s="35" t="s">
        <v>4173</v>
      </c>
    </row>
    <row r="141" spans="1:9" ht="22.5" x14ac:dyDescent="0.25">
      <c r="A141" s="35" t="s">
        <v>4829</v>
      </c>
      <c r="B141" s="36" t="s">
        <v>4830</v>
      </c>
      <c r="C141" s="39">
        <v>238898.88</v>
      </c>
      <c r="D141" s="39">
        <v>203064.05</v>
      </c>
      <c r="E141" s="50">
        <v>43862</v>
      </c>
      <c r="F141" s="50">
        <v>44407</v>
      </c>
      <c r="G141" s="35" t="s">
        <v>2966</v>
      </c>
      <c r="H141" s="36" t="s">
        <v>4831</v>
      </c>
      <c r="I141" s="35" t="s">
        <v>4173</v>
      </c>
    </row>
    <row r="142" spans="1:9" ht="33.75" x14ac:dyDescent="0.25">
      <c r="A142" s="35" t="s">
        <v>4832</v>
      </c>
      <c r="B142" s="36" t="s">
        <v>4833</v>
      </c>
      <c r="C142" s="39">
        <v>237390</v>
      </c>
      <c r="D142" s="39">
        <v>201781.5</v>
      </c>
      <c r="E142" s="50">
        <v>42461</v>
      </c>
      <c r="F142" s="50">
        <v>44012</v>
      </c>
      <c r="G142" s="35" t="s">
        <v>2966</v>
      </c>
      <c r="H142" s="36" t="s">
        <v>4834</v>
      </c>
      <c r="I142" s="35" t="s">
        <v>4173</v>
      </c>
    </row>
    <row r="143" spans="1:9" ht="22.5" x14ac:dyDescent="0.25">
      <c r="A143" s="35" t="s">
        <v>4835</v>
      </c>
      <c r="B143" s="36" t="s">
        <v>4836</v>
      </c>
      <c r="C143" s="39">
        <v>226257.42</v>
      </c>
      <c r="D143" s="39">
        <v>192318.81</v>
      </c>
      <c r="E143" s="50">
        <v>43862</v>
      </c>
      <c r="F143" s="50">
        <v>44530</v>
      </c>
      <c r="G143" s="35" t="s">
        <v>2966</v>
      </c>
      <c r="H143" s="36" t="s">
        <v>4837</v>
      </c>
      <c r="I143" s="35" t="s">
        <v>4173</v>
      </c>
    </row>
    <row r="144" spans="1:9" ht="33.75" x14ac:dyDescent="0.25">
      <c r="A144" s="35" t="s">
        <v>4838</v>
      </c>
      <c r="B144" s="36" t="s">
        <v>4839</v>
      </c>
      <c r="C144" s="39">
        <v>222191.06</v>
      </c>
      <c r="D144" s="39">
        <v>188862.41</v>
      </c>
      <c r="E144" s="50">
        <v>42646</v>
      </c>
      <c r="F144" s="50">
        <v>43830</v>
      </c>
      <c r="G144" s="35" t="s">
        <v>2966</v>
      </c>
      <c r="H144" s="36" t="s">
        <v>4840</v>
      </c>
      <c r="I144" s="35" t="s">
        <v>4173</v>
      </c>
    </row>
    <row r="145" spans="1:9" ht="22.5" x14ac:dyDescent="0.25">
      <c r="A145" s="35" t="s">
        <v>3070</v>
      </c>
      <c r="B145" s="36" t="s">
        <v>3071</v>
      </c>
      <c r="C145" s="39">
        <v>220508.19</v>
      </c>
      <c r="D145" s="39">
        <v>132436.26</v>
      </c>
      <c r="E145" s="50">
        <v>43721</v>
      </c>
      <c r="F145" s="50">
        <v>44316</v>
      </c>
      <c r="G145" s="35" t="s">
        <v>2966</v>
      </c>
      <c r="H145" s="36" t="s">
        <v>3072</v>
      </c>
      <c r="I145" s="35" t="s">
        <v>62</v>
      </c>
    </row>
    <row r="146" spans="1:9" ht="33.75" x14ac:dyDescent="0.25">
      <c r="A146" s="35" t="s">
        <v>4841</v>
      </c>
      <c r="B146" s="36" t="s">
        <v>4842</v>
      </c>
      <c r="C146" s="39">
        <v>219778.87</v>
      </c>
      <c r="D146" s="39">
        <v>186812.04</v>
      </c>
      <c r="E146" s="50">
        <v>43941</v>
      </c>
      <c r="F146" s="50">
        <v>44196</v>
      </c>
      <c r="G146" s="35" t="s">
        <v>2966</v>
      </c>
      <c r="H146" s="36" t="s">
        <v>4843</v>
      </c>
      <c r="I146" s="35" t="s">
        <v>4173</v>
      </c>
    </row>
    <row r="147" spans="1:9" ht="33.75" x14ac:dyDescent="0.25">
      <c r="A147" s="35" t="s">
        <v>3073</v>
      </c>
      <c r="B147" s="36" t="s">
        <v>3074</v>
      </c>
      <c r="C147" s="39">
        <v>206035.45</v>
      </c>
      <c r="D147" s="39">
        <v>175130.13</v>
      </c>
      <c r="E147" s="50">
        <v>42646</v>
      </c>
      <c r="F147" s="50">
        <v>44377</v>
      </c>
      <c r="G147" s="35" t="s">
        <v>2966</v>
      </c>
      <c r="H147" s="36" t="s">
        <v>3075</v>
      </c>
      <c r="I147" s="35" t="s">
        <v>62</v>
      </c>
    </row>
    <row r="148" spans="1:9" ht="22.5" x14ac:dyDescent="0.25">
      <c r="A148" s="35" t="s">
        <v>3076</v>
      </c>
      <c r="B148" s="36" t="s">
        <v>3077</v>
      </c>
      <c r="C148" s="39">
        <v>200000</v>
      </c>
      <c r="D148" s="39">
        <v>170000</v>
      </c>
      <c r="E148" s="50">
        <v>43831</v>
      </c>
      <c r="F148" s="50">
        <v>44561</v>
      </c>
      <c r="G148" s="35" t="s">
        <v>2966</v>
      </c>
      <c r="H148" s="36" t="s">
        <v>3078</v>
      </c>
      <c r="I148" s="35" t="s">
        <v>62</v>
      </c>
    </row>
    <row r="149" spans="1:9" ht="22.5" x14ac:dyDescent="0.25">
      <c r="A149" s="35" t="s">
        <v>4844</v>
      </c>
      <c r="B149" s="36" t="s">
        <v>4845</v>
      </c>
      <c r="C149" s="39">
        <v>198659.89</v>
      </c>
      <c r="D149" s="39">
        <v>168860.91</v>
      </c>
      <c r="E149" s="50">
        <v>43374</v>
      </c>
      <c r="F149" s="50">
        <v>43830</v>
      </c>
      <c r="G149" s="35" t="s">
        <v>2966</v>
      </c>
      <c r="H149" s="36" t="s">
        <v>4846</v>
      </c>
      <c r="I149" s="35" t="s">
        <v>4173</v>
      </c>
    </row>
    <row r="150" spans="1:9" ht="22.5" x14ac:dyDescent="0.25">
      <c r="A150" s="35" t="s">
        <v>3079</v>
      </c>
      <c r="B150" s="36" t="s">
        <v>3080</v>
      </c>
      <c r="C150" s="39">
        <v>188163.09</v>
      </c>
      <c r="D150" s="39">
        <v>159938.63</v>
      </c>
      <c r="E150" s="50">
        <v>44270</v>
      </c>
      <c r="F150" s="50">
        <v>44620</v>
      </c>
      <c r="G150" s="35" t="s">
        <v>2966</v>
      </c>
      <c r="H150" s="36" t="s">
        <v>3081</v>
      </c>
      <c r="I150" s="35" t="s">
        <v>62</v>
      </c>
    </row>
    <row r="151" spans="1:9" ht="22.5" x14ac:dyDescent="0.25">
      <c r="A151" s="35" t="s">
        <v>4847</v>
      </c>
      <c r="B151" s="36" t="s">
        <v>4848</v>
      </c>
      <c r="C151" s="39">
        <v>186100</v>
      </c>
      <c r="D151" s="39">
        <v>158185</v>
      </c>
      <c r="E151" s="50">
        <v>43617</v>
      </c>
      <c r="F151" s="50">
        <v>43983</v>
      </c>
      <c r="G151" s="35" t="s">
        <v>2966</v>
      </c>
      <c r="H151" s="36" t="s">
        <v>4849</v>
      </c>
      <c r="I151" s="35" t="s">
        <v>4173</v>
      </c>
    </row>
    <row r="152" spans="1:9" x14ac:dyDescent="0.25">
      <c r="A152" s="35" t="s">
        <v>4850</v>
      </c>
      <c r="B152" s="36" t="s">
        <v>4851</v>
      </c>
      <c r="C152" s="39">
        <v>182856.54</v>
      </c>
      <c r="D152" s="39">
        <v>155428.06</v>
      </c>
      <c r="E152" s="50">
        <v>42706</v>
      </c>
      <c r="F152" s="50">
        <v>43932</v>
      </c>
      <c r="G152" s="35" t="s">
        <v>2966</v>
      </c>
      <c r="H152" s="36" t="s">
        <v>4852</v>
      </c>
      <c r="I152" s="35" t="s">
        <v>4173</v>
      </c>
    </row>
    <row r="153" spans="1:9" ht="33.75" x14ac:dyDescent="0.25">
      <c r="A153" s="35" t="s">
        <v>3082</v>
      </c>
      <c r="B153" s="36" t="s">
        <v>3083</v>
      </c>
      <c r="C153" s="39">
        <v>179739.9</v>
      </c>
      <c r="D153" s="39">
        <v>152778.92000000001</v>
      </c>
      <c r="E153" s="50">
        <v>42736</v>
      </c>
      <c r="F153" s="50">
        <v>43555</v>
      </c>
      <c r="G153" s="35" t="s">
        <v>2966</v>
      </c>
      <c r="H153" s="36" t="s">
        <v>3084</v>
      </c>
      <c r="I153" s="35" t="s">
        <v>62</v>
      </c>
    </row>
    <row r="154" spans="1:9" ht="22.5" x14ac:dyDescent="0.25">
      <c r="A154" s="35" t="s">
        <v>3085</v>
      </c>
      <c r="B154" s="36" t="s">
        <v>3086</v>
      </c>
      <c r="C154" s="39">
        <v>179703</v>
      </c>
      <c r="D154" s="39">
        <v>125792.1</v>
      </c>
      <c r="E154" s="50">
        <v>43283</v>
      </c>
      <c r="F154" s="50">
        <v>44165</v>
      </c>
      <c r="G154" s="35" t="s">
        <v>2966</v>
      </c>
      <c r="H154" s="36" t="s">
        <v>3087</v>
      </c>
      <c r="I154" s="35" t="s">
        <v>62</v>
      </c>
    </row>
    <row r="155" spans="1:9" ht="22.5" x14ac:dyDescent="0.25">
      <c r="A155" s="35" t="s">
        <v>4853</v>
      </c>
      <c r="B155" s="36" t="s">
        <v>4854</v>
      </c>
      <c r="C155" s="39">
        <v>176470.58</v>
      </c>
      <c r="D155" s="39">
        <v>150000</v>
      </c>
      <c r="E155" s="50">
        <v>44440</v>
      </c>
      <c r="F155" s="50">
        <v>44926</v>
      </c>
      <c r="G155" s="35" t="s">
        <v>2966</v>
      </c>
      <c r="H155" s="36" t="s">
        <v>4855</v>
      </c>
      <c r="I155" s="35" t="s">
        <v>4173</v>
      </c>
    </row>
    <row r="156" spans="1:9" ht="22.5" x14ac:dyDescent="0.25">
      <c r="A156" s="35" t="s">
        <v>4856</v>
      </c>
      <c r="B156" s="36" t="s">
        <v>4857</v>
      </c>
      <c r="C156" s="39">
        <v>175035.64</v>
      </c>
      <c r="D156" s="39">
        <v>148780.29</v>
      </c>
      <c r="E156" s="50">
        <v>42717</v>
      </c>
      <c r="F156" s="50">
        <v>43446</v>
      </c>
      <c r="G156" s="35" t="s">
        <v>2966</v>
      </c>
      <c r="H156" s="36" t="s">
        <v>4858</v>
      </c>
      <c r="I156" s="35" t="s">
        <v>4173</v>
      </c>
    </row>
    <row r="157" spans="1:9" ht="33.75" x14ac:dyDescent="0.25">
      <c r="A157" s="35" t="s">
        <v>4859</v>
      </c>
      <c r="B157" s="36" t="s">
        <v>4860</v>
      </c>
      <c r="C157" s="39">
        <v>160769.67000000001</v>
      </c>
      <c r="D157" s="39">
        <v>136654.22</v>
      </c>
      <c r="E157" s="50">
        <v>44044</v>
      </c>
      <c r="F157" s="50">
        <v>44255</v>
      </c>
      <c r="G157" s="35" t="s">
        <v>2966</v>
      </c>
      <c r="H157" s="36" t="s">
        <v>4861</v>
      </c>
      <c r="I157" s="35" t="s">
        <v>4173</v>
      </c>
    </row>
    <row r="158" spans="1:9" ht="22.5" x14ac:dyDescent="0.25">
      <c r="A158" s="35" t="s">
        <v>4862</v>
      </c>
      <c r="B158" s="36" t="s">
        <v>4863</v>
      </c>
      <c r="C158" s="39">
        <v>155908.62</v>
      </c>
      <c r="D158" s="39">
        <v>132522.32999999999</v>
      </c>
      <c r="E158" s="50">
        <v>43252</v>
      </c>
      <c r="F158" s="50">
        <v>44196</v>
      </c>
      <c r="G158" s="35" t="s">
        <v>2966</v>
      </c>
      <c r="H158" s="36" t="s">
        <v>4864</v>
      </c>
      <c r="I158" s="35" t="s">
        <v>4173</v>
      </c>
    </row>
    <row r="159" spans="1:9" ht="33.75" x14ac:dyDescent="0.25">
      <c r="A159" s="35" t="s">
        <v>4865</v>
      </c>
      <c r="B159" s="36" t="s">
        <v>4866</v>
      </c>
      <c r="C159" s="39">
        <v>155633.14000000001</v>
      </c>
      <c r="D159" s="39">
        <v>132288.17000000001</v>
      </c>
      <c r="E159" s="50">
        <v>43535</v>
      </c>
      <c r="F159" s="50">
        <v>44377</v>
      </c>
      <c r="G159" s="35" t="s">
        <v>2966</v>
      </c>
      <c r="H159" s="36" t="s">
        <v>4867</v>
      </c>
      <c r="I159" s="35" t="s">
        <v>4173</v>
      </c>
    </row>
    <row r="160" spans="1:9" ht="22.5" x14ac:dyDescent="0.25">
      <c r="A160" s="35" t="s">
        <v>3088</v>
      </c>
      <c r="B160" s="36" t="s">
        <v>3089</v>
      </c>
      <c r="C160" s="39">
        <v>153967.45000000001</v>
      </c>
      <c r="D160" s="39">
        <v>130872.33</v>
      </c>
      <c r="E160" s="50">
        <v>44291</v>
      </c>
      <c r="F160" s="50">
        <v>44926</v>
      </c>
      <c r="G160" s="35" t="s">
        <v>2966</v>
      </c>
      <c r="H160" s="36" t="s">
        <v>3090</v>
      </c>
      <c r="I160" s="35" t="s">
        <v>62</v>
      </c>
    </row>
    <row r="161" spans="1:9" ht="22.5" x14ac:dyDescent="0.25">
      <c r="A161" s="35" t="s">
        <v>3091</v>
      </c>
      <c r="B161" s="36" t="s">
        <v>3092</v>
      </c>
      <c r="C161" s="39">
        <v>149713.71</v>
      </c>
      <c r="D161" s="39">
        <v>127256.65</v>
      </c>
      <c r="E161" s="50">
        <v>42947</v>
      </c>
      <c r="F161" s="50">
        <v>43312</v>
      </c>
      <c r="G161" s="35" t="s">
        <v>2966</v>
      </c>
      <c r="H161" s="36" t="s">
        <v>3093</v>
      </c>
      <c r="I161" s="35" t="s">
        <v>62</v>
      </c>
    </row>
    <row r="162" spans="1:9" ht="22.5" x14ac:dyDescent="0.25">
      <c r="A162" s="35" t="s">
        <v>4868</v>
      </c>
      <c r="B162" s="36" t="s">
        <v>4869</v>
      </c>
      <c r="C162" s="39">
        <v>145615.92000000001</v>
      </c>
      <c r="D162" s="39">
        <v>123773.53</v>
      </c>
      <c r="E162" s="50">
        <v>43313</v>
      </c>
      <c r="F162" s="50">
        <v>43830</v>
      </c>
      <c r="G162" s="35" t="s">
        <v>2966</v>
      </c>
      <c r="H162" s="36" t="s">
        <v>4870</v>
      </c>
      <c r="I162" s="35" t="s">
        <v>4173</v>
      </c>
    </row>
    <row r="163" spans="1:9" ht="33.75" x14ac:dyDescent="0.25">
      <c r="A163" s="35" t="s">
        <v>3094</v>
      </c>
      <c r="B163" s="36" t="s">
        <v>3095</v>
      </c>
      <c r="C163" s="39">
        <v>145341.72</v>
      </c>
      <c r="D163" s="39">
        <v>123540.46</v>
      </c>
      <c r="E163" s="50">
        <v>42737</v>
      </c>
      <c r="F163" s="50">
        <v>43465</v>
      </c>
      <c r="G163" s="35" t="s">
        <v>2966</v>
      </c>
      <c r="H163" s="36" t="s">
        <v>3096</v>
      </c>
      <c r="I163" s="35" t="s">
        <v>62</v>
      </c>
    </row>
    <row r="164" spans="1:9" ht="22.5" x14ac:dyDescent="0.25">
      <c r="A164" s="35" t="s">
        <v>3097</v>
      </c>
      <c r="B164" s="36" t="s">
        <v>3098</v>
      </c>
      <c r="C164" s="39">
        <v>143885.4</v>
      </c>
      <c r="D164" s="39">
        <v>86331.24</v>
      </c>
      <c r="E164" s="50">
        <v>42887</v>
      </c>
      <c r="F164" s="50">
        <v>44196</v>
      </c>
      <c r="G164" s="35" t="s">
        <v>2966</v>
      </c>
      <c r="H164" s="36" t="s">
        <v>3099</v>
      </c>
      <c r="I164" s="35" t="s">
        <v>62</v>
      </c>
    </row>
    <row r="165" spans="1:9" ht="33.75" x14ac:dyDescent="0.25">
      <c r="A165" s="35" t="s">
        <v>4871</v>
      </c>
      <c r="B165" s="36" t="s">
        <v>4872</v>
      </c>
      <c r="C165" s="39">
        <v>142089.54999999999</v>
      </c>
      <c r="D165" s="39">
        <v>120776.12</v>
      </c>
      <c r="E165" s="50">
        <v>42688</v>
      </c>
      <c r="F165" s="50">
        <v>43100</v>
      </c>
      <c r="G165" s="35" t="s">
        <v>2966</v>
      </c>
      <c r="H165" s="36" t="s">
        <v>4873</v>
      </c>
      <c r="I165" s="35" t="s">
        <v>4173</v>
      </c>
    </row>
    <row r="166" spans="1:9" ht="22.5" x14ac:dyDescent="0.25">
      <c r="A166" s="35" t="s">
        <v>4874</v>
      </c>
      <c r="B166" s="36" t="s">
        <v>4875</v>
      </c>
      <c r="C166" s="39">
        <v>139265.98000000001</v>
      </c>
      <c r="D166" s="39">
        <v>118376.09</v>
      </c>
      <c r="E166" s="50">
        <v>43800</v>
      </c>
      <c r="F166" s="50">
        <v>44227</v>
      </c>
      <c r="G166" s="35" t="s">
        <v>2966</v>
      </c>
      <c r="H166" s="36" t="s">
        <v>4876</v>
      </c>
      <c r="I166" s="35" t="s">
        <v>4173</v>
      </c>
    </row>
    <row r="167" spans="1:9" ht="22.5" x14ac:dyDescent="0.25">
      <c r="A167" s="35" t="s">
        <v>3100</v>
      </c>
      <c r="B167" s="36" t="s">
        <v>3101</v>
      </c>
      <c r="C167" s="39">
        <v>138283.24</v>
      </c>
      <c r="D167" s="39">
        <v>117540.75</v>
      </c>
      <c r="E167" s="50">
        <v>44250</v>
      </c>
      <c r="F167" s="50">
        <v>44774</v>
      </c>
      <c r="G167" s="35" t="s">
        <v>2966</v>
      </c>
      <c r="H167" s="36" t="s">
        <v>3102</v>
      </c>
      <c r="I167" s="35" t="s">
        <v>62</v>
      </c>
    </row>
    <row r="168" spans="1:9" ht="33.75" x14ac:dyDescent="0.25">
      <c r="A168" s="35" t="s">
        <v>4877</v>
      </c>
      <c r="B168" s="36" t="s">
        <v>4878</v>
      </c>
      <c r="C168" s="39">
        <v>134520.70000000001</v>
      </c>
      <c r="D168" s="39">
        <v>94164.5</v>
      </c>
      <c r="E168" s="50">
        <v>42736</v>
      </c>
      <c r="F168" s="50">
        <v>44196</v>
      </c>
      <c r="G168" s="35" t="s">
        <v>2966</v>
      </c>
      <c r="H168" s="36" t="s">
        <v>4879</v>
      </c>
      <c r="I168" s="35" t="s">
        <v>4173</v>
      </c>
    </row>
    <row r="169" spans="1:9" ht="33.75" x14ac:dyDescent="0.25">
      <c r="A169" s="35" t="s">
        <v>3103</v>
      </c>
      <c r="B169" s="36" t="s">
        <v>3104</v>
      </c>
      <c r="C169" s="39">
        <v>134140.88</v>
      </c>
      <c r="D169" s="39">
        <v>100605.66</v>
      </c>
      <c r="E169" s="50">
        <v>42736</v>
      </c>
      <c r="F169" s="50">
        <v>43465</v>
      </c>
      <c r="G169" s="35" t="s">
        <v>2966</v>
      </c>
      <c r="H169" s="36" t="s">
        <v>3105</v>
      </c>
      <c r="I169" s="35" t="s">
        <v>62</v>
      </c>
    </row>
    <row r="170" spans="1:9" ht="33.75" x14ac:dyDescent="0.25">
      <c r="A170" s="35" t="s">
        <v>3106</v>
      </c>
      <c r="B170" s="36" t="s">
        <v>3107</v>
      </c>
      <c r="C170" s="39">
        <v>134102.71</v>
      </c>
      <c r="D170" s="39">
        <v>67051.360000000001</v>
      </c>
      <c r="E170" s="50">
        <v>43591</v>
      </c>
      <c r="F170" s="50">
        <v>44561</v>
      </c>
      <c r="G170" s="35" t="s">
        <v>2966</v>
      </c>
      <c r="H170" s="36" t="s">
        <v>3108</v>
      </c>
      <c r="I170" s="35" t="s">
        <v>62</v>
      </c>
    </row>
    <row r="171" spans="1:9" ht="22.5" x14ac:dyDescent="0.25">
      <c r="A171" s="35" t="s">
        <v>4880</v>
      </c>
      <c r="B171" s="36" t="s">
        <v>4881</v>
      </c>
      <c r="C171" s="39">
        <v>132086.03</v>
      </c>
      <c r="D171" s="39">
        <v>112273.12</v>
      </c>
      <c r="E171" s="50">
        <v>44198</v>
      </c>
      <c r="F171" s="50">
        <v>44377</v>
      </c>
      <c r="G171" s="35" t="s">
        <v>2966</v>
      </c>
      <c r="H171" s="36" t="s">
        <v>4882</v>
      </c>
      <c r="I171" s="35" t="s">
        <v>4173</v>
      </c>
    </row>
    <row r="172" spans="1:9" ht="33.75" x14ac:dyDescent="0.25">
      <c r="A172" s="35" t="s">
        <v>4883</v>
      </c>
      <c r="B172" s="36" t="s">
        <v>4884</v>
      </c>
      <c r="C172" s="39">
        <v>129580.23</v>
      </c>
      <c r="D172" s="39">
        <v>64790.12</v>
      </c>
      <c r="E172" s="50">
        <v>42736</v>
      </c>
      <c r="F172" s="50">
        <v>43465</v>
      </c>
      <c r="G172" s="35" t="s">
        <v>2966</v>
      </c>
      <c r="H172" s="36" t="s">
        <v>4885</v>
      </c>
      <c r="I172" s="35" t="s">
        <v>4173</v>
      </c>
    </row>
    <row r="173" spans="1:9" x14ac:dyDescent="0.25">
      <c r="A173" s="35" t="s">
        <v>4886</v>
      </c>
      <c r="B173" s="36" t="s">
        <v>4887</v>
      </c>
      <c r="C173" s="39">
        <v>124674.3</v>
      </c>
      <c r="D173" s="39">
        <v>105973.15</v>
      </c>
      <c r="E173" s="50">
        <v>44099</v>
      </c>
      <c r="F173" s="50">
        <v>44439</v>
      </c>
      <c r="G173" s="35" t="s">
        <v>2966</v>
      </c>
      <c r="H173" s="36" t="s">
        <v>4888</v>
      </c>
      <c r="I173" s="35" t="s">
        <v>4173</v>
      </c>
    </row>
    <row r="174" spans="1:9" ht="33.75" x14ac:dyDescent="0.25">
      <c r="A174" s="35" t="s">
        <v>4889</v>
      </c>
      <c r="B174" s="36" t="s">
        <v>4890</v>
      </c>
      <c r="C174" s="39">
        <v>116222.7</v>
      </c>
      <c r="D174" s="39">
        <v>98789.29</v>
      </c>
      <c r="E174" s="50">
        <v>42736</v>
      </c>
      <c r="F174" s="50">
        <v>43100</v>
      </c>
      <c r="G174" s="35" t="s">
        <v>2966</v>
      </c>
      <c r="H174" s="36" t="s">
        <v>4891</v>
      </c>
      <c r="I174" s="35" t="s">
        <v>4173</v>
      </c>
    </row>
    <row r="175" spans="1:9" ht="33.75" x14ac:dyDescent="0.25">
      <c r="A175" s="35" t="s">
        <v>4892</v>
      </c>
      <c r="B175" s="36" t="s">
        <v>4893</v>
      </c>
      <c r="C175" s="39">
        <v>114839.34</v>
      </c>
      <c r="D175" s="39">
        <v>97613.440000000002</v>
      </c>
      <c r="E175" s="50">
        <v>44105</v>
      </c>
      <c r="F175" s="50">
        <v>44407</v>
      </c>
      <c r="G175" s="35" t="s">
        <v>2966</v>
      </c>
      <c r="H175" s="36" t="s">
        <v>4894</v>
      </c>
      <c r="I175" s="35" t="s">
        <v>4173</v>
      </c>
    </row>
    <row r="176" spans="1:9" ht="22.5" x14ac:dyDescent="0.25">
      <c r="A176" s="35" t="s">
        <v>4895</v>
      </c>
      <c r="B176" s="36" t="s">
        <v>4896</v>
      </c>
      <c r="C176" s="39">
        <v>106315</v>
      </c>
      <c r="D176" s="39">
        <v>63789</v>
      </c>
      <c r="E176" s="50">
        <v>42736</v>
      </c>
      <c r="F176" s="50">
        <v>44196</v>
      </c>
      <c r="G176" s="35" t="s">
        <v>2966</v>
      </c>
      <c r="H176" s="36" t="s">
        <v>4897</v>
      </c>
      <c r="I176" s="35" t="s">
        <v>4173</v>
      </c>
    </row>
    <row r="177" spans="1:9" ht="22.5" x14ac:dyDescent="0.25">
      <c r="A177" s="35" t="s">
        <v>4898</v>
      </c>
      <c r="B177" s="36" t="s">
        <v>4899</v>
      </c>
      <c r="C177" s="39">
        <v>102092.3</v>
      </c>
      <c r="D177" s="39">
        <v>86778.45</v>
      </c>
      <c r="E177" s="50">
        <v>43000</v>
      </c>
      <c r="F177" s="50">
        <v>43462</v>
      </c>
      <c r="G177" s="35" t="s">
        <v>2966</v>
      </c>
      <c r="H177" s="36" t="s">
        <v>4900</v>
      </c>
      <c r="I177" s="35" t="s">
        <v>4173</v>
      </c>
    </row>
    <row r="178" spans="1:9" ht="22.5" x14ac:dyDescent="0.25">
      <c r="A178" s="35" t="s">
        <v>3109</v>
      </c>
      <c r="B178" s="36" t="s">
        <v>3110</v>
      </c>
      <c r="C178" s="39">
        <v>101709.08</v>
      </c>
      <c r="D178" s="39">
        <v>86452.72</v>
      </c>
      <c r="E178" s="50">
        <v>42736</v>
      </c>
      <c r="F178" s="50">
        <v>43462</v>
      </c>
      <c r="G178" s="35" t="s">
        <v>2966</v>
      </c>
      <c r="H178" s="36" t="s">
        <v>3111</v>
      </c>
      <c r="I178" s="35" t="s">
        <v>62</v>
      </c>
    </row>
    <row r="179" spans="1:9" ht="22.5" x14ac:dyDescent="0.25">
      <c r="A179" s="35" t="s">
        <v>3112</v>
      </c>
      <c r="B179" s="36" t="s">
        <v>3113</v>
      </c>
      <c r="C179" s="39">
        <v>96121.45</v>
      </c>
      <c r="D179" s="39">
        <v>81703.23</v>
      </c>
      <c r="E179" s="50">
        <v>43710</v>
      </c>
      <c r="F179" s="50">
        <v>44926</v>
      </c>
      <c r="G179" s="35" t="s">
        <v>2966</v>
      </c>
      <c r="H179" s="36" t="s">
        <v>3114</v>
      </c>
      <c r="I179" s="35" t="s">
        <v>62</v>
      </c>
    </row>
    <row r="180" spans="1:9" ht="22.5" x14ac:dyDescent="0.25">
      <c r="A180" s="35" t="s">
        <v>4901</v>
      </c>
      <c r="B180" s="36" t="s">
        <v>4902</v>
      </c>
      <c r="C180" s="39">
        <v>95591.82</v>
      </c>
      <c r="D180" s="39">
        <v>81253.05</v>
      </c>
      <c r="E180" s="50">
        <v>43282</v>
      </c>
      <c r="F180" s="50">
        <v>43676</v>
      </c>
      <c r="G180" s="35" t="s">
        <v>2966</v>
      </c>
      <c r="H180" s="36" t="s">
        <v>3018</v>
      </c>
      <c r="I180" s="35" t="s">
        <v>4173</v>
      </c>
    </row>
    <row r="181" spans="1:9" x14ac:dyDescent="0.25">
      <c r="A181" s="35" t="s">
        <v>4903</v>
      </c>
      <c r="B181" s="36" t="s">
        <v>4904</v>
      </c>
      <c r="C181" s="39">
        <v>94529.01</v>
      </c>
      <c r="D181" s="39">
        <v>80349.66</v>
      </c>
      <c r="E181" s="50">
        <v>42801</v>
      </c>
      <c r="F181" s="50">
        <v>43159</v>
      </c>
      <c r="G181" s="35" t="s">
        <v>2966</v>
      </c>
      <c r="H181" s="36" t="s">
        <v>4905</v>
      </c>
      <c r="I181" s="35" t="s">
        <v>4173</v>
      </c>
    </row>
    <row r="182" spans="1:9" ht="33.75" x14ac:dyDescent="0.25">
      <c r="A182" s="35" t="s">
        <v>4906</v>
      </c>
      <c r="B182" s="36" t="s">
        <v>4907</v>
      </c>
      <c r="C182" s="39">
        <v>90183.02</v>
      </c>
      <c r="D182" s="39">
        <v>76655.570000000007</v>
      </c>
      <c r="E182" s="50">
        <v>42678</v>
      </c>
      <c r="F182" s="50">
        <v>43821</v>
      </c>
      <c r="G182" s="35" t="s">
        <v>2966</v>
      </c>
      <c r="H182" s="36" t="s">
        <v>4908</v>
      </c>
      <c r="I182" s="35" t="s">
        <v>4173</v>
      </c>
    </row>
    <row r="183" spans="1:9" x14ac:dyDescent="0.25">
      <c r="A183" s="35" t="s">
        <v>4909</v>
      </c>
      <c r="B183" s="36" t="s">
        <v>4910</v>
      </c>
      <c r="C183" s="39">
        <v>87132</v>
      </c>
      <c r="D183" s="39">
        <v>74062.2</v>
      </c>
      <c r="E183" s="50">
        <v>43488</v>
      </c>
      <c r="F183" s="50">
        <v>43830</v>
      </c>
      <c r="G183" s="35" t="s">
        <v>2966</v>
      </c>
      <c r="H183" s="36" t="s">
        <v>4911</v>
      </c>
      <c r="I183" s="35" t="s">
        <v>4173</v>
      </c>
    </row>
    <row r="184" spans="1:9" ht="22.5" x14ac:dyDescent="0.25">
      <c r="A184" s="35" t="s">
        <v>4912</v>
      </c>
      <c r="B184" s="36" t="s">
        <v>4913</v>
      </c>
      <c r="C184" s="39">
        <v>85600</v>
      </c>
      <c r="D184" s="39">
        <v>72760</v>
      </c>
      <c r="E184" s="50">
        <v>43709</v>
      </c>
      <c r="F184" s="50">
        <v>44377</v>
      </c>
      <c r="G184" s="35" t="s">
        <v>2966</v>
      </c>
      <c r="H184" s="36" t="s">
        <v>4914</v>
      </c>
      <c r="I184" s="35" t="s">
        <v>4173</v>
      </c>
    </row>
    <row r="185" spans="1:9" ht="22.5" x14ac:dyDescent="0.25">
      <c r="A185" s="35" t="s">
        <v>4915</v>
      </c>
      <c r="B185" s="36" t="s">
        <v>4916</v>
      </c>
      <c r="C185" s="39">
        <v>82679.990000000005</v>
      </c>
      <c r="D185" s="39">
        <v>70277.990000000005</v>
      </c>
      <c r="E185" s="50">
        <v>42699</v>
      </c>
      <c r="F185" s="50">
        <v>43098</v>
      </c>
      <c r="G185" s="35" t="s">
        <v>2966</v>
      </c>
      <c r="H185" s="36" t="s">
        <v>4917</v>
      </c>
      <c r="I185" s="35" t="s">
        <v>4173</v>
      </c>
    </row>
    <row r="186" spans="1:9" ht="22.5" x14ac:dyDescent="0.25">
      <c r="A186" s="35" t="s">
        <v>4918</v>
      </c>
      <c r="B186" s="36" t="s">
        <v>4919</v>
      </c>
      <c r="C186" s="39">
        <v>78735.73</v>
      </c>
      <c r="D186" s="39">
        <v>39367.870000000003</v>
      </c>
      <c r="E186" s="50">
        <v>43647</v>
      </c>
      <c r="F186" s="50">
        <v>43830</v>
      </c>
      <c r="G186" s="35" t="s">
        <v>2966</v>
      </c>
      <c r="H186" s="36" t="s">
        <v>4920</v>
      </c>
      <c r="I186" s="35" t="s">
        <v>4173</v>
      </c>
    </row>
    <row r="187" spans="1:9" ht="22.5" x14ac:dyDescent="0.25">
      <c r="A187" s="35" t="s">
        <v>4921</v>
      </c>
      <c r="B187" s="36" t="s">
        <v>4922</v>
      </c>
      <c r="C187" s="39">
        <v>72910</v>
      </c>
      <c r="D187" s="39">
        <v>43746</v>
      </c>
      <c r="E187" s="50">
        <v>42339</v>
      </c>
      <c r="F187" s="50">
        <v>43861</v>
      </c>
      <c r="G187" s="35" t="s">
        <v>2966</v>
      </c>
      <c r="H187" s="36" t="s">
        <v>4923</v>
      </c>
      <c r="I187" s="35" t="s">
        <v>4173</v>
      </c>
    </row>
    <row r="188" spans="1:9" ht="22.5" x14ac:dyDescent="0.25">
      <c r="A188" s="35" t="s">
        <v>3115</v>
      </c>
      <c r="B188" s="36" t="s">
        <v>3116</v>
      </c>
      <c r="C188" s="39">
        <v>71250</v>
      </c>
      <c r="D188" s="39">
        <v>49875</v>
      </c>
      <c r="E188" s="50">
        <v>43073</v>
      </c>
      <c r="F188" s="50">
        <v>43524</v>
      </c>
      <c r="G188" s="35" t="s">
        <v>2966</v>
      </c>
      <c r="H188" s="36" t="s">
        <v>3117</v>
      </c>
      <c r="I188" s="35" t="s">
        <v>62</v>
      </c>
    </row>
    <row r="189" spans="1:9" ht="22.5" x14ac:dyDescent="0.25">
      <c r="A189" s="35" t="s">
        <v>3118</v>
      </c>
      <c r="B189" s="36" t="s">
        <v>3119</v>
      </c>
      <c r="C189" s="39">
        <v>59446.37</v>
      </c>
      <c r="D189" s="39">
        <v>50529.41</v>
      </c>
      <c r="E189" s="50">
        <v>42683</v>
      </c>
      <c r="F189" s="50">
        <v>43829</v>
      </c>
      <c r="G189" s="35" t="s">
        <v>2966</v>
      </c>
      <c r="H189" s="36" t="s">
        <v>3120</v>
      </c>
      <c r="I189" s="35" t="s">
        <v>62</v>
      </c>
    </row>
    <row r="190" spans="1:9" ht="22.5" x14ac:dyDescent="0.25">
      <c r="A190" s="35" t="s">
        <v>4924</v>
      </c>
      <c r="B190" s="36" t="s">
        <v>4925</v>
      </c>
      <c r="C190" s="39">
        <v>52616.61</v>
      </c>
      <c r="D190" s="39">
        <v>44724.12</v>
      </c>
      <c r="E190" s="50">
        <v>42737</v>
      </c>
      <c r="F190" s="50">
        <v>43100</v>
      </c>
      <c r="G190" s="35" t="s">
        <v>2966</v>
      </c>
      <c r="H190" s="36" t="s">
        <v>4926</v>
      </c>
      <c r="I190" s="35" t="s">
        <v>4173</v>
      </c>
    </row>
    <row r="191" spans="1:9" ht="22.5" x14ac:dyDescent="0.25">
      <c r="A191" s="35" t="s">
        <v>3121</v>
      </c>
      <c r="B191" s="36" t="s">
        <v>3122</v>
      </c>
      <c r="C191" s="39">
        <v>50879.07</v>
      </c>
      <c r="D191" s="39">
        <v>43247.21</v>
      </c>
      <c r="E191" s="50">
        <v>42736</v>
      </c>
      <c r="F191" s="50">
        <v>43465</v>
      </c>
      <c r="G191" s="35" t="s">
        <v>2966</v>
      </c>
      <c r="H191" s="36" t="s">
        <v>3123</v>
      </c>
      <c r="I191" s="35" t="s">
        <v>62</v>
      </c>
    </row>
    <row r="192" spans="1:9" ht="22.5" x14ac:dyDescent="0.25">
      <c r="A192" s="35" t="s">
        <v>4927</v>
      </c>
      <c r="B192" s="36" t="s">
        <v>4928</v>
      </c>
      <c r="C192" s="39">
        <v>50162</v>
      </c>
      <c r="D192" s="39">
        <v>42637.7</v>
      </c>
      <c r="E192" s="50">
        <v>43739</v>
      </c>
      <c r="F192" s="50">
        <v>44196</v>
      </c>
      <c r="G192" s="35" t="s">
        <v>2966</v>
      </c>
      <c r="H192" s="36" t="s">
        <v>4929</v>
      </c>
      <c r="I192" s="35" t="s">
        <v>4173</v>
      </c>
    </row>
    <row r="193" spans="1:9" ht="22.5" x14ac:dyDescent="0.25">
      <c r="A193" s="35" t="s">
        <v>4930</v>
      </c>
      <c r="B193" s="36" t="s">
        <v>4931</v>
      </c>
      <c r="C193" s="39">
        <v>45589.03</v>
      </c>
      <c r="D193" s="39">
        <v>38750.68</v>
      </c>
      <c r="E193" s="50">
        <v>42873</v>
      </c>
      <c r="F193" s="50">
        <v>43921</v>
      </c>
      <c r="G193" s="35" t="s">
        <v>2966</v>
      </c>
      <c r="H193" s="36" t="s">
        <v>4932</v>
      </c>
      <c r="I193" s="35" t="s">
        <v>4173</v>
      </c>
    </row>
    <row r="194" spans="1:9" ht="22.5" x14ac:dyDescent="0.25">
      <c r="A194" s="35" t="s">
        <v>4933</v>
      </c>
      <c r="B194" s="36" t="s">
        <v>4934</v>
      </c>
      <c r="C194" s="39">
        <v>44255</v>
      </c>
      <c r="D194" s="39">
        <v>22127.5</v>
      </c>
      <c r="E194" s="50">
        <v>42908</v>
      </c>
      <c r="F194" s="50">
        <v>42957</v>
      </c>
      <c r="G194" s="35" t="s">
        <v>2966</v>
      </c>
      <c r="H194" s="36" t="s">
        <v>4571</v>
      </c>
      <c r="I194" s="35" t="s">
        <v>4173</v>
      </c>
    </row>
    <row r="195" spans="1:9" ht="33.75" x14ac:dyDescent="0.25">
      <c r="A195" s="35" t="s">
        <v>4935</v>
      </c>
      <c r="B195" s="36" t="s">
        <v>4936</v>
      </c>
      <c r="C195" s="39">
        <v>30813.69</v>
      </c>
      <c r="D195" s="39">
        <v>20028.900000000001</v>
      </c>
      <c r="E195" s="50">
        <v>43831</v>
      </c>
      <c r="F195" s="50">
        <v>44196</v>
      </c>
      <c r="G195" s="35" t="s">
        <v>2966</v>
      </c>
      <c r="H195" s="36" t="s">
        <v>4937</v>
      </c>
      <c r="I195" s="35" t="s">
        <v>4173</v>
      </c>
    </row>
    <row r="196" spans="1:9" ht="22.5" x14ac:dyDescent="0.25">
      <c r="A196" s="35" t="s">
        <v>4938</v>
      </c>
      <c r="B196" s="36" t="s">
        <v>4939</v>
      </c>
      <c r="C196" s="39">
        <v>29400</v>
      </c>
      <c r="D196" s="39">
        <v>24990</v>
      </c>
      <c r="E196" s="50">
        <v>44013</v>
      </c>
      <c r="F196" s="50">
        <v>44926</v>
      </c>
      <c r="G196" s="35" t="s">
        <v>2966</v>
      </c>
      <c r="H196" s="36" t="s">
        <v>4940</v>
      </c>
      <c r="I196" s="35" t="s">
        <v>4173</v>
      </c>
    </row>
    <row r="197" spans="1:9" ht="33.75" x14ac:dyDescent="0.25">
      <c r="A197" s="35" t="s">
        <v>3965</v>
      </c>
      <c r="B197" s="36" t="s">
        <v>3966</v>
      </c>
      <c r="C197" s="39">
        <v>2305430.4300000002</v>
      </c>
      <c r="D197" s="39">
        <v>1933240.62</v>
      </c>
      <c r="E197" s="35">
        <v>44317</v>
      </c>
      <c r="F197" s="35">
        <v>45046</v>
      </c>
      <c r="G197" s="35" t="s">
        <v>2966</v>
      </c>
      <c r="H197" s="36" t="s">
        <v>3967</v>
      </c>
      <c r="I197" s="35" t="s">
        <v>62</v>
      </c>
    </row>
    <row r="198" spans="1:9" ht="33.75" x14ac:dyDescent="0.25">
      <c r="A198" s="35" t="s">
        <v>3968</v>
      </c>
      <c r="B198" s="36" t="s">
        <v>3969</v>
      </c>
      <c r="C198" s="39">
        <v>301526.75</v>
      </c>
      <c r="D198" s="39">
        <v>256297.74</v>
      </c>
      <c r="E198" s="35">
        <v>44287</v>
      </c>
      <c r="F198" s="35">
        <v>45016</v>
      </c>
      <c r="G198" s="35" t="s">
        <v>2966</v>
      </c>
      <c r="H198" s="36" t="s">
        <v>3970</v>
      </c>
      <c r="I198" s="35" t="s">
        <v>62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A20DF-8BEF-4209-B284-EBC25C828BB0}">
  <dimension ref="A1:I7"/>
  <sheetViews>
    <sheetView workbookViewId="0"/>
  </sheetViews>
  <sheetFormatPr defaultRowHeight="15" x14ac:dyDescent="0.25"/>
  <cols>
    <col min="1" max="1" width="8.5703125" customWidth="1"/>
    <col min="2" max="2" width="48.5703125" customWidth="1"/>
    <col min="3" max="3" width="17.140625" customWidth="1"/>
    <col min="4" max="4" width="18.5703125" customWidth="1"/>
    <col min="5" max="6" width="10" customWidth="1"/>
    <col min="7" max="7" width="8.5703125" customWidth="1"/>
    <col min="8" max="8" width="150" customWidth="1"/>
    <col min="9" max="9" width="12.85546875" customWidth="1"/>
  </cols>
  <sheetData>
    <row r="1" spans="1:9" s="34" customFormat="1" x14ac:dyDescent="0.25">
      <c r="A1" s="32" t="s">
        <v>57</v>
      </c>
      <c r="B1" s="33" t="s">
        <v>4163</v>
      </c>
      <c r="C1" s="32" t="s">
        <v>40</v>
      </c>
      <c r="D1" s="32" t="s">
        <v>4164</v>
      </c>
      <c r="E1" s="32" t="s">
        <v>4165</v>
      </c>
      <c r="F1" s="32" t="s">
        <v>4166</v>
      </c>
      <c r="G1" s="32" t="s">
        <v>33</v>
      </c>
      <c r="H1" s="33" t="s">
        <v>4167</v>
      </c>
      <c r="I1" s="32" t="s">
        <v>4168</v>
      </c>
    </row>
    <row r="2" spans="1:9" x14ac:dyDescent="0.25">
      <c r="A2" s="17" t="s">
        <v>4207</v>
      </c>
      <c r="B2" s="29" t="s">
        <v>4208</v>
      </c>
      <c r="C2" s="58">
        <v>1000000</v>
      </c>
      <c r="D2" s="58">
        <v>800000</v>
      </c>
      <c r="E2" s="57">
        <v>41640</v>
      </c>
      <c r="F2" s="57">
        <v>43027</v>
      </c>
      <c r="G2" s="17" t="s">
        <v>2119</v>
      </c>
      <c r="H2" s="29" t="s">
        <v>4208</v>
      </c>
      <c r="I2" s="17" t="s">
        <v>4173</v>
      </c>
    </row>
    <row r="3" spans="1:9" ht="23.25" x14ac:dyDescent="0.25">
      <c r="A3" s="17" t="s">
        <v>2117</v>
      </c>
      <c r="B3" s="29" t="s">
        <v>2118</v>
      </c>
      <c r="C3" s="58">
        <v>196315.11</v>
      </c>
      <c r="D3" s="58">
        <v>98157.55</v>
      </c>
      <c r="E3" s="57">
        <v>43157</v>
      </c>
      <c r="F3" s="57">
        <v>43157</v>
      </c>
      <c r="G3" s="17" t="s">
        <v>2119</v>
      </c>
      <c r="H3" s="29" t="s">
        <v>2120</v>
      </c>
      <c r="I3" s="17" t="s">
        <v>62</v>
      </c>
    </row>
    <row r="4" spans="1:9" ht="34.5" x14ac:dyDescent="0.25">
      <c r="A4" s="17" t="s">
        <v>2121</v>
      </c>
      <c r="B4" s="29" t="s">
        <v>2122</v>
      </c>
      <c r="C4" s="58">
        <v>160000</v>
      </c>
      <c r="D4" s="58">
        <v>80000</v>
      </c>
      <c r="E4" s="57">
        <v>42864</v>
      </c>
      <c r="F4" s="57">
        <v>43447</v>
      </c>
      <c r="G4" s="17" t="s">
        <v>2119</v>
      </c>
      <c r="H4" s="29" t="s">
        <v>2123</v>
      </c>
      <c r="I4" s="17" t="s">
        <v>62</v>
      </c>
    </row>
    <row r="5" spans="1:9" ht="23.25" x14ac:dyDescent="0.25">
      <c r="A5" s="17" t="s">
        <v>2124</v>
      </c>
      <c r="B5" s="29" t="s">
        <v>2125</v>
      </c>
      <c r="C5" s="58">
        <v>70938.009999999995</v>
      </c>
      <c r="D5" s="58">
        <v>35469</v>
      </c>
      <c r="E5" s="57">
        <v>42864</v>
      </c>
      <c r="F5" s="57">
        <v>43400</v>
      </c>
      <c r="G5" s="17" t="s">
        <v>2119</v>
      </c>
      <c r="H5" s="29" t="s">
        <v>2126</v>
      </c>
      <c r="I5" s="17" t="s">
        <v>62</v>
      </c>
    </row>
    <row r="6" spans="1:9" ht="34.5" x14ac:dyDescent="0.25">
      <c r="A6" s="17" t="s">
        <v>2127</v>
      </c>
      <c r="B6" s="29" t="s">
        <v>2128</v>
      </c>
      <c r="C6" s="58">
        <v>59548.66</v>
      </c>
      <c r="D6" s="58">
        <v>29774.33</v>
      </c>
      <c r="E6" s="57">
        <v>42864</v>
      </c>
      <c r="F6" s="57">
        <v>43354</v>
      </c>
      <c r="G6" s="17" t="s">
        <v>2119</v>
      </c>
      <c r="H6" s="29" t="s">
        <v>2129</v>
      </c>
      <c r="I6" s="17" t="s">
        <v>62</v>
      </c>
    </row>
    <row r="7" spans="1:9" ht="23.25" x14ac:dyDescent="0.25">
      <c r="A7" s="17" t="s">
        <v>2130</v>
      </c>
      <c r="B7" s="29" t="s">
        <v>2131</v>
      </c>
      <c r="C7" s="58">
        <v>50000</v>
      </c>
      <c r="D7" s="58">
        <v>25000</v>
      </c>
      <c r="E7" s="57">
        <v>42864</v>
      </c>
      <c r="F7" s="57">
        <v>43393</v>
      </c>
      <c r="G7" s="17" t="s">
        <v>2119</v>
      </c>
      <c r="H7" s="29" t="s">
        <v>2132</v>
      </c>
      <c r="I7" s="17" t="s">
        <v>62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38984-6DA0-4609-83D9-179837820D2C}">
  <dimension ref="A1:I4"/>
  <sheetViews>
    <sheetView workbookViewId="0"/>
  </sheetViews>
  <sheetFormatPr defaultRowHeight="15" x14ac:dyDescent="0.25"/>
  <cols>
    <col min="1" max="1" width="8.5703125" style="34" customWidth="1"/>
    <col min="2" max="2" width="48.5703125" style="34" customWidth="1"/>
    <col min="3" max="3" width="17.140625" style="34" customWidth="1"/>
    <col min="4" max="4" width="18.5703125" style="34" customWidth="1"/>
    <col min="5" max="6" width="10" style="34" customWidth="1"/>
    <col min="7" max="7" width="8.5703125" style="34" customWidth="1"/>
    <col min="8" max="8" width="150" style="34" customWidth="1"/>
    <col min="9" max="9" width="12.85546875" style="34" customWidth="1"/>
    <col min="10" max="16384" width="9.140625" style="34"/>
  </cols>
  <sheetData>
    <row r="1" spans="1:9" x14ac:dyDescent="0.25">
      <c r="A1" s="32" t="s">
        <v>57</v>
      </c>
      <c r="B1" s="33" t="s">
        <v>4163</v>
      </c>
      <c r="C1" s="32" t="s">
        <v>40</v>
      </c>
      <c r="D1" s="32" t="s">
        <v>4164</v>
      </c>
      <c r="E1" s="32" t="s">
        <v>4165</v>
      </c>
      <c r="F1" s="32" t="s">
        <v>4166</v>
      </c>
      <c r="G1" s="32" t="s">
        <v>33</v>
      </c>
      <c r="H1" s="33" t="s">
        <v>4167</v>
      </c>
      <c r="I1" s="32" t="s">
        <v>4168</v>
      </c>
    </row>
    <row r="2" spans="1:9" ht="112.5" x14ac:dyDescent="0.25">
      <c r="A2" s="35" t="s">
        <v>3332</v>
      </c>
      <c r="B2" s="36" t="s">
        <v>3333</v>
      </c>
      <c r="C2" s="39">
        <v>442745.34</v>
      </c>
      <c r="D2" s="39">
        <v>376333.54</v>
      </c>
      <c r="E2" s="50">
        <v>44256</v>
      </c>
      <c r="F2" s="50">
        <v>44621</v>
      </c>
      <c r="G2" s="35" t="s">
        <v>3334</v>
      </c>
      <c r="H2" s="36" t="s">
        <v>3335</v>
      </c>
      <c r="I2" s="35" t="s">
        <v>62</v>
      </c>
    </row>
    <row r="3" spans="1:9" ht="67.5" x14ac:dyDescent="0.25">
      <c r="A3" s="35" t="s">
        <v>3336</v>
      </c>
      <c r="B3" s="36" t="s">
        <v>3337</v>
      </c>
      <c r="C3" s="39">
        <v>150533.42000000001</v>
      </c>
      <c r="D3" s="39">
        <v>127953.41</v>
      </c>
      <c r="E3" s="50">
        <v>44470</v>
      </c>
      <c r="F3" s="50">
        <v>44805</v>
      </c>
      <c r="G3" s="35" t="s">
        <v>3334</v>
      </c>
      <c r="H3" s="36" t="s">
        <v>3338</v>
      </c>
      <c r="I3" s="35" t="s">
        <v>62</v>
      </c>
    </row>
    <row r="4" spans="1:9" ht="135" x14ac:dyDescent="0.25">
      <c r="A4" s="35" t="s">
        <v>3339</v>
      </c>
      <c r="B4" s="36" t="s">
        <v>3340</v>
      </c>
      <c r="C4" s="39">
        <v>103103.67999999999</v>
      </c>
      <c r="D4" s="39">
        <v>87638.13</v>
      </c>
      <c r="E4" s="50">
        <v>43469</v>
      </c>
      <c r="F4" s="50">
        <v>43477</v>
      </c>
      <c r="G4" s="35" t="s">
        <v>3334</v>
      </c>
      <c r="H4" s="36" t="s">
        <v>3341</v>
      </c>
      <c r="I4" s="35" t="s">
        <v>62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7595A-921E-4961-83BB-77FD86805E19}">
  <dimension ref="A1:I198"/>
  <sheetViews>
    <sheetView topLeftCell="A186" workbookViewId="0">
      <selection activeCell="A107" sqref="A107:XFD107"/>
    </sheetView>
  </sheetViews>
  <sheetFormatPr defaultRowHeight="15" x14ac:dyDescent="0.25"/>
  <cols>
    <col min="1" max="1" width="8.5703125" style="34" customWidth="1"/>
    <col min="2" max="2" width="48.5703125" style="37" customWidth="1"/>
    <col min="3" max="3" width="17.140625" style="34" customWidth="1"/>
    <col min="4" max="4" width="18.5703125" style="34" customWidth="1"/>
    <col min="5" max="6" width="10" style="34" customWidth="1"/>
    <col min="7" max="7" width="8.5703125" style="34" customWidth="1"/>
    <col min="8" max="8" width="150" style="37" customWidth="1"/>
    <col min="9" max="9" width="12.85546875" style="34" customWidth="1"/>
    <col min="10" max="16384" width="9.140625" style="34"/>
  </cols>
  <sheetData>
    <row r="1" spans="1:9" x14ac:dyDescent="0.25">
      <c r="A1" s="32" t="s">
        <v>57</v>
      </c>
      <c r="B1" s="33" t="s">
        <v>4163</v>
      </c>
      <c r="C1" s="32" t="s">
        <v>40</v>
      </c>
      <c r="D1" s="32" t="s">
        <v>4164</v>
      </c>
      <c r="E1" s="32" t="s">
        <v>4165</v>
      </c>
      <c r="F1" s="32" t="s">
        <v>4166</v>
      </c>
      <c r="G1" s="32" t="s">
        <v>33</v>
      </c>
      <c r="H1" s="33" t="s">
        <v>4167</v>
      </c>
      <c r="I1" s="32" t="s">
        <v>4168</v>
      </c>
    </row>
    <row r="2" spans="1:9" ht="225" x14ac:dyDescent="0.25">
      <c r="A2" s="35" t="s">
        <v>3370</v>
      </c>
      <c r="B2" s="36" t="s">
        <v>3371</v>
      </c>
      <c r="C2" s="39">
        <v>13900000</v>
      </c>
      <c r="D2" s="39">
        <v>6960090.8099999996</v>
      </c>
      <c r="E2" s="50">
        <v>41640</v>
      </c>
      <c r="F2" s="50">
        <v>44926</v>
      </c>
      <c r="G2" s="35" t="s">
        <v>3372</v>
      </c>
      <c r="H2" s="36" t="s">
        <v>3373</v>
      </c>
      <c r="I2" s="35" t="s">
        <v>62</v>
      </c>
    </row>
    <row r="3" spans="1:9" ht="33.75" x14ac:dyDescent="0.25">
      <c r="A3" s="35" t="s">
        <v>3374</v>
      </c>
      <c r="B3" s="36" t="s">
        <v>3375</v>
      </c>
      <c r="C3" s="39">
        <v>8130000</v>
      </c>
      <c r="D3" s="39">
        <v>6504000</v>
      </c>
      <c r="E3" s="50">
        <v>42064</v>
      </c>
      <c r="F3" s="50">
        <v>44196</v>
      </c>
      <c r="G3" s="35" t="s">
        <v>3372</v>
      </c>
      <c r="H3" s="36" t="s">
        <v>3376</v>
      </c>
      <c r="I3" s="35" t="s">
        <v>62</v>
      </c>
    </row>
    <row r="4" spans="1:9" ht="22.5" x14ac:dyDescent="0.25">
      <c r="A4" s="35" t="s">
        <v>3377</v>
      </c>
      <c r="B4" s="36" t="s">
        <v>3378</v>
      </c>
      <c r="C4" s="39">
        <v>5984000</v>
      </c>
      <c r="D4" s="39">
        <v>4787200</v>
      </c>
      <c r="E4" s="50">
        <v>42064</v>
      </c>
      <c r="F4" s="50">
        <v>44895</v>
      </c>
      <c r="G4" s="35" t="s">
        <v>3372</v>
      </c>
      <c r="H4" s="36" t="s">
        <v>3379</v>
      </c>
      <c r="I4" s="35" t="s">
        <v>62</v>
      </c>
    </row>
    <row r="5" spans="1:9" ht="112.5" x14ac:dyDescent="0.25">
      <c r="A5" s="35" t="s">
        <v>3380</v>
      </c>
      <c r="B5" s="36" t="s">
        <v>3381</v>
      </c>
      <c r="C5" s="39">
        <v>5923133.5099999998</v>
      </c>
      <c r="D5" s="39">
        <v>4738506.8099999996</v>
      </c>
      <c r="E5" s="50">
        <v>44105</v>
      </c>
      <c r="F5" s="50">
        <v>44926</v>
      </c>
      <c r="G5" s="35" t="s">
        <v>3372</v>
      </c>
      <c r="H5" s="36" t="s">
        <v>3382</v>
      </c>
      <c r="I5" s="35" t="s">
        <v>62</v>
      </c>
    </row>
    <row r="6" spans="1:9" ht="22.5" x14ac:dyDescent="0.25">
      <c r="A6" s="35" t="s">
        <v>3383</v>
      </c>
      <c r="B6" s="36" t="s">
        <v>3384</v>
      </c>
      <c r="C6" s="39">
        <v>5353890</v>
      </c>
      <c r="D6" s="39">
        <v>4283112</v>
      </c>
      <c r="E6" s="50">
        <v>42461</v>
      </c>
      <c r="F6" s="50">
        <v>44561</v>
      </c>
      <c r="G6" s="35" t="s">
        <v>3372</v>
      </c>
      <c r="H6" s="36" t="s">
        <v>3385</v>
      </c>
      <c r="I6" s="35" t="s">
        <v>62</v>
      </c>
    </row>
    <row r="7" spans="1:9" ht="78.75" x14ac:dyDescent="0.25">
      <c r="A7" s="35" t="s">
        <v>3386</v>
      </c>
      <c r="B7" s="36" t="s">
        <v>3387</v>
      </c>
      <c r="C7" s="39">
        <v>5177163.57</v>
      </c>
      <c r="D7" s="39">
        <v>4141730.86</v>
      </c>
      <c r="E7" s="50">
        <v>42531</v>
      </c>
      <c r="F7" s="50">
        <v>43830</v>
      </c>
      <c r="G7" s="35" t="s">
        <v>3372</v>
      </c>
      <c r="H7" s="36" t="s">
        <v>3388</v>
      </c>
      <c r="I7" s="35" t="s">
        <v>62</v>
      </c>
    </row>
    <row r="8" spans="1:9" ht="45" x14ac:dyDescent="0.25">
      <c r="A8" s="35" t="s">
        <v>3389</v>
      </c>
      <c r="B8" s="36" t="s">
        <v>3390</v>
      </c>
      <c r="C8" s="39">
        <v>5177163.57</v>
      </c>
      <c r="D8" s="39">
        <v>4141730.86</v>
      </c>
      <c r="E8" s="50">
        <v>42531</v>
      </c>
      <c r="F8" s="50">
        <v>43830</v>
      </c>
      <c r="G8" s="35" t="s">
        <v>3372</v>
      </c>
      <c r="H8" s="36" t="s">
        <v>3391</v>
      </c>
      <c r="I8" s="35" t="s">
        <v>62</v>
      </c>
    </row>
    <row r="9" spans="1:9" ht="22.5" x14ac:dyDescent="0.25">
      <c r="A9" s="35" t="s">
        <v>3392</v>
      </c>
      <c r="B9" s="36" t="s">
        <v>3393</v>
      </c>
      <c r="C9" s="39">
        <v>4536066.0199999996</v>
      </c>
      <c r="D9" s="39">
        <v>2268033.0099999998</v>
      </c>
      <c r="E9" s="50">
        <v>42005</v>
      </c>
      <c r="F9" s="50">
        <v>44196</v>
      </c>
      <c r="G9" s="35" t="s">
        <v>3372</v>
      </c>
      <c r="H9" s="36" t="s">
        <v>3394</v>
      </c>
      <c r="I9" s="35" t="s">
        <v>62</v>
      </c>
    </row>
    <row r="10" spans="1:9" ht="67.5" x14ac:dyDescent="0.25">
      <c r="A10" s="35" t="s">
        <v>3395</v>
      </c>
      <c r="B10" s="36" t="s">
        <v>3396</v>
      </c>
      <c r="C10" s="39">
        <v>4207000</v>
      </c>
      <c r="D10" s="39">
        <v>3575950</v>
      </c>
      <c r="E10" s="50">
        <v>42736</v>
      </c>
      <c r="F10" s="50">
        <v>44926</v>
      </c>
      <c r="G10" s="35" t="s">
        <v>3372</v>
      </c>
      <c r="H10" s="36" t="s">
        <v>3397</v>
      </c>
      <c r="I10" s="35" t="s">
        <v>62</v>
      </c>
    </row>
    <row r="11" spans="1:9" ht="45" x14ac:dyDescent="0.25">
      <c r="A11" s="35" t="s">
        <v>5033</v>
      </c>
      <c r="B11" s="36" t="s">
        <v>5034</v>
      </c>
      <c r="C11" s="39">
        <v>4000000</v>
      </c>
      <c r="D11" s="39">
        <v>3200000</v>
      </c>
      <c r="E11" s="50">
        <v>43617</v>
      </c>
      <c r="F11" s="50">
        <v>44926</v>
      </c>
      <c r="G11" s="35" t="s">
        <v>3372</v>
      </c>
      <c r="H11" s="36" t="s">
        <v>5035</v>
      </c>
      <c r="I11" s="35" t="s">
        <v>4173</v>
      </c>
    </row>
    <row r="12" spans="1:9" ht="78.75" x14ac:dyDescent="0.25">
      <c r="A12" s="35" t="s">
        <v>3398</v>
      </c>
      <c r="B12" s="36" t="s">
        <v>3399</v>
      </c>
      <c r="C12" s="39">
        <v>3922900</v>
      </c>
      <c r="D12" s="39">
        <v>3334465</v>
      </c>
      <c r="E12" s="50">
        <v>42081</v>
      </c>
      <c r="F12" s="50">
        <v>44926</v>
      </c>
      <c r="G12" s="35" t="s">
        <v>3372</v>
      </c>
      <c r="H12" s="36" t="s">
        <v>3400</v>
      </c>
      <c r="I12" s="35" t="s">
        <v>62</v>
      </c>
    </row>
    <row r="13" spans="1:9" ht="22.5" x14ac:dyDescent="0.25">
      <c r="A13" s="35" t="s">
        <v>3401</v>
      </c>
      <c r="B13" s="36" t="s">
        <v>3402</v>
      </c>
      <c r="C13" s="39">
        <v>3600000</v>
      </c>
      <c r="D13" s="39">
        <v>2880000</v>
      </c>
      <c r="E13" s="50">
        <v>42064</v>
      </c>
      <c r="F13" s="50">
        <v>43555</v>
      </c>
      <c r="G13" s="35" t="s">
        <v>3372</v>
      </c>
      <c r="H13" s="36" t="s">
        <v>3403</v>
      </c>
      <c r="I13" s="35" t="s">
        <v>62</v>
      </c>
    </row>
    <row r="14" spans="1:9" ht="33.75" x14ac:dyDescent="0.25">
      <c r="A14" s="35" t="s">
        <v>3404</v>
      </c>
      <c r="B14" s="36" t="s">
        <v>3405</v>
      </c>
      <c r="C14" s="39">
        <v>3580000</v>
      </c>
      <c r="D14" s="39">
        <v>2864000</v>
      </c>
      <c r="E14" s="50">
        <v>43221</v>
      </c>
      <c r="F14" s="50">
        <v>43983</v>
      </c>
      <c r="G14" s="35" t="s">
        <v>3372</v>
      </c>
      <c r="H14" s="36" t="s">
        <v>3406</v>
      </c>
      <c r="I14" s="35" t="s">
        <v>62</v>
      </c>
    </row>
    <row r="15" spans="1:9" ht="22.5" x14ac:dyDescent="0.25">
      <c r="A15" s="35" t="s">
        <v>5036</v>
      </c>
      <c r="B15" s="36" t="s">
        <v>5037</v>
      </c>
      <c r="C15" s="39">
        <v>3053672.41</v>
      </c>
      <c r="D15" s="39">
        <v>2442937.9300000002</v>
      </c>
      <c r="E15" s="50">
        <v>43739</v>
      </c>
      <c r="F15" s="50">
        <v>44712</v>
      </c>
      <c r="G15" s="35" t="s">
        <v>3372</v>
      </c>
      <c r="H15" s="36" t="s">
        <v>5038</v>
      </c>
      <c r="I15" s="35" t="s">
        <v>4173</v>
      </c>
    </row>
    <row r="16" spans="1:9" ht="33.75" x14ac:dyDescent="0.25">
      <c r="A16" s="35" t="s">
        <v>5039</v>
      </c>
      <c r="B16" s="36" t="s">
        <v>5040</v>
      </c>
      <c r="C16" s="39">
        <v>2979198.83</v>
      </c>
      <c r="D16" s="39">
        <v>2383359.06</v>
      </c>
      <c r="E16" s="50">
        <v>42517</v>
      </c>
      <c r="F16" s="50">
        <v>44926</v>
      </c>
      <c r="G16" s="35" t="s">
        <v>3372</v>
      </c>
      <c r="H16" s="36" t="s">
        <v>5041</v>
      </c>
      <c r="I16" s="35" t="s">
        <v>4173</v>
      </c>
    </row>
    <row r="17" spans="1:9" ht="22.5" x14ac:dyDescent="0.25">
      <c r="A17" s="35" t="s">
        <v>5042</v>
      </c>
      <c r="B17" s="36" t="s">
        <v>5043</v>
      </c>
      <c r="C17" s="39">
        <v>2948631</v>
      </c>
      <c r="D17" s="39">
        <v>2358904.7999999998</v>
      </c>
      <c r="E17" s="50">
        <v>43605</v>
      </c>
      <c r="F17" s="50">
        <v>44042</v>
      </c>
      <c r="G17" s="35" t="s">
        <v>3372</v>
      </c>
      <c r="H17" s="36" t="s">
        <v>5044</v>
      </c>
      <c r="I17" s="35" t="s">
        <v>4173</v>
      </c>
    </row>
    <row r="18" spans="1:9" x14ac:dyDescent="0.25">
      <c r="A18" s="35" t="s">
        <v>3407</v>
      </c>
      <c r="B18" s="36" t="s">
        <v>3408</v>
      </c>
      <c r="C18" s="39">
        <v>2838000</v>
      </c>
      <c r="D18" s="39">
        <v>2270400</v>
      </c>
      <c r="E18" s="50">
        <v>42503</v>
      </c>
      <c r="F18" s="50">
        <v>44561</v>
      </c>
      <c r="G18" s="35" t="s">
        <v>3372</v>
      </c>
      <c r="H18" s="36" t="s">
        <v>3409</v>
      </c>
      <c r="I18" s="35" t="s">
        <v>62</v>
      </c>
    </row>
    <row r="19" spans="1:9" ht="45" x14ac:dyDescent="0.25">
      <c r="A19" s="35" t="s">
        <v>3410</v>
      </c>
      <c r="B19" s="36" t="s">
        <v>3411</v>
      </c>
      <c r="C19" s="39">
        <v>2627930.98</v>
      </c>
      <c r="D19" s="39">
        <v>2102344.7799999998</v>
      </c>
      <c r="E19" s="50">
        <v>42909</v>
      </c>
      <c r="F19" s="50">
        <v>44196</v>
      </c>
      <c r="G19" s="35" t="s">
        <v>3372</v>
      </c>
      <c r="H19" s="36" t="s">
        <v>3412</v>
      </c>
      <c r="I19" s="35" t="s">
        <v>62</v>
      </c>
    </row>
    <row r="20" spans="1:9" ht="33.75" x14ac:dyDescent="0.25">
      <c r="A20" s="35" t="s">
        <v>3413</v>
      </c>
      <c r="B20" s="36" t="s">
        <v>3414</v>
      </c>
      <c r="C20" s="39">
        <v>2386000</v>
      </c>
      <c r="D20" s="39">
        <v>1908800</v>
      </c>
      <c r="E20" s="50">
        <v>42430</v>
      </c>
      <c r="F20" s="50">
        <v>44561</v>
      </c>
      <c r="G20" s="35" t="s">
        <v>3372</v>
      </c>
      <c r="H20" s="36" t="s">
        <v>3415</v>
      </c>
      <c r="I20" s="35" t="s">
        <v>62</v>
      </c>
    </row>
    <row r="21" spans="1:9" ht="22.5" x14ac:dyDescent="0.25">
      <c r="A21" s="35" t="s">
        <v>5045</v>
      </c>
      <c r="B21" s="36" t="s">
        <v>5046</v>
      </c>
      <c r="C21" s="39">
        <v>2366890.13</v>
      </c>
      <c r="D21" s="39">
        <v>1893512.1</v>
      </c>
      <c r="E21" s="50">
        <v>43098</v>
      </c>
      <c r="F21" s="50">
        <v>44196</v>
      </c>
      <c r="G21" s="35" t="s">
        <v>3372</v>
      </c>
      <c r="H21" s="36" t="s">
        <v>5047</v>
      </c>
      <c r="I21" s="35" t="s">
        <v>4173</v>
      </c>
    </row>
    <row r="22" spans="1:9" ht="90" x14ac:dyDescent="0.25">
      <c r="A22" s="35" t="s">
        <v>3416</v>
      </c>
      <c r="B22" s="36" t="s">
        <v>3417</v>
      </c>
      <c r="C22" s="39">
        <v>2357142.86</v>
      </c>
      <c r="D22" s="39">
        <v>1885714.29</v>
      </c>
      <c r="E22" s="50">
        <v>42917</v>
      </c>
      <c r="F22" s="50">
        <v>44196</v>
      </c>
      <c r="G22" s="35" t="s">
        <v>3372</v>
      </c>
      <c r="H22" s="36" t="s">
        <v>3418</v>
      </c>
      <c r="I22" s="35" t="s">
        <v>62</v>
      </c>
    </row>
    <row r="23" spans="1:9" ht="33.75" x14ac:dyDescent="0.25">
      <c r="A23" s="35" t="s">
        <v>3419</v>
      </c>
      <c r="B23" s="36" t="s">
        <v>3420</v>
      </c>
      <c r="C23" s="39">
        <v>2100000</v>
      </c>
      <c r="D23" s="39">
        <v>1050000</v>
      </c>
      <c r="E23" s="50">
        <v>43070</v>
      </c>
      <c r="F23" s="50">
        <v>43586</v>
      </c>
      <c r="G23" s="35" t="s">
        <v>3372</v>
      </c>
      <c r="H23" s="36" t="s">
        <v>3421</v>
      </c>
      <c r="I23" s="35" t="s">
        <v>62</v>
      </c>
    </row>
    <row r="24" spans="1:9" ht="22.5" x14ac:dyDescent="0.25">
      <c r="A24" s="35" t="s">
        <v>3422</v>
      </c>
      <c r="B24" s="36" t="s">
        <v>3423</v>
      </c>
      <c r="C24" s="39">
        <v>2053227.19</v>
      </c>
      <c r="D24" s="39">
        <v>1026613.59</v>
      </c>
      <c r="E24" s="50">
        <v>42202</v>
      </c>
      <c r="F24" s="50">
        <v>43073</v>
      </c>
      <c r="G24" s="35" t="s">
        <v>3372</v>
      </c>
      <c r="H24" s="36" t="s">
        <v>3424</v>
      </c>
      <c r="I24" s="35" t="s">
        <v>62</v>
      </c>
    </row>
    <row r="25" spans="1:9" ht="56.25" x14ac:dyDescent="0.25">
      <c r="A25" s="35" t="s">
        <v>5048</v>
      </c>
      <c r="B25" s="36" t="s">
        <v>5049</v>
      </c>
      <c r="C25" s="39">
        <v>2025000</v>
      </c>
      <c r="D25" s="39">
        <v>1620000</v>
      </c>
      <c r="E25" s="50">
        <v>43374</v>
      </c>
      <c r="F25" s="50">
        <v>44012</v>
      </c>
      <c r="G25" s="35" t="s">
        <v>3372</v>
      </c>
      <c r="H25" s="36" t="s">
        <v>5050</v>
      </c>
      <c r="I25" s="35" t="s">
        <v>4173</v>
      </c>
    </row>
    <row r="26" spans="1:9" ht="56.25" x14ac:dyDescent="0.25">
      <c r="A26" s="35" t="s">
        <v>5051</v>
      </c>
      <c r="B26" s="36" t="s">
        <v>5052</v>
      </c>
      <c r="C26" s="39">
        <v>1951899.15</v>
      </c>
      <c r="D26" s="39">
        <v>975949.57</v>
      </c>
      <c r="E26" s="50">
        <v>42643</v>
      </c>
      <c r="F26" s="50">
        <v>43830</v>
      </c>
      <c r="G26" s="35" t="s">
        <v>3372</v>
      </c>
      <c r="H26" s="36" t="s">
        <v>5053</v>
      </c>
      <c r="I26" s="35" t="s">
        <v>4173</v>
      </c>
    </row>
    <row r="27" spans="1:9" ht="22.5" x14ac:dyDescent="0.25">
      <c r="A27" s="35" t="s">
        <v>3425</v>
      </c>
      <c r="B27" s="36" t="s">
        <v>3426</v>
      </c>
      <c r="C27" s="39">
        <v>1916602.07</v>
      </c>
      <c r="D27" s="39">
        <v>1629111.76</v>
      </c>
      <c r="E27" s="50">
        <v>43790</v>
      </c>
      <c r="F27" s="50">
        <v>44337</v>
      </c>
      <c r="G27" s="35" t="s">
        <v>3372</v>
      </c>
      <c r="H27" s="36" t="s">
        <v>3427</v>
      </c>
      <c r="I27" s="35" t="s">
        <v>62</v>
      </c>
    </row>
    <row r="28" spans="1:9" ht="78.75" x14ac:dyDescent="0.25">
      <c r="A28" s="35" t="s">
        <v>3428</v>
      </c>
      <c r="B28" s="36" t="s">
        <v>3429</v>
      </c>
      <c r="C28" s="39">
        <v>1827025.9199999999</v>
      </c>
      <c r="D28" s="39">
        <v>913512.95999999996</v>
      </c>
      <c r="E28" s="50">
        <v>42736</v>
      </c>
      <c r="F28" s="50">
        <v>44561</v>
      </c>
      <c r="G28" s="35" t="s">
        <v>3372</v>
      </c>
      <c r="H28" s="36" t="s">
        <v>3430</v>
      </c>
      <c r="I28" s="35" t="s">
        <v>62</v>
      </c>
    </row>
    <row r="29" spans="1:9" ht="22.5" x14ac:dyDescent="0.25">
      <c r="A29" s="35" t="s">
        <v>5054</v>
      </c>
      <c r="B29" s="36" t="s">
        <v>5055</v>
      </c>
      <c r="C29" s="39">
        <v>1791232.59</v>
      </c>
      <c r="D29" s="39">
        <v>1432986.07</v>
      </c>
      <c r="E29" s="50">
        <v>42475</v>
      </c>
      <c r="F29" s="50">
        <v>44286</v>
      </c>
      <c r="G29" s="35" t="s">
        <v>3372</v>
      </c>
      <c r="H29" s="36" t="s">
        <v>5056</v>
      </c>
      <c r="I29" s="35" t="s">
        <v>4173</v>
      </c>
    </row>
    <row r="30" spans="1:9" ht="56.25" x14ac:dyDescent="0.25">
      <c r="A30" s="35" t="s">
        <v>3431</v>
      </c>
      <c r="B30" s="36" t="s">
        <v>3432</v>
      </c>
      <c r="C30" s="39">
        <v>1722326.24</v>
      </c>
      <c r="D30" s="39">
        <v>861163.12</v>
      </c>
      <c r="E30" s="50">
        <v>42370</v>
      </c>
      <c r="F30" s="50">
        <v>44561</v>
      </c>
      <c r="G30" s="35" t="s">
        <v>3372</v>
      </c>
      <c r="H30" s="36" t="s">
        <v>3433</v>
      </c>
      <c r="I30" s="35" t="s">
        <v>62</v>
      </c>
    </row>
    <row r="31" spans="1:9" ht="22.5" x14ac:dyDescent="0.25">
      <c r="A31" s="35" t="s">
        <v>3434</v>
      </c>
      <c r="B31" s="36" t="s">
        <v>3435</v>
      </c>
      <c r="C31" s="39">
        <v>1694420</v>
      </c>
      <c r="D31" s="39">
        <v>1355536</v>
      </c>
      <c r="E31" s="50">
        <v>42492</v>
      </c>
      <c r="F31" s="50">
        <v>44926</v>
      </c>
      <c r="G31" s="35" t="s">
        <v>3372</v>
      </c>
      <c r="H31" s="36" t="s">
        <v>3436</v>
      </c>
      <c r="I31" s="35" t="s">
        <v>62</v>
      </c>
    </row>
    <row r="32" spans="1:9" x14ac:dyDescent="0.25">
      <c r="A32" s="35" t="s">
        <v>5057</v>
      </c>
      <c r="B32" s="36" t="s">
        <v>5058</v>
      </c>
      <c r="C32" s="39">
        <v>1681172.46</v>
      </c>
      <c r="D32" s="39">
        <v>1344937.97</v>
      </c>
      <c r="E32" s="50">
        <v>43985</v>
      </c>
      <c r="F32" s="50">
        <v>44925</v>
      </c>
      <c r="G32" s="35" t="s">
        <v>3372</v>
      </c>
      <c r="H32" s="36" t="s">
        <v>5059</v>
      </c>
      <c r="I32" s="35" t="s">
        <v>4173</v>
      </c>
    </row>
    <row r="33" spans="1:9" ht="22.5" x14ac:dyDescent="0.25">
      <c r="A33" s="35" t="s">
        <v>5060</v>
      </c>
      <c r="B33" s="36" t="s">
        <v>5061</v>
      </c>
      <c r="C33" s="39">
        <v>1528365.89</v>
      </c>
      <c r="D33" s="39">
        <v>1222692.71</v>
      </c>
      <c r="E33" s="50">
        <v>42475</v>
      </c>
      <c r="F33" s="50">
        <v>44925</v>
      </c>
      <c r="G33" s="35" t="s">
        <v>3372</v>
      </c>
      <c r="H33" s="36" t="s">
        <v>5062</v>
      </c>
      <c r="I33" s="35" t="s">
        <v>4173</v>
      </c>
    </row>
    <row r="34" spans="1:9" ht="180" x14ac:dyDescent="0.25">
      <c r="A34" s="35" t="s">
        <v>3437</v>
      </c>
      <c r="B34" s="36" t="s">
        <v>3438</v>
      </c>
      <c r="C34" s="39">
        <v>1511297.75</v>
      </c>
      <c r="D34" s="39">
        <v>755648.88</v>
      </c>
      <c r="E34" s="50">
        <v>43556</v>
      </c>
      <c r="F34" s="50">
        <v>44926</v>
      </c>
      <c r="G34" s="35" t="s">
        <v>3372</v>
      </c>
      <c r="H34" s="36" t="s">
        <v>3439</v>
      </c>
      <c r="I34" s="35" t="s">
        <v>62</v>
      </c>
    </row>
    <row r="35" spans="1:9" ht="22.5" x14ac:dyDescent="0.25">
      <c r="A35" s="35" t="s">
        <v>3440</v>
      </c>
      <c r="B35" s="36" t="s">
        <v>3441</v>
      </c>
      <c r="C35" s="39">
        <v>1500000</v>
      </c>
      <c r="D35" s="39">
        <v>1200000</v>
      </c>
      <c r="E35" s="50">
        <v>43579</v>
      </c>
      <c r="F35" s="50">
        <v>44316</v>
      </c>
      <c r="G35" s="35" t="s">
        <v>3372</v>
      </c>
      <c r="H35" s="36" t="s">
        <v>3442</v>
      </c>
      <c r="I35" s="35" t="s">
        <v>62</v>
      </c>
    </row>
    <row r="36" spans="1:9" ht="22.5" x14ac:dyDescent="0.25">
      <c r="A36" s="35" t="s">
        <v>5063</v>
      </c>
      <c r="B36" s="36" t="s">
        <v>5064</v>
      </c>
      <c r="C36" s="39">
        <v>1494546.13</v>
      </c>
      <c r="D36" s="39">
        <v>1195636.8999999999</v>
      </c>
      <c r="E36" s="50">
        <v>43678</v>
      </c>
      <c r="F36" s="50">
        <v>44926</v>
      </c>
      <c r="G36" s="35" t="s">
        <v>3372</v>
      </c>
      <c r="H36" s="36" t="s">
        <v>5065</v>
      </c>
      <c r="I36" s="35" t="s">
        <v>4173</v>
      </c>
    </row>
    <row r="37" spans="1:9" ht="45" x14ac:dyDescent="0.25">
      <c r="A37" s="35" t="s">
        <v>3443</v>
      </c>
      <c r="B37" s="36" t="s">
        <v>3444</v>
      </c>
      <c r="C37" s="39">
        <v>1472461.45</v>
      </c>
      <c r="D37" s="39">
        <v>736230.72</v>
      </c>
      <c r="E37" s="50">
        <v>43101</v>
      </c>
      <c r="F37" s="50">
        <v>44561</v>
      </c>
      <c r="G37" s="35" t="s">
        <v>3372</v>
      </c>
      <c r="H37" s="36" t="s">
        <v>3445</v>
      </c>
      <c r="I37" s="35" t="s">
        <v>62</v>
      </c>
    </row>
    <row r="38" spans="1:9" ht="22.5" x14ac:dyDescent="0.25">
      <c r="A38" s="35" t="s">
        <v>5066</v>
      </c>
      <c r="B38" s="36" t="s">
        <v>5067</v>
      </c>
      <c r="C38" s="39">
        <v>1398336</v>
      </c>
      <c r="D38" s="39">
        <v>1118668.8</v>
      </c>
      <c r="E38" s="50">
        <v>42917</v>
      </c>
      <c r="F38" s="50">
        <v>44926</v>
      </c>
      <c r="G38" s="35" t="s">
        <v>3372</v>
      </c>
      <c r="H38" s="36" t="s">
        <v>5068</v>
      </c>
      <c r="I38" s="35" t="s">
        <v>4173</v>
      </c>
    </row>
    <row r="39" spans="1:9" ht="33.75" x14ac:dyDescent="0.25">
      <c r="A39" s="35" t="s">
        <v>3446</v>
      </c>
      <c r="B39" s="36" t="s">
        <v>3447</v>
      </c>
      <c r="C39" s="39">
        <v>1296000</v>
      </c>
      <c r="D39" s="39">
        <v>1036800</v>
      </c>
      <c r="E39" s="50">
        <v>43435</v>
      </c>
      <c r="F39" s="50">
        <v>44196</v>
      </c>
      <c r="G39" s="35" t="s">
        <v>3372</v>
      </c>
      <c r="H39" s="36" t="s">
        <v>3448</v>
      </c>
      <c r="I39" s="35" t="s">
        <v>62</v>
      </c>
    </row>
    <row r="40" spans="1:9" ht="22.5" x14ac:dyDescent="0.25">
      <c r="A40" s="35" t="s">
        <v>3449</v>
      </c>
      <c r="B40" s="36" t="s">
        <v>3450</v>
      </c>
      <c r="C40" s="39">
        <v>1295492.99</v>
      </c>
      <c r="D40" s="39">
        <v>647746.49</v>
      </c>
      <c r="E40" s="50">
        <v>41806</v>
      </c>
      <c r="F40" s="50">
        <v>42674</v>
      </c>
      <c r="G40" s="35" t="s">
        <v>3372</v>
      </c>
      <c r="H40" s="36" t="s">
        <v>3451</v>
      </c>
      <c r="I40" s="35" t="s">
        <v>62</v>
      </c>
    </row>
    <row r="41" spans="1:9" ht="33.75" x14ac:dyDescent="0.25">
      <c r="A41" s="35" t="s">
        <v>3452</v>
      </c>
      <c r="B41" s="36" t="s">
        <v>3453</v>
      </c>
      <c r="C41" s="39">
        <v>1265608</v>
      </c>
      <c r="D41" s="39">
        <v>632804</v>
      </c>
      <c r="E41" s="50">
        <v>42736</v>
      </c>
      <c r="F41" s="50">
        <v>44561</v>
      </c>
      <c r="G41" s="35" t="s">
        <v>3372</v>
      </c>
      <c r="H41" s="36" t="s">
        <v>3454</v>
      </c>
      <c r="I41" s="35" t="s">
        <v>62</v>
      </c>
    </row>
    <row r="42" spans="1:9" ht="22.5" x14ac:dyDescent="0.25">
      <c r="A42" s="35" t="s">
        <v>3455</v>
      </c>
      <c r="B42" s="36" t="s">
        <v>3456</v>
      </c>
      <c r="C42" s="39">
        <v>1253175.4099999999</v>
      </c>
      <c r="D42" s="39">
        <v>1002540.33</v>
      </c>
      <c r="E42" s="50">
        <v>42492</v>
      </c>
      <c r="F42" s="50">
        <v>44196</v>
      </c>
      <c r="G42" s="35" t="s">
        <v>3372</v>
      </c>
      <c r="H42" s="36" t="s">
        <v>3457</v>
      </c>
      <c r="I42" s="35" t="s">
        <v>62</v>
      </c>
    </row>
    <row r="43" spans="1:9" ht="22.5" x14ac:dyDescent="0.25">
      <c r="A43" s="35" t="s">
        <v>5069</v>
      </c>
      <c r="B43" s="36" t="s">
        <v>5070</v>
      </c>
      <c r="C43" s="39">
        <v>1038615.97</v>
      </c>
      <c r="D43" s="39">
        <v>830892.78</v>
      </c>
      <c r="E43" s="50">
        <v>42520</v>
      </c>
      <c r="F43" s="50">
        <v>44560</v>
      </c>
      <c r="G43" s="35" t="s">
        <v>3372</v>
      </c>
      <c r="H43" s="36" t="s">
        <v>5071</v>
      </c>
      <c r="I43" s="35" t="s">
        <v>4173</v>
      </c>
    </row>
    <row r="44" spans="1:9" ht="22.5" x14ac:dyDescent="0.25">
      <c r="A44" s="35" t="s">
        <v>3458</v>
      </c>
      <c r="B44" s="36" t="s">
        <v>3459</v>
      </c>
      <c r="C44" s="39">
        <v>1000000</v>
      </c>
      <c r="D44" s="39">
        <v>800000</v>
      </c>
      <c r="E44" s="50">
        <v>43614</v>
      </c>
      <c r="F44" s="50">
        <v>44316</v>
      </c>
      <c r="G44" s="35" t="s">
        <v>3372</v>
      </c>
      <c r="H44" s="36" t="s">
        <v>3460</v>
      </c>
      <c r="I44" s="35" t="s">
        <v>62</v>
      </c>
    </row>
    <row r="45" spans="1:9" ht="22.5" x14ac:dyDescent="0.25">
      <c r="A45" s="35" t="s">
        <v>3461</v>
      </c>
      <c r="B45" s="36" t="s">
        <v>3462</v>
      </c>
      <c r="C45" s="39">
        <v>900000</v>
      </c>
      <c r="D45" s="39">
        <v>720000</v>
      </c>
      <c r="E45" s="50">
        <v>42852</v>
      </c>
      <c r="F45" s="50">
        <v>43738</v>
      </c>
      <c r="G45" s="35" t="s">
        <v>3372</v>
      </c>
      <c r="H45" s="36" t="s">
        <v>3463</v>
      </c>
      <c r="I45" s="35" t="s">
        <v>62</v>
      </c>
    </row>
    <row r="46" spans="1:9" ht="67.5" x14ac:dyDescent="0.25">
      <c r="A46" s="35" t="s">
        <v>3464</v>
      </c>
      <c r="B46" s="36" t="s">
        <v>3465</v>
      </c>
      <c r="C46" s="39">
        <v>865385</v>
      </c>
      <c r="D46" s="39">
        <v>692308</v>
      </c>
      <c r="E46" s="50">
        <v>43435</v>
      </c>
      <c r="F46" s="50">
        <v>44926</v>
      </c>
      <c r="G46" s="35" t="s">
        <v>3372</v>
      </c>
      <c r="H46" s="36" t="s">
        <v>3466</v>
      </c>
      <c r="I46" s="35" t="s">
        <v>62</v>
      </c>
    </row>
    <row r="47" spans="1:9" ht="22.5" x14ac:dyDescent="0.25">
      <c r="A47" s="35" t="s">
        <v>5072</v>
      </c>
      <c r="B47" s="36" t="s">
        <v>5073</v>
      </c>
      <c r="C47" s="39">
        <v>858771.88</v>
      </c>
      <c r="D47" s="39">
        <v>687017.5</v>
      </c>
      <c r="E47" s="50">
        <v>42517</v>
      </c>
      <c r="F47" s="50">
        <v>44196</v>
      </c>
      <c r="G47" s="35" t="s">
        <v>3372</v>
      </c>
      <c r="H47" s="36" t="s">
        <v>5074</v>
      </c>
      <c r="I47" s="35" t="s">
        <v>4173</v>
      </c>
    </row>
    <row r="48" spans="1:9" ht="22.5" x14ac:dyDescent="0.25">
      <c r="A48" s="35" t="s">
        <v>5075</v>
      </c>
      <c r="B48" s="36" t="s">
        <v>5076</v>
      </c>
      <c r="C48" s="39">
        <v>853497.64</v>
      </c>
      <c r="D48" s="39">
        <v>682798.11</v>
      </c>
      <c r="E48" s="50">
        <v>42517</v>
      </c>
      <c r="F48" s="50">
        <v>44561</v>
      </c>
      <c r="G48" s="35" t="s">
        <v>3372</v>
      </c>
      <c r="H48" s="36" t="s">
        <v>5077</v>
      </c>
      <c r="I48" s="35" t="s">
        <v>4173</v>
      </c>
    </row>
    <row r="49" spans="1:9" ht="67.5" x14ac:dyDescent="0.25">
      <c r="A49" s="35" t="s">
        <v>3467</v>
      </c>
      <c r="B49" s="36" t="s">
        <v>3468</v>
      </c>
      <c r="C49" s="39">
        <v>849044.97</v>
      </c>
      <c r="D49" s="39">
        <v>679235.98</v>
      </c>
      <c r="E49" s="50">
        <v>42979</v>
      </c>
      <c r="F49" s="50">
        <v>43708</v>
      </c>
      <c r="G49" s="35" t="s">
        <v>3372</v>
      </c>
      <c r="H49" s="36" t="s">
        <v>3469</v>
      </c>
      <c r="I49" s="35" t="s">
        <v>62</v>
      </c>
    </row>
    <row r="50" spans="1:9" ht="22.5" x14ac:dyDescent="0.25">
      <c r="A50" s="35" t="s">
        <v>3470</v>
      </c>
      <c r="B50" s="36" t="s">
        <v>3471</v>
      </c>
      <c r="C50" s="39">
        <v>809904.11</v>
      </c>
      <c r="D50" s="39">
        <v>404952.05</v>
      </c>
      <c r="E50" s="50">
        <v>42146</v>
      </c>
      <c r="F50" s="50">
        <v>43047</v>
      </c>
      <c r="G50" s="35" t="s">
        <v>3372</v>
      </c>
      <c r="H50" s="36" t="s">
        <v>3451</v>
      </c>
      <c r="I50" s="35" t="s">
        <v>62</v>
      </c>
    </row>
    <row r="51" spans="1:9" ht="56.25" x14ac:dyDescent="0.25">
      <c r="A51" s="35" t="s">
        <v>3472</v>
      </c>
      <c r="B51" s="36" t="s">
        <v>3473</v>
      </c>
      <c r="C51" s="39">
        <v>796528.93</v>
      </c>
      <c r="D51" s="39">
        <v>637223.14</v>
      </c>
      <c r="E51" s="50">
        <v>42917</v>
      </c>
      <c r="F51" s="50">
        <v>44742</v>
      </c>
      <c r="G51" s="35" t="s">
        <v>3372</v>
      </c>
      <c r="H51" s="36" t="s">
        <v>3474</v>
      </c>
      <c r="I51" s="35" t="s">
        <v>62</v>
      </c>
    </row>
    <row r="52" spans="1:9" ht="56.25" x14ac:dyDescent="0.25">
      <c r="A52" s="35" t="s">
        <v>5078</v>
      </c>
      <c r="B52" s="36" t="s">
        <v>5079</v>
      </c>
      <c r="C52" s="39">
        <v>767927.58</v>
      </c>
      <c r="D52" s="39">
        <v>383963.79</v>
      </c>
      <c r="E52" s="50">
        <v>43709</v>
      </c>
      <c r="F52" s="50">
        <v>44926</v>
      </c>
      <c r="G52" s="35" t="s">
        <v>3372</v>
      </c>
      <c r="H52" s="36" t="s">
        <v>5080</v>
      </c>
      <c r="I52" s="35" t="s">
        <v>4173</v>
      </c>
    </row>
    <row r="53" spans="1:9" ht="22.5" x14ac:dyDescent="0.25">
      <c r="A53" s="35" t="s">
        <v>3475</v>
      </c>
      <c r="B53" s="36" t="s">
        <v>3476</v>
      </c>
      <c r="C53" s="39">
        <v>750722.47</v>
      </c>
      <c r="D53" s="39">
        <v>375361.23</v>
      </c>
      <c r="E53" s="50">
        <v>42101</v>
      </c>
      <c r="F53" s="50">
        <v>43194</v>
      </c>
      <c r="G53" s="35" t="s">
        <v>3372</v>
      </c>
      <c r="H53" s="36" t="s">
        <v>3451</v>
      </c>
      <c r="I53" s="35" t="s">
        <v>62</v>
      </c>
    </row>
    <row r="54" spans="1:9" x14ac:dyDescent="0.25">
      <c r="A54" s="35" t="s">
        <v>3477</v>
      </c>
      <c r="B54" s="36" t="s">
        <v>3478</v>
      </c>
      <c r="C54" s="39">
        <v>739213.12</v>
      </c>
      <c r="D54" s="39">
        <v>369606.56</v>
      </c>
      <c r="E54" s="50">
        <v>42865</v>
      </c>
      <c r="F54" s="50">
        <v>43549</v>
      </c>
      <c r="G54" s="35" t="s">
        <v>3372</v>
      </c>
      <c r="H54" s="36" t="s">
        <v>3479</v>
      </c>
      <c r="I54" s="35" t="s">
        <v>62</v>
      </c>
    </row>
    <row r="55" spans="1:9" ht="78.75" x14ac:dyDescent="0.25">
      <c r="A55" s="35" t="s">
        <v>3480</v>
      </c>
      <c r="B55" s="36" t="s">
        <v>3481</v>
      </c>
      <c r="C55" s="39">
        <v>700307.02</v>
      </c>
      <c r="D55" s="39">
        <v>350153.51</v>
      </c>
      <c r="E55" s="50">
        <v>42370</v>
      </c>
      <c r="F55" s="50">
        <v>44196</v>
      </c>
      <c r="G55" s="35" t="s">
        <v>3372</v>
      </c>
      <c r="H55" s="36" t="s">
        <v>3482</v>
      </c>
      <c r="I55" s="35" t="s">
        <v>62</v>
      </c>
    </row>
    <row r="56" spans="1:9" x14ac:dyDescent="0.25">
      <c r="A56" s="35" t="s">
        <v>3483</v>
      </c>
      <c r="B56" s="36" t="s">
        <v>3484</v>
      </c>
      <c r="C56" s="39">
        <v>700000</v>
      </c>
      <c r="D56" s="39">
        <v>350000</v>
      </c>
      <c r="E56" s="50">
        <v>43404</v>
      </c>
      <c r="F56" s="50">
        <v>44408</v>
      </c>
      <c r="G56" s="35" t="s">
        <v>3372</v>
      </c>
      <c r="H56" s="36" t="s">
        <v>3485</v>
      </c>
      <c r="I56" s="35" t="s">
        <v>62</v>
      </c>
    </row>
    <row r="57" spans="1:9" ht="56.25" x14ac:dyDescent="0.25">
      <c r="A57" s="35" t="s">
        <v>3486</v>
      </c>
      <c r="B57" s="36" t="s">
        <v>3487</v>
      </c>
      <c r="C57" s="39">
        <v>682696.07</v>
      </c>
      <c r="D57" s="39">
        <v>546156.86</v>
      </c>
      <c r="E57" s="50">
        <v>42682</v>
      </c>
      <c r="F57" s="50">
        <v>43233</v>
      </c>
      <c r="G57" s="35" t="s">
        <v>3372</v>
      </c>
      <c r="H57" s="36" t="s">
        <v>3488</v>
      </c>
      <c r="I57" s="35" t="s">
        <v>62</v>
      </c>
    </row>
    <row r="58" spans="1:9" ht="22.5" x14ac:dyDescent="0.25">
      <c r="A58" s="35" t="s">
        <v>3489</v>
      </c>
      <c r="B58" s="36" t="s">
        <v>3490</v>
      </c>
      <c r="C58" s="39">
        <v>636280.19999999995</v>
      </c>
      <c r="D58" s="39">
        <v>540838.17000000004</v>
      </c>
      <c r="E58" s="50">
        <v>43739</v>
      </c>
      <c r="F58" s="50">
        <v>44926</v>
      </c>
      <c r="G58" s="35" t="s">
        <v>3372</v>
      </c>
      <c r="H58" s="36" t="s">
        <v>3491</v>
      </c>
      <c r="I58" s="35" t="s">
        <v>62</v>
      </c>
    </row>
    <row r="59" spans="1:9" ht="22.5" x14ac:dyDescent="0.25">
      <c r="A59" s="35" t="s">
        <v>3492</v>
      </c>
      <c r="B59" s="36" t="s">
        <v>3493</v>
      </c>
      <c r="C59" s="39">
        <v>630000</v>
      </c>
      <c r="D59" s="39">
        <v>504000</v>
      </c>
      <c r="E59" s="50">
        <v>42492</v>
      </c>
      <c r="F59" s="50">
        <v>42916</v>
      </c>
      <c r="G59" s="35" t="s">
        <v>3372</v>
      </c>
      <c r="H59" s="36" t="s">
        <v>3494</v>
      </c>
      <c r="I59" s="35" t="s">
        <v>62</v>
      </c>
    </row>
    <row r="60" spans="1:9" ht="33.75" x14ac:dyDescent="0.25">
      <c r="A60" s="35" t="s">
        <v>3495</v>
      </c>
      <c r="B60" s="36" t="s">
        <v>3496</v>
      </c>
      <c r="C60" s="39">
        <v>603800</v>
      </c>
      <c r="D60" s="39">
        <v>513230</v>
      </c>
      <c r="E60" s="50">
        <v>42228</v>
      </c>
      <c r="F60" s="50">
        <v>44561</v>
      </c>
      <c r="G60" s="35" t="s">
        <v>3372</v>
      </c>
      <c r="H60" s="36" t="s">
        <v>3497</v>
      </c>
      <c r="I60" s="35" t="s">
        <v>62</v>
      </c>
    </row>
    <row r="61" spans="1:9" ht="33.75" x14ac:dyDescent="0.25">
      <c r="A61" s="35" t="s">
        <v>3498</v>
      </c>
      <c r="B61" s="36" t="s">
        <v>3499</v>
      </c>
      <c r="C61" s="39">
        <v>600000</v>
      </c>
      <c r="D61" s="39">
        <v>480000</v>
      </c>
      <c r="E61" s="50">
        <v>42064</v>
      </c>
      <c r="F61" s="50">
        <v>43555</v>
      </c>
      <c r="G61" s="35" t="s">
        <v>3372</v>
      </c>
      <c r="H61" s="36" t="s">
        <v>3500</v>
      </c>
      <c r="I61" s="35" t="s">
        <v>62</v>
      </c>
    </row>
    <row r="62" spans="1:9" ht="33.75" x14ac:dyDescent="0.25">
      <c r="A62" s="35" t="s">
        <v>3501</v>
      </c>
      <c r="B62" s="36" t="s">
        <v>3502</v>
      </c>
      <c r="C62" s="39">
        <v>600000</v>
      </c>
      <c r="D62" s="39">
        <v>480000</v>
      </c>
      <c r="E62" s="50">
        <v>43282</v>
      </c>
      <c r="F62" s="50">
        <v>44165</v>
      </c>
      <c r="G62" s="35" t="s">
        <v>3372</v>
      </c>
      <c r="H62" s="36" t="s">
        <v>3503</v>
      </c>
      <c r="I62" s="35" t="s">
        <v>62</v>
      </c>
    </row>
    <row r="63" spans="1:9" ht="135" x14ac:dyDescent="0.25">
      <c r="A63" s="35" t="s">
        <v>3504</v>
      </c>
      <c r="B63" s="36" t="s">
        <v>3505</v>
      </c>
      <c r="C63" s="39">
        <v>542300</v>
      </c>
      <c r="D63" s="39">
        <v>460955</v>
      </c>
      <c r="E63" s="50">
        <v>42167</v>
      </c>
      <c r="F63" s="50">
        <v>44196</v>
      </c>
      <c r="G63" s="35" t="s">
        <v>3372</v>
      </c>
      <c r="H63" s="36" t="s">
        <v>3506</v>
      </c>
      <c r="I63" s="35" t="s">
        <v>62</v>
      </c>
    </row>
    <row r="64" spans="1:9" ht="22.5" x14ac:dyDescent="0.25">
      <c r="A64" s="35" t="s">
        <v>3507</v>
      </c>
      <c r="B64" s="36" t="s">
        <v>3508</v>
      </c>
      <c r="C64" s="39">
        <v>530000</v>
      </c>
      <c r="D64" s="39">
        <v>424000</v>
      </c>
      <c r="E64" s="50">
        <v>42492</v>
      </c>
      <c r="F64" s="50">
        <v>42916</v>
      </c>
      <c r="G64" s="35" t="s">
        <v>3372</v>
      </c>
      <c r="H64" s="36" t="s">
        <v>3509</v>
      </c>
      <c r="I64" s="35" t="s">
        <v>62</v>
      </c>
    </row>
    <row r="65" spans="1:9" ht="56.25" x14ac:dyDescent="0.25">
      <c r="A65" s="35" t="s">
        <v>3510</v>
      </c>
      <c r="B65" s="36" t="s">
        <v>3511</v>
      </c>
      <c r="C65" s="39">
        <v>511902.9</v>
      </c>
      <c r="D65" s="39">
        <v>409522.32</v>
      </c>
      <c r="E65" s="50">
        <v>42688</v>
      </c>
      <c r="F65" s="50">
        <v>43234</v>
      </c>
      <c r="G65" s="35" t="s">
        <v>3372</v>
      </c>
      <c r="H65" s="36" t="s">
        <v>3488</v>
      </c>
      <c r="I65" s="35" t="s">
        <v>62</v>
      </c>
    </row>
    <row r="66" spans="1:9" ht="22.5" x14ac:dyDescent="0.25">
      <c r="A66" s="35" t="s">
        <v>5081</v>
      </c>
      <c r="B66" s="36" t="s">
        <v>5082</v>
      </c>
      <c r="C66" s="39">
        <v>505111.94</v>
      </c>
      <c r="D66" s="39">
        <v>404089.55</v>
      </c>
      <c r="E66" s="50">
        <v>42878</v>
      </c>
      <c r="F66" s="50">
        <v>43280</v>
      </c>
      <c r="G66" s="35" t="s">
        <v>3372</v>
      </c>
      <c r="H66" s="36" t="s">
        <v>5083</v>
      </c>
      <c r="I66" s="35" t="s">
        <v>4173</v>
      </c>
    </row>
    <row r="67" spans="1:9" ht="22.5" x14ac:dyDescent="0.25">
      <c r="A67" s="35" t="s">
        <v>3512</v>
      </c>
      <c r="B67" s="36" t="s">
        <v>3513</v>
      </c>
      <c r="C67" s="39">
        <v>500000</v>
      </c>
      <c r="D67" s="39">
        <v>400000</v>
      </c>
      <c r="E67" s="50">
        <v>42492</v>
      </c>
      <c r="F67" s="50">
        <v>44561</v>
      </c>
      <c r="G67" s="35" t="s">
        <v>3372</v>
      </c>
      <c r="H67" s="36" t="s">
        <v>3514</v>
      </c>
      <c r="I67" s="35" t="s">
        <v>62</v>
      </c>
    </row>
    <row r="68" spans="1:9" ht="33.75" x14ac:dyDescent="0.25">
      <c r="A68" s="35" t="s">
        <v>5084</v>
      </c>
      <c r="B68" s="36" t="s">
        <v>5085</v>
      </c>
      <c r="C68" s="39">
        <v>496528.91</v>
      </c>
      <c r="D68" s="39">
        <v>397223.13</v>
      </c>
      <c r="E68" s="50">
        <v>42625</v>
      </c>
      <c r="F68" s="50">
        <v>44012</v>
      </c>
      <c r="G68" s="35" t="s">
        <v>3372</v>
      </c>
      <c r="H68" s="36" t="s">
        <v>5086</v>
      </c>
      <c r="I68" s="35" t="s">
        <v>4173</v>
      </c>
    </row>
    <row r="69" spans="1:9" ht="56.25" x14ac:dyDescent="0.25">
      <c r="A69" s="35" t="s">
        <v>3515</v>
      </c>
      <c r="B69" s="36" t="s">
        <v>3516</v>
      </c>
      <c r="C69" s="39">
        <v>426332.41</v>
      </c>
      <c r="D69" s="39">
        <v>341065.93</v>
      </c>
      <c r="E69" s="50">
        <v>42699</v>
      </c>
      <c r="F69" s="50">
        <v>43250</v>
      </c>
      <c r="G69" s="35" t="s">
        <v>3372</v>
      </c>
      <c r="H69" s="36" t="s">
        <v>3488</v>
      </c>
      <c r="I69" s="35" t="s">
        <v>62</v>
      </c>
    </row>
    <row r="70" spans="1:9" ht="168.75" x14ac:dyDescent="0.25">
      <c r="A70" s="35" t="s">
        <v>3517</v>
      </c>
      <c r="B70" s="36" t="s">
        <v>3518</v>
      </c>
      <c r="C70" s="39">
        <v>416146.83</v>
      </c>
      <c r="D70" s="39">
        <v>332917.46000000002</v>
      </c>
      <c r="E70" s="50">
        <v>43327</v>
      </c>
      <c r="F70" s="50">
        <v>43449</v>
      </c>
      <c r="G70" s="35" t="s">
        <v>3372</v>
      </c>
      <c r="H70" s="36" t="s">
        <v>3519</v>
      </c>
      <c r="I70" s="35" t="s">
        <v>62</v>
      </c>
    </row>
    <row r="71" spans="1:9" ht="33.75" x14ac:dyDescent="0.25">
      <c r="A71" s="35" t="s">
        <v>5087</v>
      </c>
      <c r="B71" s="36" t="s">
        <v>5088</v>
      </c>
      <c r="C71" s="39">
        <v>412355.7</v>
      </c>
      <c r="D71" s="39">
        <v>329884.56</v>
      </c>
      <c r="E71" s="50">
        <v>43222</v>
      </c>
      <c r="F71" s="50">
        <v>44864</v>
      </c>
      <c r="G71" s="35" t="s">
        <v>3372</v>
      </c>
      <c r="H71" s="36" t="s">
        <v>5089</v>
      </c>
      <c r="I71" s="35" t="s">
        <v>4173</v>
      </c>
    </row>
    <row r="72" spans="1:9" ht="56.25" x14ac:dyDescent="0.25">
      <c r="A72" s="35" t="s">
        <v>3520</v>
      </c>
      <c r="B72" s="36" t="s">
        <v>3521</v>
      </c>
      <c r="C72" s="39">
        <v>382740.56</v>
      </c>
      <c r="D72" s="39">
        <v>191370.28</v>
      </c>
      <c r="E72" s="50">
        <v>43101</v>
      </c>
      <c r="F72" s="50">
        <v>44196</v>
      </c>
      <c r="G72" s="35" t="s">
        <v>3372</v>
      </c>
      <c r="H72" s="36" t="s">
        <v>3522</v>
      </c>
      <c r="I72" s="35" t="s">
        <v>62</v>
      </c>
    </row>
    <row r="73" spans="1:9" ht="67.5" x14ac:dyDescent="0.25">
      <c r="A73" s="35" t="s">
        <v>3523</v>
      </c>
      <c r="B73" s="36" t="s">
        <v>3524</v>
      </c>
      <c r="C73" s="39">
        <v>373632</v>
      </c>
      <c r="D73" s="39">
        <v>298905.59999999998</v>
      </c>
      <c r="E73" s="50">
        <v>43864</v>
      </c>
      <c r="F73" s="50">
        <v>44561</v>
      </c>
      <c r="G73" s="35" t="s">
        <v>3372</v>
      </c>
      <c r="H73" s="36" t="s">
        <v>3525</v>
      </c>
      <c r="I73" s="35" t="s">
        <v>62</v>
      </c>
    </row>
    <row r="74" spans="1:9" ht="56.25" x14ac:dyDescent="0.25">
      <c r="A74" s="35" t="s">
        <v>3526</v>
      </c>
      <c r="B74" s="36" t="s">
        <v>3527</v>
      </c>
      <c r="C74" s="39">
        <v>371124.45</v>
      </c>
      <c r="D74" s="39">
        <v>296899.56</v>
      </c>
      <c r="E74" s="50">
        <v>42677</v>
      </c>
      <c r="F74" s="50">
        <v>43223</v>
      </c>
      <c r="G74" s="35" t="s">
        <v>3372</v>
      </c>
      <c r="H74" s="36" t="s">
        <v>3488</v>
      </c>
      <c r="I74" s="35" t="s">
        <v>62</v>
      </c>
    </row>
    <row r="75" spans="1:9" ht="22.5" x14ac:dyDescent="0.25">
      <c r="A75" s="35" t="s">
        <v>3528</v>
      </c>
      <c r="B75" s="36" t="s">
        <v>3529</v>
      </c>
      <c r="C75" s="39">
        <v>346162.87</v>
      </c>
      <c r="D75" s="39">
        <v>173081.43</v>
      </c>
      <c r="E75" s="50">
        <v>41950</v>
      </c>
      <c r="F75" s="50">
        <v>42412</v>
      </c>
      <c r="G75" s="35" t="s">
        <v>3372</v>
      </c>
      <c r="H75" s="36" t="s">
        <v>3451</v>
      </c>
      <c r="I75" s="35" t="s">
        <v>62</v>
      </c>
    </row>
    <row r="76" spans="1:9" ht="90" x14ac:dyDescent="0.25">
      <c r="A76" s="35" t="s">
        <v>3530</v>
      </c>
      <c r="B76" s="36" t="s">
        <v>3531</v>
      </c>
      <c r="C76" s="39">
        <v>331788.92</v>
      </c>
      <c r="D76" s="39">
        <v>165894.46</v>
      </c>
      <c r="E76" s="50">
        <v>43101</v>
      </c>
      <c r="F76" s="50">
        <v>44196</v>
      </c>
      <c r="G76" s="35" t="s">
        <v>3372</v>
      </c>
      <c r="H76" s="36" t="s">
        <v>3532</v>
      </c>
      <c r="I76" s="35" t="s">
        <v>62</v>
      </c>
    </row>
    <row r="77" spans="1:9" ht="22.5" x14ac:dyDescent="0.25">
      <c r="A77" s="35" t="s">
        <v>3533</v>
      </c>
      <c r="B77" s="36" t="s">
        <v>3534</v>
      </c>
      <c r="C77" s="39">
        <v>314993.69</v>
      </c>
      <c r="D77" s="39">
        <v>157496.85</v>
      </c>
      <c r="E77" s="50">
        <v>42948</v>
      </c>
      <c r="F77" s="50">
        <v>43191</v>
      </c>
      <c r="G77" s="35" t="s">
        <v>3372</v>
      </c>
      <c r="H77" s="36" t="s">
        <v>3535</v>
      </c>
      <c r="I77" s="35" t="s">
        <v>62</v>
      </c>
    </row>
    <row r="78" spans="1:9" ht="22.5" x14ac:dyDescent="0.25">
      <c r="A78" s="35" t="s">
        <v>3536</v>
      </c>
      <c r="B78" s="36" t="s">
        <v>3537</v>
      </c>
      <c r="C78" s="39">
        <v>306458.89</v>
      </c>
      <c r="D78" s="39">
        <v>153229.45000000001</v>
      </c>
      <c r="E78" s="50">
        <v>43756</v>
      </c>
      <c r="F78" s="50">
        <v>43923</v>
      </c>
      <c r="G78" s="35" t="s">
        <v>3372</v>
      </c>
      <c r="H78" s="36" t="s">
        <v>3538</v>
      </c>
      <c r="I78" s="35" t="s">
        <v>62</v>
      </c>
    </row>
    <row r="79" spans="1:9" ht="22.5" x14ac:dyDescent="0.25">
      <c r="A79" s="35" t="s">
        <v>3539</v>
      </c>
      <c r="B79" s="36" t="s">
        <v>3540</v>
      </c>
      <c r="C79" s="39">
        <v>303497.78000000003</v>
      </c>
      <c r="D79" s="39">
        <v>151748.89000000001</v>
      </c>
      <c r="E79" s="50">
        <v>42439</v>
      </c>
      <c r="F79" s="50">
        <v>43138</v>
      </c>
      <c r="G79" s="35" t="s">
        <v>3372</v>
      </c>
      <c r="H79" s="36" t="s">
        <v>3451</v>
      </c>
      <c r="I79" s="35" t="s">
        <v>62</v>
      </c>
    </row>
    <row r="80" spans="1:9" ht="22.5" x14ac:dyDescent="0.25">
      <c r="A80" s="35" t="s">
        <v>3541</v>
      </c>
      <c r="B80" s="36" t="s">
        <v>3542</v>
      </c>
      <c r="C80" s="39">
        <v>300000</v>
      </c>
      <c r="D80" s="39">
        <v>240000</v>
      </c>
      <c r="E80" s="50">
        <v>43009</v>
      </c>
      <c r="F80" s="50">
        <v>44135</v>
      </c>
      <c r="G80" s="35" t="s">
        <v>3372</v>
      </c>
      <c r="H80" s="36" t="s">
        <v>3543</v>
      </c>
      <c r="I80" s="35" t="s">
        <v>62</v>
      </c>
    </row>
    <row r="81" spans="1:9" ht="56.25" x14ac:dyDescent="0.25">
      <c r="A81" s="35" t="s">
        <v>3544</v>
      </c>
      <c r="B81" s="36" t="s">
        <v>3545</v>
      </c>
      <c r="C81" s="39">
        <v>290094.63</v>
      </c>
      <c r="D81" s="39">
        <v>232075.7</v>
      </c>
      <c r="E81" s="50">
        <v>42709</v>
      </c>
      <c r="F81" s="50">
        <v>43262</v>
      </c>
      <c r="G81" s="35" t="s">
        <v>3372</v>
      </c>
      <c r="H81" s="36" t="s">
        <v>3546</v>
      </c>
      <c r="I81" s="35" t="s">
        <v>62</v>
      </c>
    </row>
    <row r="82" spans="1:9" ht="56.25" x14ac:dyDescent="0.25">
      <c r="A82" s="35" t="s">
        <v>3547</v>
      </c>
      <c r="B82" s="36" t="s">
        <v>3548</v>
      </c>
      <c r="C82" s="39">
        <v>290094.63</v>
      </c>
      <c r="D82" s="39">
        <v>232075.7</v>
      </c>
      <c r="E82" s="50">
        <v>42716</v>
      </c>
      <c r="F82" s="50">
        <v>43263</v>
      </c>
      <c r="G82" s="35" t="s">
        <v>3372</v>
      </c>
      <c r="H82" s="36" t="s">
        <v>3488</v>
      </c>
      <c r="I82" s="35" t="s">
        <v>62</v>
      </c>
    </row>
    <row r="83" spans="1:9" ht="22.5" x14ac:dyDescent="0.25">
      <c r="A83" s="35" t="s">
        <v>3549</v>
      </c>
      <c r="B83" s="36" t="s">
        <v>3550</v>
      </c>
      <c r="C83" s="39">
        <v>283918.64</v>
      </c>
      <c r="D83" s="39">
        <v>141959.32</v>
      </c>
      <c r="E83" s="50">
        <v>42297</v>
      </c>
      <c r="F83" s="50">
        <v>43040</v>
      </c>
      <c r="G83" s="35" t="s">
        <v>3372</v>
      </c>
      <c r="H83" s="36" t="s">
        <v>3451</v>
      </c>
      <c r="I83" s="35" t="s">
        <v>62</v>
      </c>
    </row>
    <row r="84" spans="1:9" ht="56.25" x14ac:dyDescent="0.25">
      <c r="A84" s="35" t="s">
        <v>3551</v>
      </c>
      <c r="B84" s="36" t="s">
        <v>3552</v>
      </c>
      <c r="C84" s="39">
        <v>274253.21000000002</v>
      </c>
      <c r="D84" s="39">
        <v>219402.57</v>
      </c>
      <c r="E84" s="50">
        <v>42691</v>
      </c>
      <c r="F84" s="50">
        <v>43242</v>
      </c>
      <c r="G84" s="35" t="s">
        <v>3372</v>
      </c>
      <c r="H84" s="36" t="s">
        <v>3488</v>
      </c>
      <c r="I84" s="35" t="s">
        <v>62</v>
      </c>
    </row>
    <row r="85" spans="1:9" ht="45" x14ac:dyDescent="0.25">
      <c r="A85" s="35" t="s">
        <v>5090</v>
      </c>
      <c r="B85" s="36" t="s">
        <v>5091</v>
      </c>
      <c r="C85" s="39">
        <v>264501.65999999997</v>
      </c>
      <c r="D85" s="39">
        <v>132250.82999999999</v>
      </c>
      <c r="E85" s="50">
        <v>43062</v>
      </c>
      <c r="F85" s="50">
        <v>44195</v>
      </c>
      <c r="G85" s="35" t="s">
        <v>3372</v>
      </c>
      <c r="H85" s="36" t="s">
        <v>5092</v>
      </c>
      <c r="I85" s="35" t="s">
        <v>4173</v>
      </c>
    </row>
    <row r="86" spans="1:9" ht="90" x14ac:dyDescent="0.25">
      <c r="A86" s="35" t="s">
        <v>3553</v>
      </c>
      <c r="B86" s="36" t="s">
        <v>3554</v>
      </c>
      <c r="C86" s="39">
        <v>245738.16</v>
      </c>
      <c r="D86" s="39">
        <v>122869.08</v>
      </c>
      <c r="E86" s="50">
        <v>42758</v>
      </c>
      <c r="F86" s="50">
        <v>42848</v>
      </c>
      <c r="G86" s="35" t="s">
        <v>3372</v>
      </c>
      <c r="H86" s="36" t="s">
        <v>3555</v>
      </c>
      <c r="I86" s="35" t="s">
        <v>62</v>
      </c>
    </row>
    <row r="87" spans="1:9" ht="225" x14ac:dyDescent="0.25">
      <c r="A87" s="35" t="s">
        <v>3556</v>
      </c>
      <c r="B87" s="36" t="s">
        <v>3557</v>
      </c>
      <c r="C87" s="39">
        <v>245387.85</v>
      </c>
      <c r="D87" s="39">
        <v>196310.28</v>
      </c>
      <c r="E87" s="50">
        <v>43617</v>
      </c>
      <c r="F87" s="50">
        <v>44012</v>
      </c>
      <c r="G87" s="35" t="s">
        <v>3372</v>
      </c>
      <c r="H87" s="36" t="s">
        <v>3558</v>
      </c>
      <c r="I87" s="35" t="s">
        <v>62</v>
      </c>
    </row>
    <row r="88" spans="1:9" ht="56.25" x14ac:dyDescent="0.25">
      <c r="A88" s="35" t="s">
        <v>3559</v>
      </c>
      <c r="B88" s="36" t="s">
        <v>3560</v>
      </c>
      <c r="C88" s="39">
        <v>240792.75</v>
      </c>
      <c r="D88" s="39">
        <v>192634.2</v>
      </c>
      <c r="E88" s="50">
        <v>42656</v>
      </c>
      <c r="F88" s="50">
        <v>43222</v>
      </c>
      <c r="G88" s="35" t="s">
        <v>3372</v>
      </c>
      <c r="H88" s="36" t="s">
        <v>3488</v>
      </c>
      <c r="I88" s="35" t="s">
        <v>62</v>
      </c>
    </row>
    <row r="89" spans="1:9" ht="56.25" x14ac:dyDescent="0.25">
      <c r="A89" s="35" t="s">
        <v>3561</v>
      </c>
      <c r="B89" s="36" t="s">
        <v>3562</v>
      </c>
      <c r="C89" s="39">
        <v>240792.75</v>
      </c>
      <c r="D89" s="39">
        <v>192634.2</v>
      </c>
      <c r="E89" s="50">
        <v>42677</v>
      </c>
      <c r="F89" s="50">
        <v>43228</v>
      </c>
      <c r="G89" s="35" t="s">
        <v>3372</v>
      </c>
      <c r="H89" s="36" t="s">
        <v>3488</v>
      </c>
      <c r="I89" s="35" t="s">
        <v>62</v>
      </c>
    </row>
    <row r="90" spans="1:9" ht="22.5" x14ac:dyDescent="0.25">
      <c r="A90" s="35" t="s">
        <v>3563</v>
      </c>
      <c r="B90" s="36" t="s">
        <v>3564</v>
      </c>
      <c r="C90" s="39">
        <v>209044.83</v>
      </c>
      <c r="D90" s="39">
        <v>104522.41</v>
      </c>
      <c r="E90" s="50">
        <v>42269</v>
      </c>
      <c r="F90" s="50">
        <v>43006</v>
      </c>
      <c r="G90" s="35" t="s">
        <v>3372</v>
      </c>
      <c r="H90" s="36" t="s">
        <v>3451</v>
      </c>
      <c r="I90" s="35" t="s">
        <v>62</v>
      </c>
    </row>
    <row r="91" spans="1:9" ht="22.5" x14ac:dyDescent="0.25">
      <c r="A91" s="35" t="s">
        <v>3565</v>
      </c>
      <c r="B91" s="36" t="s">
        <v>3566</v>
      </c>
      <c r="C91" s="39">
        <v>208691.24</v>
      </c>
      <c r="D91" s="39">
        <v>104345.62</v>
      </c>
      <c r="E91" s="50">
        <v>42267</v>
      </c>
      <c r="F91" s="50">
        <v>43040</v>
      </c>
      <c r="G91" s="35" t="s">
        <v>3372</v>
      </c>
      <c r="H91" s="36" t="s">
        <v>3451</v>
      </c>
      <c r="I91" s="35" t="s">
        <v>62</v>
      </c>
    </row>
    <row r="92" spans="1:9" ht="22.5" x14ac:dyDescent="0.25">
      <c r="A92" s="35" t="s">
        <v>3567</v>
      </c>
      <c r="B92" s="36" t="s">
        <v>3568</v>
      </c>
      <c r="C92" s="39">
        <v>190255.2</v>
      </c>
      <c r="D92" s="39">
        <v>95127.6</v>
      </c>
      <c r="E92" s="50">
        <v>42579</v>
      </c>
      <c r="F92" s="50">
        <v>43464</v>
      </c>
      <c r="G92" s="35" t="s">
        <v>3372</v>
      </c>
      <c r="H92" s="36" t="s">
        <v>3451</v>
      </c>
      <c r="I92" s="35" t="s">
        <v>62</v>
      </c>
    </row>
    <row r="93" spans="1:9" ht="33.75" x14ac:dyDescent="0.25">
      <c r="A93" s="35" t="s">
        <v>5093</v>
      </c>
      <c r="B93" s="36" t="s">
        <v>5094</v>
      </c>
      <c r="C93" s="39">
        <v>181500</v>
      </c>
      <c r="D93" s="39">
        <v>145200</v>
      </c>
      <c r="E93" s="50">
        <v>42856</v>
      </c>
      <c r="F93" s="50">
        <v>43585</v>
      </c>
      <c r="G93" s="35" t="s">
        <v>3372</v>
      </c>
      <c r="H93" s="36" t="s">
        <v>5094</v>
      </c>
      <c r="I93" s="35" t="s">
        <v>4173</v>
      </c>
    </row>
    <row r="94" spans="1:9" ht="33.75" x14ac:dyDescent="0.25">
      <c r="A94" s="35" t="s">
        <v>3569</v>
      </c>
      <c r="B94" s="36" t="s">
        <v>3570</v>
      </c>
      <c r="C94" s="39">
        <v>180962.76</v>
      </c>
      <c r="D94" s="39">
        <v>90481.38</v>
      </c>
      <c r="E94" s="50">
        <v>42370</v>
      </c>
      <c r="F94" s="50">
        <v>44196</v>
      </c>
      <c r="G94" s="35" t="s">
        <v>3372</v>
      </c>
      <c r="H94" s="36" t="s">
        <v>3571</v>
      </c>
      <c r="I94" s="35" t="s">
        <v>62</v>
      </c>
    </row>
    <row r="95" spans="1:9" ht="78.75" x14ac:dyDescent="0.25">
      <c r="A95" s="35" t="s">
        <v>3572</v>
      </c>
      <c r="B95" s="36" t="s">
        <v>3573</v>
      </c>
      <c r="C95" s="39">
        <v>180000</v>
      </c>
      <c r="D95" s="39">
        <v>144000</v>
      </c>
      <c r="E95" s="50">
        <v>42614</v>
      </c>
      <c r="F95" s="50">
        <v>43465</v>
      </c>
      <c r="G95" s="35" t="s">
        <v>3372</v>
      </c>
      <c r="H95" s="36" t="s">
        <v>3574</v>
      </c>
      <c r="I95" s="35" t="s">
        <v>62</v>
      </c>
    </row>
    <row r="96" spans="1:9" ht="22.5" x14ac:dyDescent="0.25">
      <c r="A96" s="35" t="s">
        <v>3575</v>
      </c>
      <c r="B96" s="36" t="s">
        <v>3576</v>
      </c>
      <c r="C96" s="39">
        <v>174109.16</v>
      </c>
      <c r="D96" s="39">
        <v>87054.58</v>
      </c>
      <c r="E96" s="50">
        <v>42171</v>
      </c>
      <c r="F96" s="50">
        <v>42652</v>
      </c>
      <c r="G96" s="35" t="s">
        <v>3372</v>
      </c>
      <c r="H96" s="36" t="s">
        <v>3451</v>
      </c>
      <c r="I96" s="35" t="s">
        <v>62</v>
      </c>
    </row>
    <row r="97" spans="1:9" ht="22.5" x14ac:dyDescent="0.25">
      <c r="A97" s="35" t="s">
        <v>3577</v>
      </c>
      <c r="B97" s="36" t="s">
        <v>3578</v>
      </c>
      <c r="C97" s="39">
        <v>159396.63</v>
      </c>
      <c r="D97" s="39">
        <v>79698.320000000007</v>
      </c>
      <c r="E97" s="50">
        <v>42269</v>
      </c>
      <c r="F97" s="50">
        <v>43047</v>
      </c>
      <c r="G97" s="35" t="s">
        <v>3372</v>
      </c>
      <c r="H97" s="36" t="s">
        <v>3451</v>
      </c>
      <c r="I97" s="35" t="s">
        <v>62</v>
      </c>
    </row>
    <row r="98" spans="1:9" ht="22.5" x14ac:dyDescent="0.25">
      <c r="A98" s="35" t="s">
        <v>3579</v>
      </c>
      <c r="B98" s="36" t="s">
        <v>3580</v>
      </c>
      <c r="C98" s="39">
        <v>151638.35999999999</v>
      </c>
      <c r="D98" s="39">
        <v>75819.179999999993</v>
      </c>
      <c r="E98" s="50">
        <v>42269</v>
      </c>
      <c r="F98" s="50">
        <v>43016</v>
      </c>
      <c r="G98" s="35" t="s">
        <v>3372</v>
      </c>
      <c r="H98" s="36" t="s">
        <v>3451</v>
      </c>
      <c r="I98" s="35" t="s">
        <v>62</v>
      </c>
    </row>
    <row r="99" spans="1:9" x14ac:dyDescent="0.25">
      <c r="A99" s="35" t="s">
        <v>5095</v>
      </c>
      <c r="B99" s="36" t="s">
        <v>5096</v>
      </c>
      <c r="C99" s="39">
        <v>150000</v>
      </c>
      <c r="D99" s="39">
        <v>120000</v>
      </c>
      <c r="E99" s="50">
        <v>43831</v>
      </c>
      <c r="F99" s="50">
        <v>44561</v>
      </c>
      <c r="G99" s="35" t="s">
        <v>3372</v>
      </c>
      <c r="H99" s="36" t="s">
        <v>5097</v>
      </c>
      <c r="I99" s="35" t="s">
        <v>4173</v>
      </c>
    </row>
    <row r="100" spans="1:9" ht="22.5" x14ac:dyDescent="0.25">
      <c r="A100" s="35" t="s">
        <v>3581</v>
      </c>
      <c r="B100" s="36" t="s">
        <v>3582</v>
      </c>
      <c r="C100" s="39">
        <v>149468.22</v>
      </c>
      <c r="D100" s="39">
        <v>74734.11</v>
      </c>
      <c r="E100" s="50">
        <v>42464</v>
      </c>
      <c r="F100" s="50">
        <v>43315</v>
      </c>
      <c r="G100" s="35" t="s">
        <v>3372</v>
      </c>
      <c r="H100" s="36" t="s">
        <v>3451</v>
      </c>
      <c r="I100" s="35" t="s">
        <v>62</v>
      </c>
    </row>
    <row r="101" spans="1:9" ht="22.5" x14ac:dyDescent="0.25">
      <c r="A101" s="35" t="s">
        <v>5098</v>
      </c>
      <c r="B101" s="36" t="s">
        <v>5099</v>
      </c>
      <c r="C101" s="39">
        <v>144086.13</v>
      </c>
      <c r="D101" s="39">
        <v>115268.9</v>
      </c>
      <c r="E101" s="50">
        <v>42788</v>
      </c>
      <c r="F101" s="50">
        <v>43281</v>
      </c>
      <c r="G101" s="35" t="s">
        <v>3372</v>
      </c>
      <c r="H101" s="36" t="s">
        <v>5100</v>
      </c>
      <c r="I101" s="35" t="s">
        <v>4173</v>
      </c>
    </row>
    <row r="102" spans="1:9" ht="56.25" x14ac:dyDescent="0.25">
      <c r="A102" s="35" t="s">
        <v>3583</v>
      </c>
      <c r="B102" s="36" t="s">
        <v>3584</v>
      </c>
      <c r="C102" s="39">
        <v>137474.4</v>
      </c>
      <c r="D102" s="39">
        <v>109979.52</v>
      </c>
      <c r="E102" s="50">
        <v>42674</v>
      </c>
      <c r="F102" s="50">
        <v>43227</v>
      </c>
      <c r="G102" s="35" t="s">
        <v>3372</v>
      </c>
      <c r="H102" s="36" t="s">
        <v>3488</v>
      </c>
      <c r="I102" s="35" t="s">
        <v>62</v>
      </c>
    </row>
    <row r="103" spans="1:9" ht="22.5" x14ac:dyDescent="0.25">
      <c r="A103" s="35" t="s">
        <v>3585</v>
      </c>
      <c r="B103" s="36" t="s">
        <v>3586</v>
      </c>
      <c r="C103" s="39">
        <v>136478.5</v>
      </c>
      <c r="D103" s="39">
        <v>68239.25</v>
      </c>
      <c r="E103" s="50">
        <v>42761</v>
      </c>
      <c r="F103" s="50">
        <v>43465</v>
      </c>
      <c r="G103" s="35" t="s">
        <v>3372</v>
      </c>
      <c r="H103" s="36" t="s">
        <v>3451</v>
      </c>
      <c r="I103" s="35" t="s">
        <v>62</v>
      </c>
    </row>
    <row r="104" spans="1:9" ht="33.75" x14ac:dyDescent="0.25">
      <c r="A104" s="35" t="s">
        <v>3587</v>
      </c>
      <c r="B104" s="36" t="s">
        <v>3588</v>
      </c>
      <c r="C104" s="39">
        <v>125502.31</v>
      </c>
      <c r="D104" s="39">
        <v>106676.96</v>
      </c>
      <c r="E104" s="50">
        <v>43038</v>
      </c>
      <c r="F104" s="50">
        <v>43434</v>
      </c>
      <c r="G104" s="35" t="s">
        <v>3372</v>
      </c>
      <c r="H104" s="36" t="s">
        <v>3589</v>
      </c>
      <c r="I104" s="35" t="s">
        <v>62</v>
      </c>
    </row>
    <row r="105" spans="1:9" x14ac:dyDescent="0.25">
      <c r="A105" s="35" t="s">
        <v>3590</v>
      </c>
      <c r="B105" s="36" t="s">
        <v>3591</v>
      </c>
      <c r="C105" s="39">
        <v>114322.54</v>
      </c>
      <c r="D105" s="39">
        <v>57161.27</v>
      </c>
      <c r="E105" s="50">
        <v>43009</v>
      </c>
      <c r="F105" s="50">
        <v>43100</v>
      </c>
      <c r="G105" s="35" t="s">
        <v>3372</v>
      </c>
      <c r="H105" s="36" t="s">
        <v>3592</v>
      </c>
      <c r="I105" s="35" t="s">
        <v>62</v>
      </c>
    </row>
    <row r="106" spans="1:9" ht="22.5" x14ac:dyDescent="0.25">
      <c r="A106" s="35" t="s">
        <v>3593</v>
      </c>
      <c r="B106" s="36" t="s">
        <v>3594</v>
      </c>
      <c r="C106" s="39">
        <v>93038.77</v>
      </c>
      <c r="D106" s="39">
        <v>46519.39</v>
      </c>
      <c r="E106" s="50">
        <v>42178</v>
      </c>
      <c r="F106" s="50">
        <v>42856</v>
      </c>
      <c r="G106" s="35" t="s">
        <v>3372</v>
      </c>
      <c r="H106" s="36" t="s">
        <v>3595</v>
      </c>
      <c r="I106" s="35" t="s">
        <v>62</v>
      </c>
    </row>
    <row r="107" spans="1:9" ht="45" x14ac:dyDescent="0.25">
      <c r="A107" s="35" t="s">
        <v>5101</v>
      </c>
      <c r="B107" s="36" t="s">
        <v>5102</v>
      </c>
      <c r="C107" s="39">
        <v>71655.33</v>
      </c>
      <c r="D107" s="39">
        <v>35827.67</v>
      </c>
      <c r="E107" s="50">
        <v>42187</v>
      </c>
      <c r="F107" s="50">
        <v>43039</v>
      </c>
      <c r="G107" s="35" t="s">
        <v>3372</v>
      </c>
      <c r="H107" s="36" t="s">
        <v>5103</v>
      </c>
      <c r="I107" s="35" t="s">
        <v>4173</v>
      </c>
    </row>
    <row r="108" spans="1:9" ht="45" x14ac:dyDescent="0.25">
      <c r="A108" s="35" t="s">
        <v>5104</v>
      </c>
      <c r="B108" s="36" t="s">
        <v>5105</v>
      </c>
      <c r="C108" s="39">
        <v>52259.44</v>
      </c>
      <c r="D108" s="39">
        <v>26129.72</v>
      </c>
      <c r="E108" s="50">
        <v>42796</v>
      </c>
      <c r="F108" s="50">
        <v>42993</v>
      </c>
      <c r="G108" s="35" t="s">
        <v>3372</v>
      </c>
      <c r="H108" s="36" t="s">
        <v>5106</v>
      </c>
      <c r="I108" s="35" t="s">
        <v>4173</v>
      </c>
    </row>
    <row r="109" spans="1:9" ht="22.5" x14ac:dyDescent="0.25">
      <c r="A109" s="35" t="s">
        <v>5107</v>
      </c>
      <c r="B109" s="36" t="s">
        <v>5108</v>
      </c>
      <c r="C109" s="39">
        <v>50003.25</v>
      </c>
      <c r="D109" s="39">
        <v>40002.6</v>
      </c>
      <c r="E109" s="50">
        <v>42736</v>
      </c>
      <c r="F109" s="50">
        <v>43281</v>
      </c>
      <c r="G109" s="35" t="s">
        <v>3372</v>
      </c>
      <c r="H109" s="36" t="s">
        <v>5109</v>
      </c>
      <c r="I109" s="35" t="s">
        <v>4173</v>
      </c>
    </row>
    <row r="110" spans="1:9" ht="22.5" x14ac:dyDescent="0.25">
      <c r="A110" s="35" t="s">
        <v>3599</v>
      </c>
      <c r="B110" s="36" t="s">
        <v>3600</v>
      </c>
      <c r="C110" s="39">
        <v>50000</v>
      </c>
      <c r="D110" s="39">
        <v>25000</v>
      </c>
      <c r="E110" s="50">
        <v>42736</v>
      </c>
      <c r="F110" s="50">
        <v>43769</v>
      </c>
      <c r="G110" s="35" t="s">
        <v>3372</v>
      </c>
      <c r="H110" s="36" t="s">
        <v>3601</v>
      </c>
      <c r="I110" s="35" t="s">
        <v>62</v>
      </c>
    </row>
    <row r="111" spans="1:9" ht="22.5" x14ac:dyDescent="0.25">
      <c r="A111" s="35" t="s">
        <v>3602</v>
      </c>
      <c r="B111" s="36" t="s">
        <v>3603</v>
      </c>
      <c r="C111" s="39">
        <v>50000</v>
      </c>
      <c r="D111" s="39">
        <v>25000</v>
      </c>
      <c r="E111" s="50">
        <v>43101</v>
      </c>
      <c r="F111" s="50">
        <v>44002</v>
      </c>
      <c r="G111" s="35" t="s">
        <v>3372</v>
      </c>
      <c r="H111" s="36" t="s">
        <v>3604</v>
      </c>
      <c r="I111" s="35" t="s">
        <v>62</v>
      </c>
    </row>
    <row r="112" spans="1:9" ht="22.5" x14ac:dyDescent="0.25">
      <c r="A112" s="35" t="s">
        <v>3605</v>
      </c>
      <c r="B112" s="36" t="s">
        <v>3606</v>
      </c>
      <c r="C112" s="39">
        <v>50000</v>
      </c>
      <c r="D112" s="39">
        <v>25000</v>
      </c>
      <c r="E112" s="50">
        <v>43101</v>
      </c>
      <c r="F112" s="50">
        <v>44104</v>
      </c>
      <c r="G112" s="35" t="s">
        <v>3372</v>
      </c>
      <c r="H112" s="36" t="s">
        <v>3607</v>
      </c>
      <c r="I112" s="35" t="s">
        <v>62</v>
      </c>
    </row>
    <row r="113" spans="1:9" ht="22.5" x14ac:dyDescent="0.25">
      <c r="A113" s="35" t="s">
        <v>3608</v>
      </c>
      <c r="B113" s="36" t="s">
        <v>3609</v>
      </c>
      <c r="C113" s="39">
        <v>47500</v>
      </c>
      <c r="D113" s="39">
        <v>23750</v>
      </c>
      <c r="E113" s="50">
        <v>42736</v>
      </c>
      <c r="F113" s="50">
        <v>43769</v>
      </c>
      <c r="G113" s="35" t="s">
        <v>3372</v>
      </c>
      <c r="H113" s="36" t="s">
        <v>3610</v>
      </c>
      <c r="I113" s="35" t="s">
        <v>62</v>
      </c>
    </row>
    <row r="114" spans="1:9" ht="22.5" x14ac:dyDescent="0.25">
      <c r="A114" s="35" t="s">
        <v>3611</v>
      </c>
      <c r="B114" s="36" t="s">
        <v>3612</v>
      </c>
      <c r="C114" s="39">
        <v>45647.73</v>
      </c>
      <c r="D114" s="39">
        <v>22823.87</v>
      </c>
      <c r="E114" s="50">
        <v>42736</v>
      </c>
      <c r="F114" s="50">
        <v>43100</v>
      </c>
      <c r="G114" s="35" t="s">
        <v>3372</v>
      </c>
      <c r="H114" s="36" t="s">
        <v>3613</v>
      </c>
      <c r="I114" s="35" t="s">
        <v>62</v>
      </c>
    </row>
    <row r="115" spans="1:9" ht="22.5" x14ac:dyDescent="0.25">
      <c r="A115" s="35" t="s">
        <v>3614</v>
      </c>
      <c r="B115" s="36" t="s">
        <v>3615</v>
      </c>
      <c r="C115" s="39">
        <v>39900</v>
      </c>
      <c r="D115" s="39">
        <v>19950</v>
      </c>
      <c r="E115" s="50">
        <v>43101</v>
      </c>
      <c r="F115" s="50">
        <v>44075</v>
      </c>
      <c r="G115" s="35" t="s">
        <v>3372</v>
      </c>
      <c r="H115" s="36" t="s">
        <v>3616</v>
      </c>
      <c r="I115" s="35" t="s">
        <v>62</v>
      </c>
    </row>
    <row r="116" spans="1:9" ht="22.5" x14ac:dyDescent="0.25">
      <c r="A116" s="35" t="s">
        <v>3617</v>
      </c>
      <c r="B116" s="36" t="s">
        <v>3618</v>
      </c>
      <c r="C116" s="39">
        <v>34687.879999999997</v>
      </c>
      <c r="D116" s="39">
        <v>17343.939999999999</v>
      </c>
      <c r="E116" s="50">
        <v>42736</v>
      </c>
      <c r="F116" s="50">
        <v>43769</v>
      </c>
      <c r="G116" s="35" t="s">
        <v>3372</v>
      </c>
      <c r="H116" s="36" t="s">
        <v>3619</v>
      </c>
      <c r="I116" s="35" t="s">
        <v>62</v>
      </c>
    </row>
    <row r="117" spans="1:9" ht="33.75" x14ac:dyDescent="0.25">
      <c r="A117" s="35" t="s">
        <v>3620</v>
      </c>
      <c r="B117" s="36" t="s">
        <v>3621</v>
      </c>
      <c r="C117" s="39">
        <v>31900</v>
      </c>
      <c r="D117" s="39">
        <v>25520</v>
      </c>
      <c r="E117" s="50">
        <v>42979</v>
      </c>
      <c r="F117" s="50">
        <v>43830</v>
      </c>
      <c r="G117" s="35" t="s">
        <v>3372</v>
      </c>
      <c r="H117" s="36" t="s">
        <v>3622</v>
      </c>
      <c r="I117" s="35" t="s">
        <v>62</v>
      </c>
    </row>
    <row r="118" spans="1:9" ht="22.5" x14ac:dyDescent="0.25">
      <c r="A118" s="35" t="s">
        <v>3623</v>
      </c>
      <c r="B118" s="36" t="s">
        <v>3624</v>
      </c>
      <c r="C118" s="39">
        <v>31478.55</v>
      </c>
      <c r="D118" s="39">
        <v>15739.27</v>
      </c>
      <c r="E118" s="50">
        <v>43101</v>
      </c>
      <c r="F118" s="50">
        <v>44135</v>
      </c>
      <c r="G118" s="35" t="s">
        <v>3372</v>
      </c>
      <c r="H118" s="36" t="s">
        <v>3625</v>
      </c>
      <c r="I118" s="35" t="s">
        <v>62</v>
      </c>
    </row>
    <row r="119" spans="1:9" ht="22.5" x14ac:dyDescent="0.25">
      <c r="A119" s="35" t="s">
        <v>5110</v>
      </c>
      <c r="B119" s="36" t="s">
        <v>5111</v>
      </c>
      <c r="C119" s="39">
        <v>28822.99</v>
      </c>
      <c r="D119" s="39">
        <v>14411.5</v>
      </c>
      <c r="E119" s="50">
        <v>42060</v>
      </c>
      <c r="F119" s="50">
        <v>42508</v>
      </c>
      <c r="G119" s="35" t="s">
        <v>3372</v>
      </c>
      <c r="H119" s="36" t="s">
        <v>5112</v>
      </c>
      <c r="I119" s="35" t="s">
        <v>4173</v>
      </c>
    </row>
    <row r="120" spans="1:9" ht="22.5" x14ac:dyDescent="0.25">
      <c r="A120" s="35" t="s">
        <v>3626</v>
      </c>
      <c r="B120" s="36" t="s">
        <v>3627</v>
      </c>
      <c r="C120" s="39">
        <v>28563.01</v>
      </c>
      <c r="D120" s="39">
        <v>14281.5</v>
      </c>
      <c r="E120" s="50">
        <v>43101</v>
      </c>
      <c r="F120" s="50">
        <v>44135</v>
      </c>
      <c r="G120" s="35" t="s">
        <v>3372</v>
      </c>
      <c r="H120" s="36" t="s">
        <v>3628</v>
      </c>
      <c r="I120" s="35" t="s">
        <v>62</v>
      </c>
    </row>
    <row r="121" spans="1:9" ht="22.5" x14ac:dyDescent="0.25">
      <c r="A121" s="35" t="s">
        <v>3629</v>
      </c>
      <c r="B121" s="36" t="s">
        <v>3630</v>
      </c>
      <c r="C121" s="39">
        <v>26873.119999999999</v>
      </c>
      <c r="D121" s="39">
        <v>13436.56</v>
      </c>
      <c r="E121" s="50">
        <v>42736</v>
      </c>
      <c r="F121" s="50">
        <v>43769</v>
      </c>
      <c r="G121" s="35" t="s">
        <v>3372</v>
      </c>
      <c r="H121" s="36" t="s">
        <v>3631</v>
      </c>
      <c r="I121" s="35" t="s">
        <v>62</v>
      </c>
    </row>
    <row r="122" spans="1:9" ht="22.5" x14ac:dyDescent="0.25">
      <c r="A122" s="35" t="s">
        <v>3632</v>
      </c>
      <c r="B122" s="36" t="s">
        <v>3633</v>
      </c>
      <c r="C122" s="39">
        <v>25800</v>
      </c>
      <c r="D122" s="39">
        <v>12900</v>
      </c>
      <c r="E122" s="50">
        <v>42736</v>
      </c>
      <c r="F122" s="50">
        <v>43769</v>
      </c>
      <c r="G122" s="35" t="s">
        <v>3372</v>
      </c>
      <c r="H122" s="36" t="s">
        <v>3634</v>
      </c>
      <c r="I122" s="35" t="s">
        <v>62</v>
      </c>
    </row>
    <row r="123" spans="1:9" ht="22.5" x14ac:dyDescent="0.25">
      <c r="A123" s="35" t="s">
        <v>5113</v>
      </c>
      <c r="B123" s="36" t="s">
        <v>5114</v>
      </c>
      <c r="C123" s="39">
        <v>24474.19</v>
      </c>
      <c r="D123" s="39">
        <v>12237.09</v>
      </c>
      <c r="E123" s="50">
        <v>42423</v>
      </c>
      <c r="F123" s="50">
        <v>43322</v>
      </c>
      <c r="G123" s="35" t="s">
        <v>3372</v>
      </c>
      <c r="H123" s="36" t="s">
        <v>5115</v>
      </c>
      <c r="I123" s="35" t="s">
        <v>4173</v>
      </c>
    </row>
    <row r="124" spans="1:9" ht="22.5" x14ac:dyDescent="0.25">
      <c r="A124" s="35" t="s">
        <v>3635</v>
      </c>
      <c r="B124" s="36" t="s">
        <v>3636</v>
      </c>
      <c r="C124" s="39">
        <v>21877.69</v>
      </c>
      <c r="D124" s="39">
        <v>10938.84</v>
      </c>
      <c r="E124" s="50">
        <v>43101</v>
      </c>
      <c r="F124" s="50">
        <v>44134</v>
      </c>
      <c r="G124" s="35" t="s">
        <v>3372</v>
      </c>
      <c r="H124" s="36" t="s">
        <v>3637</v>
      </c>
      <c r="I124" s="35" t="s">
        <v>62</v>
      </c>
    </row>
    <row r="125" spans="1:9" ht="56.25" x14ac:dyDescent="0.25">
      <c r="A125" s="35" t="s">
        <v>3638</v>
      </c>
      <c r="B125" s="36" t="s">
        <v>3639</v>
      </c>
      <c r="C125" s="39">
        <v>21780</v>
      </c>
      <c r="D125" s="39">
        <v>17424</v>
      </c>
      <c r="E125" s="50">
        <v>42583</v>
      </c>
      <c r="F125" s="50">
        <v>42916</v>
      </c>
      <c r="G125" s="35" t="s">
        <v>3372</v>
      </c>
      <c r="H125" s="36" t="s">
        <v>3640</v>
      </c>
      <c r="I125" s="35" t="s">
        <v>62</v>
      </c>
    </row>
    <row r="126" spans="1:9" ht="56.25" x14ac:dyDescent="0.25">
      <c r="A126" s="35" t="s">
        <v>3641</v>
      </c>
      <c r="B126" s="36" t="s">
        <v>3642</v>
      </c>
      <c r="C126" s="39">
        <v>21780</v>
      </c>
      <c r="D126" s="39">
        <v>17424</v>
      </c>
      <c r="E126" s="50">
        <v>42585</v>
      </c>
      <c r="F126" s="50">
        <v>42916</v>
      </c>
      <c r="G126" s="35" t="s">
        <v>3372</v>
      </c>
      <c r="H126" s="36" t="s">
        <v>3640</v>
      </c>
      <c r="I126" s="35" t="s">
        <v>62</v>
      </c>
    </row>
    <row r="127" spans="1:9" ht="56.25" x14ac:dyDescent="0.25">
      <c r="A127" s="35" t="s">
        <v>3643</v>
      </c>
      <c r="B127" s="36" t="s">
        <v>3644</v>
      </c>
      <c r="C127" s="39">
        <v>21780</v>
      </c>
      <c r="D127" s="39">
        <v>17424</v>
      </c>
      <c r="E127" s="50">
        <v>42535</v>
      </c>
      <c r="F127" s="50">
        <v>42916</v>
      </c>
      <c r="G127" s="35" t="s">
        <v>3372</v>
      </c>
      <c r="H127" s="36" t="s">
        <v>3640</v>
      </c>
      <c r="I127" s="35" t="s">
        <v>62</v>
      </c>
    </row>
    <row r="128" spans="1:9" ht="56.25" x14ac:dyDescent="0.25">
      <c r="A128" s="35" t="s">
        <v>3645</v>
      </c>
      <c r="B128" s="36" t="s">
        <v>3646</v>
      </c>
      <c r="C128" s="39">
        <v>21780</v>
      </c>
      <c r="D128" s="39">
        <v>17424</v>
      </c>
      <c r="E128" s="50">
        <v>42583</v>
      </c>
      <c r="F128" s="50">
        <v>42916</v>
      </c>
      <c r="G128" s="35" t="s">
        <v>3372</v>
      </c>
      <c r="H128" s="36" t="s">
        <v>3640</v>
      </c>
      <c r="I128" s="35" t="s">
        <v>62</v>
      </c>
    </row>
    <row r="129" spans="1:9" ht="56.25" x14ac:dyDescent="0.25">
      <c r="A129" s="35" t="s">
        <v>3647</v>
      </c>
      <c r="B129" s="36" t="s">
        <v>3648</v>
      </c>
      <c r="C129" s="39">
        <v>21780</v>
      </c>
      <c r="D129" s="39">
        <v>17424</v>
      </c>
      <c r="E129" s="50">
        <v>42632</v>
      </c>
      <c r="F129" s="50">
        <v>42916</v>
      </c>
      <c r="G129" s="35" t="s">
        <v>3372</v>
      </c>
      <c r="H129" s="36" t="s">
        <v>3640</v>
      </c>
      <c r="I129" s="35" t="s">
        <v>62</v>
      </c>
    </row>
    <row r="130" spans="1:9" ht="56.25" x14ac:dyDescent="0.25">
      <c r="A130" s="35" t="s">
        <v>3649</v>
      </c>
      <c r="B130" s="36" t="s">
        <v>3650</v>
      </c>
      <c r="C130" s="39">
        <v>21780</v>
      </c>
      <c r="D130" s="39">
        <v>17424</v>
      </c>
      <c r="E130" s="50">
        <v>42583</v>
      </c>
      <c r="F130" s="50">
        <v>42916</v>
      </c>
      <c r="G130" s="35" t="s">
        <v>3372</v>
      </c>
      <c r="H130" s="36" t="s">
        <v>3640</v>
      </c>
      <c r="I130" s="35" t="s">
        <v>62</v>
      </c>
    </row>
    <row r="131" spans="1:9" ht="56.25" x14ac:dyDescent="0.25">
      <c r="A131" s="35" t="s">
        <v>3651</v>
      </c>
      <c r="B131" s="36" t="s">
        <v>3652</v>
      </c>
      <c r="C131" s="39">
        <v>21780</v>
      </c>
      <c r="D131" s="39">
        <v>17424</v>
      </c>
      <c r="E131" s="50">
        <v>42627</v>
      </c>
      <c r="F131" s="50">
        <v>42916</v>
      </c>
      <c r="G131" s="35" t="s">
        <v>3372</v>
      </c>
      <c r="H131" s="36" t="s">
        <v>3640</v>
      </c>
      <c r="I131" s="35" t="s">
        <v>62</v>
      </c>
    </row>
    <row r="132" spans="1:9" ht="56.25" x14ac:dyDescent="0.25">
      <c r="A132" s="35" t="s">
        <v>3653</v>
      </c>
      <c r="B132" s="36" t="s">
        <v>3654</v>
      </c>
      <c r="C132" s="39">
        <v>21780</v>
      </c>
      <c r="D132" s="39">
        <v>17424</v>
      </c>
      <c r="E132" s="50">
        <v>42583</v>
      </c>
      <c r="F132" s="50">
        <v>42916</v>
      </c>
      <c r="G132" s="35" t="s">
        <v>3372</v>
      </c>
      <c r="H132" s="36" t="s">
        <v>3640</v>
      </c>
      <c r="I132" s="35" t="s">
        <v>62</v>
      </c>
    </row>
    <row r="133" spans="1:9" ht="56.25" x14ac:dyDescent="0.25">
      <c r="A133" s="35" t="s">
        <v>3655</v>
      </c>
      <c r="B133" s="36" t="s">
        <v>3656</v>
      </c>
      <c r="C133" s="39">
        <v>21780</v>
      </c>
      <c r="D133" s="39">
        <v>17424</v>
      </c>
      <c r="E133" s="50">
        <v>42583</v>
      </c>
      <c r="F133" s="50">
        <v>42916</v>
      </c>
      <c r="G133" s="35" t="s">
        <v>3372</v>
      </c>
      <c r="H133" s="36" t="s">
        <v>3640</v>
      </c>
      <c r="I133" s="35" t="s">
        <v>62</v>
      </c>
    </row>
    <row r="134" spans="1:9" ht="180" x14ac:dyDescent="0.25">
      <c r="A134" s="35" t="s">
        <v>3657</v>
      </c>
      <c r="B134" s="36" t="s">
        <v>3658</v>
      </c>
      <c r="C134" s="39">
        <v>21778.79</v>
      </c>
      <c r="D134" s="39">
        <v>17423.03</v>
      </c>
      <c r="E134" s="50">
        <v>43054</v>
      </c>
      <c r="F134" s="50">
        <v>43084</v>
      </c>
      <c r="G134" s="35" t="s">
        <v>3372</v>
      </c>
      <c r="H134" s="36" t="s">
        <v>3659</v>
      </c>
      <c r="I134" s="35" t="s">
        <v>62</v>
      </c>
    </row>
    <row r="135" spans="1:9" ht="56.25" x14ac:dyDescent="0.25">
      <c r="A135" s="35" t="s">
        <v>3660</v>
      </c>
      <c r="B135" s="36" t="s">
        <v>3661</v>
      </c>
      <c r="C135" s="39">
        <v>21770.01</v>
      </c>
      <c r="D135" s="39">
        <v>17416.009999999998</v>
      </c>
      <c r="E135" s="50">
        <v>42857</v>
      </c>
      <c r="F135" s="50">
        <v>43281</v>
      </c>
      <c r="G135" s="35" t="s">
        <v>3372</v>
      </c>
      <c r="H135" s="36" t="s">
        <v>3640</v>
      </c>
      <c r="I135" s="35" t="s">
        <v>62</v>
      </c>
    </row>
    <row r="136" spans="1:9" ht="56.25" x14ac:dyDescent="0.25">
      <c r="A136" s="35" t="s">
        <v>3662</v>
      </c>
      <c r="B136" s="36" t="s">
        <v>3663</v>
      </c>
      <c r="C136" s="39">
        <v>21770.01</v>
      </c>
      <c r="D136" s="39">
        <v>17416.009999999998</v>
      </c>
      <c r="E136" s="50">
        <v>42857</v>
      </c>
      <c r="F136" s="50">
        <v>43281</v>
      </c>
      <c r="G136" s="35" t="s">
        <v>3372</v>
      </c>
      <c r="H136" s="36" t="s">
        <v>3640</v>
      </c>
      <c r="I136" s="35" t="s">
        <v>62</v>
      </c>
    </row>
    <row r="137" spans="1:9" ht="56.25" x14ac:dyDescent="0.25">
      <c r="A137" s="35" t="s">
        <v>3664</v>
      </c>
      <c r="B137" s="36" t="s">
        <v>3665</v>
      </c>
      <c r="C137" s="39">
        <v>21770</v>
      </c>
      <c r="D137" s="39">
        <v>17416</v>
      </c>
      <c r="E137" s="50">
        <v>42857</v>
      </c>
      <c r="F137" s="50">
        <v>43281</v>
      </c>
      <c r="G137" s="35" t="s">
        <v>3372</v>
      </c>
      <c r="H137" s="36" t="s">
        <v>3640</v>
      </c>
      <c r="I137" s="35" t="s">
        <v>62</v>
      </c>
    </row>
    <row r="138" spans="1:9" ht="56.25" x14ac:dyDescent="0.25">
      <c r="A138" s="35" t="s">
        <v>3666</v>
      </c>
      <c r="B138" s="36" t="s">
        <v>3667</v>
      </c>
      <c r="C138" s="39">
        <v>21770</v>
      </c>
      <c r="D138" s="39">
        <v>17416</v>
      </c>
      <c r="E138" s="50">
        <v>42857</v>
      </c>
      <c r="F138" s="50">
        <v>43281</v>
      </c>
      <c r="G138" s="35" t="s">
        <v>3372</v>
      </c>
      <c r="H138" s="36" t="s">
        <v>3640</v>
      </c>
      <c r="I138" s="35" t="s">
        <v>62</v>
      </c>
    </row>
    <row r="139" spans="1:9" ht="56.25" x14ac:dyDescent="0.25">
      <c r="A139" s="35" t="s">
        <v>3668</v>
      </c>
      <c r="B139" s="36" t="s">
        <v>3669</v>
      </c>
      <c r="C139" s="39">
        <v>21770</v>
      </c>
      <c r="D139" s="39">
        <v>17416</v>
      </c>
      <c r="E139" s="50">
        <v>42857</v>
      </c>
      <c r="F139" s="50">
        <v>43281</v>
      </c>
      <c r="G139" s="35" t="s">
        <v>3372</v>
      </c>
      <c r="H139" s="36" t="s">
        <v>3640</v>
      </c>
      <c r="I139" s="35" t="s">
        <v>62</v>
      </c>
    </row>
    <row r="140" spans="1:9" ht="56.25" x14ac:dyDescent="0.25">
      <c r="A140" s="35" t="s">
        <v>3670</v>
      </c>
      <c r="B140" s="36" t="s">
        <v>3671</v>
      </c>
      <c r="C140" s="39">
        <v>21770</v>
      </c>
      <c r="D140" s="39">
        <v>17416</v>
      </c>
      <c r="E140" s="50">
        <v>42857</v>
      </c>
      <c r="F140" s="50">
        <v>43281</v>
      </c>
      <c r="G140" s="35" t="s">
        <v>3372</v>
      </c>
      <c r="H140" s="36" t="s">
        <v>3640</v>
      </c>
      <c r="I140" s="35" t="s">
        <v>62</v>
      </c>
    </row>
    <row r="141" spans="1:9" ht="56.25" x14ac:dyDescent="0.25">
      <c r="A141" s="35" t="s">
        <v>3672</v>
      </c>
      <c r="B141" s="36" t="s">
        <v>3673</v>
      </c>
      <c r="C141" s="39">
        <v>21770</v>
      </c>
      <c r="D141" s="39">
        <v>17416</v>
      </c>
      <c r="E141" s="50">
        <v>42857</v>
      </c>
      <c r="F141" s="50">
        <v>43281</v>
      </c>
      <c r="G141" s="35" t="s">
        <v>3372</v>
      </c>
      <c r="H141" s="36" t="s">
        <v>3640</v>
      </c>
      <c r="I141" s="35" t="s">
        <v>62</v>
      </c>
    </row>
    <row r="142" spans="1:9" ht="56.25" x14ac:dyDescent="0.25">
      <c r="A142" s="35" t="s">
        <v>3674</v>
      </c>
      <c r="B142" s="36" t="s">
        <v>3675</v>
      </c>
      <c r="C142" s="39">
        <v>21770</v>
      </c>
      <c r="D142" s="39">
        <v>17416</v>
      </c>
      <c r="E142" s="50">
        <v>42857</v>
      </c>
      <c r="F142" s="50">
        <v>43281</v>
      </c>
      <c r="G142" s="35" t="s">
        <v>3372</v>
      </c>
      <c r="H142" s="36" t="s">
        <v>3640</v>
      </c>
      <c r="I142" s="35" t="s">
        <v>62</v>
      </c>
    </row>
    <row r="143" spans="1:9" ht="56.25" x14ac:dyDescent="0.25">
      <c r="A143" s="35" t="s">
        <v>3676</v>
      </c>
      <c r="B143" s="36" t="s">
        <v>3677</v>
      </c>
      <c r="C143" s="39">
        <v>21770</v>
      </c>
      <c r="D143" s="39">
        <v>17416</v>
      </c>
      <c r="E143" s="50">
        <v>42857</v>
      </c>
      <c r="F143" s="50">
        <v>43281</v>
      </c>
      <c r="G143" s="35" t="s">
        <v>3372</v>
      </c>
      <c r="H143" s="36" t="s">
        <v>3640</v>
      </c>
      <c r="I143" s="35" t="s">
        <v>62</v>
      </c>
    </row>
    <row r="144" spans="1:9" ht="22.5" x14ac:dyDescent="0.25">
      <c r="A144" s="35" t="s">
        <v>3678</v>
      </c>
      <c r="B144" s="36" t="s">
        <v>3679</v>
      </c>
      <c r="C144" s="39">
        <v>21565</v>
      </c>
      <c r="D144" s="39">
        <v>10782.5</v>
      </c>
      <c r="E144" s="50">
        <v>42736</v>
      </c>
      <c r="F144" s="50">
        <v>43769</v>
      </c>
      <c r="G144" s="35" t="s">
        <v>3372</v>
      </c>
      <c r="H144" s="36" t="s">
        <v>3680</v>
      </c>
      <c r="I144" s="35" t="s">
        <v>62</v>
      </c>
    </row>
    <row r="145" spans="1:9" ht="56.25" x14ac:dyDescent="0.25">
      <c r="A145" s="35" t="s">
        <v>3681</v>
      </c>
      <c r="B145" s="36" t="s">
        <v>3682</v>
      </c>
      <c r="C145" s="39">
        <v>20999.55</v>
      </c>
      <c r="D145" s="39">
        <v>16799.64</v>
      </c>
      <c r="E145" s="50">
        <v>43009</v>
      </c>
      <c r="F145" s="50">
        <v>43098</v>
      </c>
      <c r="G145" s="35" t="s">
        <v>3372</v>
      </c>
      <c r="H145" s="36" t="s">
        <v>3683</v>
      </c>
      <c r="I145" s="35" t="s">
        <v>62</v>
      </c>
    </row>
    <row r="146" spans="1:9" ht="90" x14ac:dyDescent="0.25">
      <c r="A146" s="35" t="s">
        <v>3684</v>
      </c>
      <c r="B146" s="36" t="s">
        <v>3685</v>
      </c>
      <c r="C146" s="39">
        <v>20999.55</v>
      </c>
      <c r="D146" s="39">
        <v>16799.64</v>
      </c>
      <c r="E146" s="50">
        <v>43009</v>
      </c>
      <c r="F146" s="50">
        <v>43098</v>
      </c>
      <c r="G146" s="35" t="s">
        <v>3372</v>
      </c>
      <c r="H146" s="36" t="s">
        <v>3686</v>
      </c>
      <c r="I146" s="35" t="s">
        <v>62</v>
      </c>
    </row>
    <row r="147" spans="1:9" ht="56.25" x14ac:dyDescent="0.25">
      <c r="A147" s="35" t="s">
        <v>3687</v>
      </c>
      <c r="B147" s="36" t="s">
        <v>3688</v>
      </c>
      <c r="C147" s="39">
        <v>20570</v>
      </c>
      <c r="D147" s="39">
        <v>16456</v>
      </c>
      <c r="E147" s="50">
        <v>43028</v>
      </c>
      <c r="F147" s="50">
        <v>43084</v>
      </c>
      <c r="G147" s="35" t="s">
        <v>3372</v>
      </c>
      <c r="H147" s="36" t="s">
        <v>3689</v>
      </c>
      <c r="I147" s="35" t="s">
        <v>62</v>
      </c>
    </row>
    <row r="148" spans="1:9" ht="78.75" x14ac:dyDescent="0.25">
      <c r="A148" s="35" t="s">
        <v>3690</v>
      </c>
      <c r="B148" s="36" t="s">
        <v>3691</v>
      </c>
      <c r="C148" s="39">
        <v>18150</v>
      </c>
      <c r="D148" s="39">
        <v>14520</v>
      </c>
      <c r="E148" s="50">
        <v>43282</v>
      </c>
      <c r="F148" s="50">
        <v>43646</v>
      </c>
      <c r="G148" s="35" t="s">
        <v>3372</v>
      </c>
      <c r="H148" s="36" t="s">
        <v>3692</v>
      </c>
      <c r="I148" s="35" t="s">
        <v>62</v>
      </c>
    </row>
    <row r="149" spans="1:9" ht="78.75" x14ac:dyDescent="0.25">
      <c r="A149" s="35" t="s">
        <v>3693</v>
      </c>
      <c r="B149" s="36" t="s">
        <v>3694</v>
      </c>
      <c r="C149" s="39">
        <v>18150</v>
      </c>
      <c r="D149" s="39">
        <v>14520</v>
      </c>
      <c r="E149" s="50">
        <v>43282</v>
      </c>
      <c r="F149" s="50">
        <v>43646</v>
      </c>
      <c r="G149" s="35" t="s">
        <v>3372</v>
      </c>
      <c r="H149" s="36" t="s">
        <v>3695</v>
      </c>
      <c r="I149" s="35" t="s">
        <v>62</v>
      </c>
    </row>
    <row r="150" spans="1:9" ht="78.75" x14ac:dyDescent="0.25">
      <c r="A150" s="35" t="s">
        <v>3696</v>
      </c>
      <c r="B150" s="36" t="s">
        <v>3697</v>
      </c>
      <c r="C150" s="39">
        <v>18150</v>
      </c>
      <c r="D150" s="39">
        <v>14520</v>
      </c>
      <c r="E150" s="50">
        <v>43282</v>
      </c>
      <c r="F150" s="50">
        <v>43646</v>
      </c>
      <c r="G150" s="35" t="s">
        <v>3372</v>
      </c>
      <c r="H150" s="36" t="s">
        <v>3698</v>
      </c>
      <c r="I150" s="35" t="s">
        <v>62</v>
      </c>
    </row>
    <row r="151" spans="1:9" ht="78.75" x14ac:dyDescent="0.25">
      <c r="A151" s="35" t="s">
        <v>3699</v>
      </c>
      <c r="B151" s="36" t="s">
        <v>3700</v>
      </c>
      <c r="C151" s="39">
        <v>18150</v>
      </c>
      <c r="D151" s="39">
        <v>14520</v>
      </c>
      <c r="E151" s="50">
        <v>43282</v>
      </c>
      <c r="F151" s="50">
        <v>43646</v>
      </c>
      <c r="G151" s="35" t="s">
        <v>3372</v>
      </c>
      <c r="H151" s="36" t="s">
        <v>3701</v>
      </c>
      <c r="I151" s="35" t="s">
        <v>62</v>
      </c>
    </row>
    <row r="152" spans="1:9" ht="78.75" x14ac:dyDescent="0.25">
      <c r="A152" s="35" t="s">
        <v>3702</v>
      </c>
      <c r="B152" s="36" t="s">
        <v>3703</v>
      </c>
      <c r="C152" s="39">
        <v>18150</v>
      </c>
      <c r="D152" s="39">
        <v>14520</v>
      </c>
      <c r="E152" s="50">
        <v>43282</v>
      </c>
      <c r="F152" s="50">
        <v>43646</v>
      </c>
      <c r="G152" s="35" t="s">
        <v>3372</v>
      </c>
      <c r="H152" s="36" t="s">
        <v>3704</v>
      </c>
      <c r="I152" s="35" t="s">
        <v>62</v>
      </c>
    </row>
    <row r="153" spans="1:9" ht="78.75" x14ac:dyDescent="0.25">
      <c r="A153" s="35" t="s">
        <v>3705</v>
      </c>
      <c r="B153" s="36" t="s">
        <v>3706</v>
      </c>
      <c r="C153" s="39">
        <v>18150</v>
      </c>
      <c r="D153" s="39">
        <v>14520</v>
      </c>
      <c r="E153" s="50">
        <v>43282</v>
      </c>
      <c r="F153" s="50">
        <v>43646</v>
      </c>
      <c r="G153" s="35" t="s">
        <v>3372</v>
      </c>
      <c r="H153" s="36" t="s">
        <v>3707</v>
      </c>
      <c r="I153" s="35" t="s">
        <v>62</v>
      </c>
    </row>
    <row r="154" spans="1:9" ht="78.75" x14ac:dyDescent="0.25">
      <c r="A154" s="35" t="s">
        <v>3708</v>
      </c>
      <c r="B154" s="36" t="s">
        <v>3709</v>
      </c>
      <c r="C154" s="39">
        <v>18150</v>
      </c>
      <c r="D154" s="39">
        <v>14520</v>
      </c>
      <c r="E154" s="50">
        <v>43282</v>
      </c>
      <c r="F154" s="50">
        <v>43646</v>
      </c>
      <c r="G154" s="35" t="s">
        <v>3372</v>
      </c>
      <c r="H154" s="36" t="s">
        <v>3710</v>
      </c>
      <c r="I154" s="35" t="s">
        <v>62</v>
      </c>
    </row>
    <row r="155" spans="1:9" ht="78.75" x14ac:dyDescent="0.25">
      <c r="A155" s="35" t="s">
        <v>3711</v>
      </c>
      <c r="B155" s="36" t="s">
        <v>3712</v>
      </c>
      <c r="C155" s="39">
        <v>18150</v>
      </c>
      <c r="D155" s="39">
        <v>14520</v>
      </c>
      <c r="E155" s="50">
        <v>43282</v>
      </c>
      <c r="F155" s="50">
        <v>43646</v>
      </c>
      <c r="G155" s="35" t="s">
        <v>3372</v>
      </c>
      <c r="H155" s="36" t="s">
        <v>3695</v>
      </c>
      <c r="I155" s="35" t="s">
        <v>62</v>
      </c>
    </row>
    <row r="156" spans="1:9" ht="22.5" x14ac:dyDescent="0.25">
      <c r="A156" s="35" t="s">
        <v>5116</v>
      </c>
      <c r="B156" s="36" t="s">
        <v>5117</v>
      </c>
      <c r="C156" s="39">
        <v>18089.5</v>
      </c>
      <c r="D156" s="39">
        <v>9044.75</v>
      </c>
      <c r="E156" s="50">
        <v>43255</v>
      </c>
      <c r="F156" s="50">
        <v>43473</v>
      </c>
      <c r="G156" s="35" t="s">
        <v>3372</v>
      </c>
      <c r="H156" s="36" t="s">
        <v>5118</v>
      </c>
      <c r="I156" s="35" t="s">
        <v>4173</v>
      </c>
    </row>
    <row r="157" spans="1:9" ht="45" x14ac:dyDescent="0.25">
      <c r="A157" s="35" t="s">
        <v>5119</v>
      </c>
      <c r="B157" s="36" t="s">
        <v>5120</v>
      </c>
      <c r="C157" s="39">
        <v>18029</v>
      </c>
      <c r="D157" s="39">
        <v>9014.5</v>
      </c>
      <c r="E157" s="50">
        <v>43293</v>
      </c>
      <c r="F157" s="50">
        <v>43473</v>
      </c>
      <c r="G157" s="35" t="s">
        <v>3372</v>
      </c>
      <c r="H157" s="36" t="s">
        <v>5121</v>
      </c>
      <c r="I157" s="35" t="s">
        <v>4173</v>
      </c>
    </row>
    <row r="158" spans="1:9" ht="22.5" x14ac:dyDescent="0.25">
      <c r="A158" s="35" t="s">
        <v>5122</v>
      </c>
      <c r="B158" s="36" t="s">
        <v>5123</v>
      </c>
      <c r="C158" s="39">
        <v>18029</v>
      </c>
      <c r="D158" s="39">
        <v>9014.5</v>
      </c>
      <c r="E158" s="50">
        <v>43165</v>
      </c>
      <c r="F158" s="50">
        <v>43475</v>
      </c>
      <c r="G158" s="35" t="s">
        <v>3372</v>
      </c>
      <c r="H158" s="36" t="s">
        <v>5124</v>
      </c>
      <c r="I158" s="35" t="s">
        <v>4173</v>
      </c>
    </row>
    <row r="159" spans="1:9" ht="22.5" x14ac:dyDescent="0.25">
      <c r="A159" s="35" t="s">
        <v>5125</v>
      </c>
      <c r="B159" s="36" t="s">
        <v>5126</v>
      </c>
      <c r="C159" s="39">
        <v>16577</v>
      </c>
      <c r="D159" s="39">
        <v>8288.5</v>
      </c>
      <c r="E159" s="50">
        <v>42808</v>
      </c>
      <c r="F159" s="50">
        <v>42930</v>
      </c>
      <c r="G159" s="35" t="s">
        <v>3372</v>
      </c>
      <c r="H159" s="36" t="s">
        <v>5127</v>
      </c>
      <c r="I159" s="35" t="s">
        <v>4173</v>
      </c>
    </row>
    <row r="160" spans="1:9" ht="22.5" x14ac:dyDescent="0.25">
      <c r="A160" s="35" t="s">
        <v>3713</v>
      </c>
      <c r="B160" s="36" t="s">
        <v>3714</v>
      </c>
      <c r="C160" s="39">
        <v>16443.34</v>
      </c>
      <c r="D160" s="39">
        <v>8221.67</v>
      </c>
      <c r="E160" s="50">
        <v>42846</v>
      </c>
      <c r="F160" s="50">
        <v>43781</v>
      </c>
      <c r="G160" s="35" t="s">
        <v>3372</v>
      </c>
      <c r="H160" s="36" t="s">
        <v>3715</v>
      </c>
      <c r="I160" s="35" t="s">
        <v>62</v>
      </c>
    </row>
    <row r="161" spans="1:9" ht="33.75" x14ac:dyDescent="0.25">
      <c r="A161" s="35" t="s">
        <v>3716</v>
      </c>
      <c r="B161" s="36" t="s">
        <v>3717</v>
      </c>
      <c r="C161" s="39">
        <v>16000</v>
      </c>
      <c r="D161" s="39">
        <v>12800</v>
      </c>
      <c r="E161" s="50">
        <v>43282</v>
      </c>
      <c r="F161" s="50">
        <v>43464</v>
      </c>
      <c r="G161" s="35" t="s">
        <v>3372</v>
      </c>
      <c r="H161" s="36" t="s">
        <v>3718</v>
      </c>
      <c r="I161" s="35" t="s">
        <v>62</v>
      </c>
    </row>
    <row r="162" spans="1:9" ht="22.5" x14ac:dyDescent="0.25">
      <c r="A162" s="35" t="s">
        <v>5128</v>
      </c>
      <c r="B162" s="36" t="s">
        <v>5129</v>
      </c>
      <c r="C162" s="39">
        <v>15972</v>
      </c>
      <c r="D162" s="39">
        <v>7986</v>
      </c>
      <c r="E162" s="50">
        <v>43241</v>
      </c>
      <c r="F162" s="50">
        <v>43469</v>
      </c>
      <c r="G162" s="35" t="s">
        <v>3372</v>
      </c>
      <c r="H162" s="36" t="s">
        <v>5130</v>
      </c>
      <c r="I162" s="35" t="s">
        <v>4173</v>
      </c>
    </row>
    <row r="163" spans="1:9" ht="33.75" x14ac:dyDescent="0.25">
      <c r="A163" s="35" t="s">
        <v>5131</v>
      </c>
      <c r="B163" s="36" t="s">
        <v>5132</v>
      </c>
      <c r="C163" s="39">
        <v>14520</v>
      </c>
      <c r="D163" s="39">
        <v>7260</v>
      </c>
      <c r="E163" s="50">
        <v>42892</v>
      </c>
      <c r="F163" s="50">
        <v>43067</v>
      </c>
      <c r="G163" s="35" t="s">
        <v>3372</v>
      </c>
      <c r="H163" s="36" t="s">
        <v>5133</v>
      </c>
      <c r="I163" s="35" t="s">
        <v>4173</v>
      </c>
    </row>
    <row r="164" spans="1:9" ht="22.5" x14ac:dyDescent="0.25">
      <c r="A164" s="35" t="s">
        <v>3719</v>
      </c>
      <c r="B164" s="36" t="s">
        <v>3720</v>
      </c>
      <c r="C164" s="39">
        <v>13810.66</v>
      </c>
      <c r="D164" s="39">
        <v>6905.33</v>
      </c>
      <c r="E164" s="50">
        <v>42736</v>
      </c>
      <c r="F164" s="50">
        <v>43769</v>
      </c>
      <c r="G164" s="35" t="s">
        <v>3372</v>
      </c>
      <c r="H164" s="36" t="s">
        <v>3721</v>
      </c>
      <c r="I164" s="35" t="s">
        <v>62</v>
      </c>
    </row>
    <row r="165" spans="1:9" ht="22.5" x14ac:dyDescent="0.25">
      <c r="A165" s="35" t="s">
        <v>5134</v>
      </c>
      <c r="B165" s="36" t="s">
        <v>5135</v>
      </c>
      <c r="C165" s="39">
        <v>13800</v>
      </c>
      <c r="D165" s="39">
        <v>6900</v>
      </c>
      <c r="E165" s="50">
        <v>43173</v>
      </c>
      <c r="F165" s="50">
        <v>43473</v>
      </c>
      <c r="G165" s="35" t="s">
        <v>3372</v>
      </c>
      <c r="H165" s="36" t="s">
        <v>5136</v>
      </c>
      <c r="I165" s="35" t="s">
        <v>4173</v>
      </c>
    </row>
    <row r="166" spans="1:9" ht="45" x14ac:dyDescent="0.25">
      <c r="A166" s="35" t="s">
        <v>5137</v>
      </c>
      <c r="B166" s="36" t="s">
        <v>5138</v>
      </c>
      <c r="C166" s="39">
        <v>13431</v>
      </c>
      <c r="D166" s="39">
        <v>6715.5</v>
      </c>
      <c r="E166" s="50">
        <v>42420</v>
      </c>
      <c r="F166" s="50">
        <v>42643</v>
      </c>
      <c r="G166" s="35" t="s">
        <v>3372</v>
      </c>
      <c r="H166" s="36" t="s">
        <v>5139</v>
      </c>
      <c r="I166" s="35" t="s">
        <v>4173</v>
      </c>
    </row>
    <row r="167" spans="1:9" ht="22.5" x14ac:dyDescent="0.25">
      <c r="A167" s="35" t="s">
        <v>5140</v>
      </c>
      <c r="B167" s="36" t="s">
        <v>5141</v>
      </c>
      <c r="C167" s="39">
        <v>13204.13</v>
      </c>
      <c r="D167" s="39">
        <v>6602.06</v>
      </c>
      <c r="E167" s="50">
        <v>42590</v>
      </c>
      <c r="F167" s="50">
        <v>42740</v>
      </c>
      <c r="G167" s="35" t="s">
        <v>3372</v>
      </c>
      <c r="H167" s="36" t="s">
        <v>5142</v>
      </c>
      <c r="I167" s="35" t="s">
        <v>4173</v>
      </c>
    </row>
    <row r="168" spans="1:9" ht="22.5" x14ac:dyDescent="0.25">
      <c r="A168" s="35" t="s">
        <v>3722</v>
      </c>
      <c r="B168" s="36" t="s">
        <v>3723</v>
      </c>
      <c r="C168" s="39">
        <v>12820.25</v>
      </c>
      <c r="D168" s="39">
        <v>6410.12</v>
      </c>
      <c r="E168" s="50">
        <v>42736</v>
      </c>
      <c r="F168" s="50">
        <v>43769</v>
      </c>
      <c r="G168" s="35" t="s">
        <v>3372</v>
      </c>
      <c r="H168" s="36" t="s">
        <v>3724</v>
      </c>
      <c r="I168" s="35" t="s">
        <v>62</v>
      </c>
    </row>
    <row r="169" spans="1:9" ht="22.5" x14ac:dyDescent="0.25">
      <c r="A169" s="35" t="s">
        <v>3725</v>
      </c>
      <c r="B169" s="36" t="s">
        <v>3726</v>
      </c>
      <c r="C169" s="39">
        <v>12753.75</v>
      </c>
      <c r="D169" s="39">
        <v>6376.88</v>
      </c>
      <c r="E169" s="50">
        <v>43101</v>
      </c>
      <c r="F169" s="50">
        <v>43820</v>
      </c>
      <c r="G169" s="35" t="s">
        <v>3372</v>
      </c>
      <c r="H169" s="36" t="s">
        <v>3727</v>
      </c>
      <c r="I169" s="35" t="s">
        <v>62</v>
      </c>
    </row>
    <row r="170" spans="1:9" ht="22.5" x14ac:dyDescent="0.25">
      <c r="A170" s="35" t="s">
        <v>3728</v>
      </c>
      <c r="B170" s="36" t="s">
        <v>3729</v>
      </c>
      <c r="C170" s="39">
        <v>10925</v>
      </c>
      <c r="D170" s="39">
        <v>5462.5</v>
      </c>
      <c r="E170" s="50">
        <v>42736</v>
      </c>
      <c r="F170" s="50">
        <v>43769</v>
      </c>
      <c r="G170" s="35" t="s">
        <v>3372</v>
      </c>
      <c r="H170" s="36" t="s">
        <v>3730</v>
      </c>
      <c r="I170" s="35" t="s">
        <v>62</v>
      </c>
    </row>
    <row r="171" spans="1:9" ht="22.5" x14ac:dyDescent="0.25">
      <c r="A171" s="35" t="s">
        <v>3731</v>
      </c>
      <c r="B171" s="36" t="s">
        <v>3732</v>
      </c>
      <c r="C171" s="39">
        <v>10890</v>
      </c>
      <c r="D171" s="39">
        <v>5445</v>
      </c>
      <c r="E171" s="50">
        <v>42888</v>
      </c>
      <c r="F171" s="50">
        <v>43089</v>
      </c>
      <c r="G171" s="35" t="s">
        <v>3372</v>
      </c>
      <c r="H171" s="36" t="s">
        <v>3733</v>
      </c>
      <c r="I171" s="35" t="s">
        <v>62</v>
      </c>
    </row>
    <row r="172" spans="1:9" ht="22.5" x14ac:dyDescent="0.25">
      <c r="A172" s="35" t="s">
        <v>3734</v>
      </c>
      <c r="B172" s="36" t="s">
        <v>3735</v>
      </c>
      <c r="C172" s="39">
        <v>10400</v>
      </c>
      <c r="D172" s="39">
        <v>5200</v>
      </c>
      <c r="E172" s="50">
        <v>42736</v>
      </c>
      <c r="F172" s="50">
        <v>43769</v>
      </c>
      <c r="G172" s="35" t="s">
        <v>3372</v>
      </c>
      <c r="H172" s="36" t="s">
        <v>3736</v>
      </c>
      <c r="I172" s="35" t="s">
        <v>62</v>
      </c>
    </row>
    <row r="173" spans="1:9" ht="22.5" x14ac:dyDescent="0.25">
      <c r="A173" s="35" t="s">
        <v>3737</v>
      </c>
      <c r="B173" s="36" t="s">
        <v>3738</v>
      </c>
      <c r="C173" s="39">
        <v>10000</v>
      </c>
      <c r="D173" s="39">
        <v>5000</v>
      </c>
      <c r="E173" s="50">
        <v>43101</v>
      </c>
      <c r="F173" s="50">
        <v>43585</v>
      </c>
      <c r="G173" s="35" t="s">
        <v>3372</v>
      </c>
      <c r="H173" s="36" t="s">
        <v>3739</v>
      </c>
      <c r="I173" s="35" t="s">
        <v>62</v>
      </c>
    </row>
    <row r="174" spans="1:9" ht="22.5" x14ac:dyDescent="0.25">
      <c r="A174" s="35" t="s">
        <v>3740</v>
      </c>
      <c r="B174" s="36" t="s">
        <v>3741</v>
      </c>
      <c r="C174" s="39">
        <v>9574.58</v>
      </c>
      <c r="D174" s="39">
        <v>4787.29</v>
      </c>
      <c r="E174" s="50">
        <v>43101</v>
      </c>
      <c r="F174" s="50">
        <v>44043</v>
      </c>
      <c r="G174" s="35" t="s">
        <v>3372</v>
      </c>
      <c r="H174" s="36" t="s">
        <v>3742</v>
      </c>
      <c r="I174" s="35" t="s">
        <v>62</v>
      </c>
    </row>
    <row r="175" spans="1:9" ht="22.5" x14ac:dyDescent="0.25">
      <c r="A175" s="35" t="s">
        <v>3743</v>
      </c>
      <c r="B175" s="36" t="s">
        <v>3744</v>
      </c>
      <c r="C175" s="39">
        <v>9401.9599999999991</v>
      </c>
      <c r="D175" s="39">
        <v>4700.9799999999996</v>
      </c>
      <c r="E175" s="50">
        <v>42736</v>
      </c>
      <c r="F175" s="50">
        <v>43769</v>
      </c>
      <c r="G175" s="35" t="s">
        <v>3372</v>
      </c>
      <c r="H175" s="36" t="s">
        <v>3745</v>
      </c>
      <c r="I175" s="35" t="s">
        <v>62</v>
      </c>
    </row>
    <row r="176" spans="1:9" ht="22.5" x14ac:dyDescent="0.25">
      <c r="A176" s="35" t="s">
        <v>3746</v>
      </c>
      <c r="B176" s="36" t="s">
        <v>3747</v>
      </c>
      <c r="C176" s="39">
        <v>6840</v>
      </c>
      <c r="D176" s="39">
        <v>3420</v>
      </c>
      <c r="E176" s="50">
        <v>42736</v>
      </c>
      <c r="F176" s="50">
        <v>43769</v>
      </c>
      <c r="G176" s="35" t="s">
        <v>3372</v>
      </c>
      <c r="H176" s="36" t="s">
        <v>3748</v>
      </c>
      <c r="I176" s="35" t="s">
        <v>62</v>
      </c>
    </row>
    <row r="177" spans="1:9" ht="22.5" x14ac:dyDescent="0.25">
      <c r="A177" s="35" t="s">
        <v>3749</v>
      </c>
      <c r="B177" s="36" t="s">
        <v>3750</v>
      </c>
      <c r="C177" s="39">
        <v>6175.95</v>
      </c>
      <c r="D177" s="39">
        <v>3087.97</v>
      </c>
      <c r="E177" s="50">
        <v>43101</v>
      </c>
      <c r="F177" s="50">
        <v>43982</v>
      </c>
      <c r="G177" s="35" t="s">
        <v>3372</v>
      </c>
      <c r="H177" s="36" t="s">
        <v>3751</v>
      </c>
      <c r="I177" s="35" t="s">
        <v>62</v>
      </c>
    </row>
    <row r="178" spans="1:9" ht="22.5" x14ac:dyDescent="0.25">
      <c r="A178" s="35" t="s">
        <v>3752</v>
      </c>
      <c r="B178" s="36" t="s">
        <v>3753</v>
      </c>
      <c r="C178" s="39">
        <v>6149.08</v>
      </c>
      <c r="D178" s="39">
        <v>3074.54</v>
      </c>
      <c r="E178" s="50">
        <v>43101</v>
      </c>
      <c r="F178" s="50">
        <v>43555</v>
      </c>
      <c r="G178" s="35" t="s">
        <v>3372</v>
      </c>
      <c r="H178" s="36" t="s">
        <v>3754</v>
      </c>
      <c r="I178" s="35" t="s">
        <v>62</v>
      </c>
    </row>
    <row r="179" spans="1:9" ht="22.5" x14ac:dyDescent="0.25">
      <c r="A179" s="35" t="s">
        <v>3755</v>
      </c>
      <c r="B179" s="36" t="s">
        <v>3756</v>
      </c>
      <c r="C179" s="39">
        <v>6050</v>
      </c>
      <c r="D179" s="39">
        <v>3025</v>
      </c>
      <c r="E179" s="50">
        <v>42808</v>
      </c>
      <c r="F179" s="50">
        <v>43052</v>
      </c>
      <c r="G179" s="35" t="s">
        <v>3372</v>
      </c>
      <c r="H179" s="36" t="s">
        <v>3757</v>
      </c>
      <c r="I179" s="35" t="s">
        <v>62</v>
      </c>
    </row>
    <row r="180" spans="1:9" ht="33.75" x14ac:dyDescent="0.25">
      <c r="A180" s="35" t="s">
        <v>5143</v>
      </c>
      <c r="B180" s="36" t="s">
        <v>5144</v>
      </c>
      <c r="C180" s="39">
        <v>3508.87</v>
      </c>
      <c r="D180" s="39">
        <v>1754.43</v>
      </c>
      <c r="E180" s="50">
        <v>43320</v>
      </c>
      <c r="F180" s="50">
        <v>43473</v>
      </c>
      <c r="G180" s="35" t="s">
        <v>3372</v>
      </c>
      <c r="H180" s="36" t="s">
        <v>5145</v>
      </c>
      <c r="I180" s="35" t="s">
        <v>4173</v>
      </c>
    </row>
    <row r="181" spans="1:9" ht="22.5" x14ac:dyDescent="0.25">
      <c r="A181" s="35" t="s">
        <v>5146</v>
      </c>
      <c r="B181" s="36" t="s">
        <v>5147</v>
      </c>
      <c r="C181" s="39">
        <v>2904</v>
      </c>
      <c r="D181" s="39">
        <v>1452</v>
      </c>
      <c r="E181" s="50">
        <v>42632</v>
      </c>
      <c r="F181" s="50">
        <v>42755</v>
      </c>
      <c r="G181" s="35" t="s">
        <v>3372</v>
      </c>
      <c r="H181" s="36" t="s">
        <v>5148</v>
      </c>
      <c r="I181" s="35" t="s">
        <v>4173</v>
      </c>
    </row>
    <row r="182" spans="1:9" ht="22.5" x14ac:dyDescent="0.25">
      <c r="A182" s="35" t="s">
        <v>5149</v>
      </c>
      <c r="B182" s="36" t="s">
        <v>5150</v>
      </c>
      <c r="C182" s="39">
        <v>2783</v>
      </c>
      <c r="D182" s="39">
        <v>1391.5</v>
      </c>
      <c r="E182" s="50">
        <v>42632</v>
      </c>
      <c r="F182" s="50">
        <v>42677</v>
      </c>
      <c r="G182" s="35" t="s">
        <v>3372</v>
      </c>
      <c r="H182" s="36" t="s">
        <v>5148</v>
      </c>
      <c r="I182" s="35" t="s">
        <v>4173</v>
      </c>
    </row>
    <row r="183" spans="1:9" ht="45" x14ac:dyDescent="0.25">
      <c r="A183" s="35" t="s">
        <v>5151</v>
      </c>
      <c r="B183" s="36" t="s">
        <v>5152</v>
      </c>
      <c r="C183" s="39">
        <v>1996.5</v>
      </c>
      <c r="D183" s="39">
        <v>998.25</v>
      </c>
      <c r="E183" s="50">
        <v>43321</v>
      </c>
      <c r="F183" s="50">
        <v>43473</v>
      </c>
      <c r="G183" s="35" t="s">
        <v>3372</v>
      </c>
      <c r="H183" s="36" t="s">
        <v>5153</v>
      </c>
      <c r="I183" s="35" t="s">
        <v>4173</v>
      </c>
    </row>
    <row r="184" spans="1:9" ht="33.75" x14ac:dyDescent="0.25">
      <c r="A184" s="35" t="s">
        <v>4064</v>
      </c>
      <c r="B184" s="36" t="s">
        <v>4065</v>
      </c>
      <c r="C184" s="39">
        <v>18500000</v>
      </c>
      <c r="D184" s="39">
        <v>14800000</v>
      </c>
      <c r="E184" s="50">
        <v>43466</v>
      </c>
      <c r="F184" s="50">
        <v>45260</v>
      </c>
      <c r="G184" s="35" t="s">
        <v>3372</v>
      </c>
      <c r="H184" s="36" t="s">
        <v>4066</v>
      </c>
      <c r="I184" s="35" t="s">
        <v>62</v>
      </c>
    </row>
    <row r="185" spans="1:9" ht="33.75" x14ac:dyDescent="0.25">
      <c r="A185" s="35" t="s">
        <v>4067</v>
      </c>
      <c r="B185" s="36" t="s">
        <v>4068</v>
      </c>
      <c r="C185" s="39">
        <v>7400000</v>
      </c>
      <c r="D185" s="39">
        <v>3700000</v>
      </c>
      <c r="E185" s="50">
        <v>41640</v>
      </c>
      <c r="F185" s="50">
        <v>45291</v>
      </c>
      <c r="G185" s="35" t="s">
        <v>3372</v>
      </c>
      <c r="H185" s="36" t="s">
        <v>4069</v>
      </c>
      <c r="I185" s="35" t="s">
        <v>62</v>
      </c>
    </row>
    <row r="186" spans="1:9" ht="33.75" x14ac:dyDescent="0.25">
      <c r="A186" s="35" t="s">
        <v>4070</v>
      </c>
      <c r="B186" s="36" t="s">
        <v>4071</v>
      </c>
      <c r="C186" s="39">
        <v>3902500</v>
      </c>
      <c r="D186" s="39">
        <v>3122000</v>
      </c>
      <c r="E186" s="50">
        <v>42492</v>
      </c>
      <c r="F186" s="50">
        <v>45107</v>
      </c>
      <c r="G186" s="35" t="s">
        <v>3372</v>
      </c>
      <c r="H186" s="36" t="s">
        <v>4072</v>
      </c>
      <c r="I186" s="35" t="s">
        <v>62</v>
      </c>
    </row>
    <row r="187" spans="1:9" ht="33.75" x14ac:dyDescent="0.25">
      <c r="A187" s="35" t="s">
        <v>4073</v>
      </c>
      <c r="B187" s="36" t="s">
        <v>4074</v>
      </c>
      <c r="C187" s="39">
        <v>2503630</v>
      </c>
      <c r="D187" s="39">
        <v>2002904</v>
      </c>
      <c r="E187" s="50">
        <v>43822</v>
      </c>
      <c r="F187" s="50">
        <v>45016</v>
      </c>
      <c r="G187" s="35" t="s">
        <v>3372</v>
      </c>
      <c r="H187" s="36" t="s">
        <v>4075</v>
      </c>
      <c r="I187" s="35" t="s">
        <v>62</v>
      </c>
    </row>
    <row r="188" spans="1:9" ht="22.5" x14ac:dyDescent="0.25">
      <c r="A188" s="35" t="s">
        <v>4076</v>
      </c>
      <c r="B188" s="36" t="s">
        <v>4077</v>
      </c>
      <c r="C188" s="39">
        <v>1859000</v>
      </c>
      <c r="D188" s="39">
        <v>1487200</v>
      </c>
      <c r="E188" s="50">
        <v>42064</v>
      </c>
      <c r="F188" s="50">
        <v>45137</v>
      </c>
      <c r="G188" s="35" t="s">
        <v>3372</v>
      </c>
      <c r="H188" s="36" t="s">
        <v>4078</v>
      </c>
      <c r="I188" s="35" t="s">
        <v>62</v>
      </c>
    </row>
    <row r="189" spans="1:9" ht="22.5" x14ac:dyDescent="0.25">
      <c r="A189" s="35" t="s">
        <v>4079</v>
      </c>
      <c r="B189" s="36" t="s">
        <v>4080</v>
      </c>
      <c r="C189" s="39">
        <v>1650000</v>
      </c>
      <c r="D189" s="39">
        <v>1320000</v>
      </c>
      <c r="E189" s="50">
        <v>44249</v>
      </c>
      <c r="F189" s="50">
        <v>45107</v>
      </c>
      <c r="G189" s="35" t="s">
        <v>3372</v>
      </c>
      <c r="H189" s="36" t="s">
        <v>4081</v>
      </c>
      <c r="I189" s="35" t="s">
        <v>62</v>
      </c>
    </row>
    <row r="190" spans="1:9" ht="33.75" x14ac:dyDescent="0.25">
      <c r="A190" s="35" t="s">
        <v>4082</v>
      </c>
      <c r="B190" s="36" t="s">
        <v>4083</v>
      </c>
      <c r="C190" s="39">
        <v>1525000</v>
      </c>
      <c r="D190" s="39">
        <v>1220000</v>
      </c>
      <c r="E190" s="50">
        <v>43466</v>
      </c>
      <c r="F190" s="50">
        <v>45260</v>
      </c>
      <c r="G190" s="35" t="s">
        <v>3372</v>
      </c>
      <c r="H190" s="36" t="s">
        <v>4084</v>
      </c>
      <c r="I190" s="35" t="s">
        <v>62</v>
      </c>
    </row>
    <row r="191" spans="1:9" ht="22.5" x14ac:dyDescent="0.25">
      <c r="A191" s="35" t="s">
        <v>4085</v>
      </c>
      <c r="B191" s="36" t="s">
        <v>4086</v>
      </c>
      <c r="C191" s="39">
        <v>1200000</v>
      </c>
      <c r="D191" s="39">
        <v>960000</v>
      </c>
      <c r="E191" s="50">
        <v>42912</v>
      </c>
      <c r="F191" s="50">
        <v>45199</v>
      </c>
      <c r="G191" s="35" t="s">
        <v>3372</v>
      </c>
      <c r="H191" s="36" t="s">
        <v>4087</v>
      </c>
      <c r="I191" s="35" t="s">
        <v>62</v>
      </c>
    </row>
    <row r="192" spans="1:9" ht="22.5" x14ac:dyDescent="0.25">
      <c r="A192" s="35" t="s">
        <v>4088</v>
      </c>
      <c r="B192" s="36" t="s">
        <v>4089</v>
      </c>
      <c r="C192" s="39">
        <v>1200000</v>
      </c>
      <c r="D192" s="39">
        <v>960000</v>
      </c>
      <c r="E192" s="50">
        <v>44281</v>
      </c>
      <c r="F192" s="50">
        <v>45107</v>
      </c>
      <c r="G192" s="35" t="s">
        <v>3372</v>
      </c>
      <c r="H192" s="36" t="s">
        <v>4090</v>
      </c>
      <c r="I192" s="35" t="s">
        <v>62</v>
      </c>
    </row>
    <row r="193" spans="1:9" ht="67.5" x14ac:dyDescent="0.25">
      <c r="A193" s="35" t="s">
        <v>5208</v>
      </c>
      <c r="B193" s="36" t="s">
        <v>5209</v>
      </c>
      <c r="C193" s="39">
        <v>1167802</v>
      </c>
      <c r="D193" s="39">
        <v>934241.6</v>
      </c>
      <c r="E193" s="50">
        <v>43794</v>
      </c>
      <c r="F193" s="50">
        <v>45291</v>
      </c>
      <c r="G193" s="35" t="s">
        <v>3372</v>
      </c>
      <c r="H193" s="36" t="s">
        <v>5210</v>
      </c>
      <c r="I193" s="35" t="s">
        <v>4173</v>
      </c>
    </row>
    <row r="194" spans="1:9" ht="33.75" x14ac:dyDescent="0.25">
      <c r="A194" s="35" t="s">
        <v>4091</v>
      </c>
      <c r="B194" s="36" t="s">
        <v>4092</v>
      </c>
      <c r="C194" s="39">
        <v>960678.06</v>
      </c>
      <c r="D194" s="39">
        <v>480339.03</v>
      </c>
      <c r="E194" s="50">
        <v>43101</v>
      </c>
      <c r="F194" s="50">
        <v>45291</v>
      </c>
      <c r="G194" s="35" t="s">
        <v>3372</v>
      </c>
      <c r="H194" s="36" t="s">
        <v>4093</v>
      </c>
      <c r="I194" s="35" t="s">
        <v>62</v>
      </c>
    </row>
    <row r="195" spans="1:9" ht="56.25" x14ac:dyDescent="0.25">
      <c r="A195" s="35" t="s">
        <v>5211</v>
      </c>
      <c r="B195" s="36" t="s">
        <v>5212</v>
      </c>
      <c r="C195" s="39">
        <v>960000</v>
      </c>
      <c r="D195" s="39">
        <v>768000</v>
      </c>
      <c r="E195" s="50">
        <v>44197</v>
      </c>
      <c r="F195" s="50">
        <v>45291</v>
      </c>
      <c r="G195" s="35" t="s">
        <v>3372</v>
      </c>
      <c r="H195" s="36" t="s">
        <v>5213</v>
      </c>
      <c r="I195" s="35" t="s">
        <v>4173</v>
      </c>
    </row>
    <row r="196" spans="1:9" x14ac:dyDescent="0.25">
      <c r="A196" s="35" t="s">
        <v>4094</v>
      </c>
      <c r="B196" s="36" t="s">
        <v>4095</v>
      </c>
      <c r="C196" s="39">
        <v>950000</v>
      </c>
      <c r="D196" s="39">
        <v>475000</v>
      </c>
      <c r="E196" s="50">
        <v>41640</v>
      </c>
      <c r="F196" s="50">
        <v>45291</v>
      </c>
      <c r="G196" s="35" t="s">
        <v>3372</v>
      </c>
      <c r="H196" s="36" t="s">
        <v>4096</v>
      </c>
      <c r="I196" s="35" t="s">
        <v>62</v>
      </c>
    </row>
    <row r="197" spans="1:9" ht="56.25" x14ac:dyDescent="0.25">
      <c r="A197" s="35" t="s">
        <v>4097</v>
      </c>
      <c r="B197" s="36" t="s">
        <v>4098</v>
      </c>
      <c r="C197" s="39">
        <v>668192</v>
      </c>
      <c r="D197" s="39">
        <v>534553.59999999998</v>
      </c>
      <c r="E197" s="50">
        <v>43647</v>
      </c>
      <c r="F197" s="50">
        <v>45107</v>
      </c>
      <c r="G197" s="35" t="s">
        <v>3372</v>
      </c>
      <c r="H197" s="36" t="s">
        <v>4099</v>
      </c>
      <c r="I197" s="35" t="s">
        <v>62</v>
      </c>
    </row>
    <row r="198" spans="1:9" ht="90" x14ac:dyDescent="0.25">
      <c r="A198" s="35" t="s">
        <v>4100</v>
      </c>
      <c r="B198" s="36" t="s">
        <v>4101</v>
      </c>
      <c r="C198" s="39">
        <v>663516</v>
      </c>
      <c r="D198" s="39">
        <v>530812.80000000005</v>
      </c>
      <c r="E198" s="50">
        <v>44287</v>
      </c>
      <c r="F198" s="50">
        <v>45291</v>
      </c>
      <c r="G198" s="35" t="s">
        <v>3372</v>
      </c>
      <c r="H198" s="36" t="s">
        <v>4102</v>
      </c>
      <c r="I198" s="35" t="s">
        <v>62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395C1-16A7-43CC-9DA4-43AC55EF1495}">
  <dimension ref="A1:I69"/>
  <sheetViews>
    <sheetView topLeftCell="A68" workbookViewId="0">
      <selection activeCell="A2" sqref="A2:A69"/>
    </sheetView>
  </sheetViews>
  <sheetFormatPr defaultRowHeight="15" x14ac:dyDescent="0.25"/>
  <cols>
    <col min="1" max="1" width="8.5703125" style="34" customWidth="1"/>
    <col min="2" max="2" width="48.5703125" style="37" customWidth="1"/>
    <col min="3" max="3" width="17.140625" style="34" customWidth="1"/>
    <col min="4" max="4" width="18.5703125" style="34" customWidth="1"/>
    <col min="5" max="6" width="10" style="34" customWidth="1"/>
    <col min="7" max="7" width="8.5703125" style="34" customWidth="1"/>
    <col min="8" max="8" width="150" style="37" customWidth="1"/>
    <col min="9" max="9" width="12.85546875" style="34" customWidth="1"/>
    <col min="10" max="16384" width="9.140625" style="34"/>
  </cols>
  <sheetData>
    <row r="1" spans="1:9" x14ac:dyDescent="0.25">
      <c r="A1" s="32" t="s">
        <v>57</v>
      </c>
      <c r="B1" s="33" t="s">
        <v>4163</v>
      </c>
      <c r="C1" s="32" t="s">
        <v>40</v>
      </c>
      <c r="D1" s="32" t="s">
        <v>4164</v>
      </c>
      <c r="E1" s="32" t="s">
        <v>4165</v>
      </c>
      <c r="F1" s="32" t="s">
        <v>4166</v>
      </c>
      <c r="G1" s="32" t="s">
        <v>33</v>
      </c>
      <c r="H1" s="33" t="s">
        <v>4167</v>
      </c>
      <c r="I1" s="32" t="s">
        <v>4168</v>
      </c>
    </row>
    <row r="2" spans="1:9" ht="168.75" x14ac:dyDescent="0.25">
      <c r="A2" s="35" t="s">
        <v>1924</v>
      </c>
      <c r="B2" s="36" t="s">
        <v>1925</v>
      </c>
      <c r="C2" s="39">
        <v>4808329.09</v>
      </c>
      <c r="D2" s="39">
        <v>4087079.72</v>
      </c>
      <c r="E2" s="35">
        <v>42401</v>
      </c>
      <c r="F2" s="35">
        <v>44865</v>
      </c>
      <c r="G2" s="35" t="s">
        <v>1926</v>
      </c>
      <c r="H2" s="36" t="s">
        <v>1927</v>
      </c>
      <c r="I2" s="35" t="s">
        <v>62</v>
      </c>
    </row>
    <row r="3" spans="1:9" ht="213.75" x14ac:dyDescent="0.25">
      <c r="A3" s="35" t="s">
        <v>1928</v>
      </c>
      <c r="B3" s="36" t="s">
        <v>1929</v>
      </c>
      <c r="C3" s="39">
        <v>4805900</v>
      </c>
      <c r="D3" s="39">
        <v>4085015</v>
      </c>
      <c r="E3" s="35">
        <v>42705</v>
      </c>
      <c r="F3" s="35">
        <v>44377</v>
      </c>
      <c r="G3" s="35" t="s">
        <v>1926</v>
      </c>
      <c r="H3" s="36" t="s">
        <v>1930</v>
      </c>
      <c r="I3" s="35" t="s">
        <v>62</v>
      </c>
    </row>
    <row r="4" spans="1:9" ht="180" x14ac:dyDescent="0.25">
      <c r="A4" s="35" t="s">
        <v>1931</v>
      </c>
      <c r="B4" s="36" t="s">
        <v>1932</v>
      </c>
      <c r="C4" s="39">
        <v>4135603.27</v>
      </c>
      <c r="D4" s="39">
        <v>3515262.78</v>
      </c>
      <c r="E4" s="35">
        <v>42644</v>
      </c>
      <c r="F4" s="35">
        <v>44742</v>
      </c>
      <c r="G4" s="35" t="s">
        <v>1926</v>
      </c>
      <c r="H4" s="36" t="s">
        <v>1933</v>
      </c>
      <c r="I4" s="35" t="s">
        <v>62</v>
      </c>
    </row>
    <row r="5" spans="1:9" ht="247.5" x14ac:dyDescent="0.25">
      <c r="A5" s="35" t="s">
        <v>1934</v>
      </c>
      <c r="B5" s="36" t="s">
        <v>1935</v>
      </c>
      <c r="C5" s="39">
        <v>3536647.51</v>
      </c>
      <c r="D5" s="39">
        <v>3006150.39</v>
      </c>
      <c r="E5" s="35">
        <v>42644</v>
      </c>
      <c r="F5" s="35">
        <v>44439</v>
      </c>
      <c r="G5" s="35" t="s">
        <v>1926</v>
      </c>
      <c r="H5" s="36" t="s">
        <v>1936</v>
      </c>
      <c r="I5" s="35" t="s">
        <v>62</v>
      </c>
    </row>
    <row r="6" spans="1:9" ht="135" x14ac:dyDescent="0.25">
      <c r="A6" s="35" t="s">
        <v>1937</v>
      </c>
      <c r="B6" s="36" t="s">
        <v>1938</v>
      </c>
      <c r="C6" s="39">
        <v>3392400</v>
      </c>
      <c r="D6" s="39">
        <v>2883540</v>
      </c>
      <c r="E6" s="35">
        <v>42736</v>
      </c>
      <c r="F6" s="35">
        <v>44406</v>
      </c>
      <c r="G6" s="35" t="s">
        <v>1926</v>
      </c>
      <c r="H6" s="36" t="s">
        <v>1939</v>
      </c>
      <c r="I6" s="35" t="s">
        <v>62</v>
      </c>
    </row>
    <row r="7" spans="1:9" ht="281.25" x14ac:dyDescent="0.25">
      <c r="A7" s="35" t="s">
        <v>1940</v>
      </c>
      <c r="B7" s="36" t="s">
        <v>1941</v>
      </c>
      <c r="C7" s="39">
        <v>3024890</v>
      </c>
      <c r="D7" s="39">
        <v>1802229.46</v>
      </c>
      <c r="E7" s="35">
        <v>42644</v>
      </c>
      <c r="F7" s="35">
        <v>44590</v>
      </c>
      <c r="G7" s="35" t="s">
        <v>1926</v>
      </c>
      <c r="H7" s="36" t="s">
        <v>1942</v>
      </c>
      <c r="I7" s="35" t="s">
        <v>62</v>
      </c>
    </row>
    <row r="8" spans="1:9" ht="101.25" x14ac:dyDescent="0.25">
      <c r="A8" s="35" t="s">
        <v>1943</v>
      </c>
      <c r="B8" s="36" t="s">
        <v>1944</v>
      </c>
      <c r="C8" s="39">
        <v>3011724.74</v>
      </c>
      <c r="D8" s="39">
        <v>2559966.0299999998</v>
      </c>
      <c r="E8" s="35">
        <v>42579</v>
      </c>
      <c r="F8" s="35">
        <v>44742</v>
      </c>
      <c r="G8" s="35" t="s">
        <v>1926</v>
      </c>
      <c r="H8" s="36" t="s">
        <v>1945</v>
      </c>
      <c r="I8" s="35" t="s">
        <v>62</v>
      </c>
    </row>
    <row r="9" spans="1:9" ht="236.25" x14ac:dyDescent="0.25">
      <c r="A9" s="35" t="s">
        <v>1946</v>
      </c>
      <c r="B9" s="36" t="s">
        <v>1947</v>
      </c>
      <c r="C9" s="39">
        <v>2930977.06</v>
      </c>
      <c r="D9" s="39">
        <v>2491330.5</v>
      </c>
      <c r="E9" s="35">
        <v>43966</v>
      </c>
      <c r="F9" s="35">
        <v>44741</v>
      </c>
      <c r="G9" s="35" t="s">
        <v>1926</v>
      </c>
      <c r="H9" s="36" t="s">
        <v>1948</v>
      </c>
      <c r="I9" s="35" t="s">
        <v>62</v>
      </c>
    </row>
    <row r="10" spans="1:9" ht="123.75" x14ac:dyDescent="0.25">
      <c r="A10" s="35" t="s">
        <v>1949</v>
      </c>
      <c r="B10" s="36" t="s">
        <v>1950</v>
      </c>
      <c r="C10" s="39">
        <v>2678270.54</v>
      </c>
      <c r="D10" s="39">
        <v>2276529.96</v>
      </c>
      <c r="E10" s="35">
        <v>42552</v>
      </c>
      <c r="F10" s="35">
        <v>44742</v>
      </c>
      <c r="G10" s="35" t="s">
        <v>1926</v>
      </c>
      <c r="H10" s="36" t="s">
        <v>1951</v>
      </c>
      <c r="I10" s="35" t="s">
        <v>62</v>
      </c>
    </row>
    <row r="11" spans="1:9" ht="270" x14ac:dyDescent="0.25">
      <c r="A11" s="35" t="s">
        <v>1952</v>
      </c>
      <c r="B11" s="36" t="s">
        <v>1953</v>
      </c>
      <c r="C11" s="39">
        <v>2544300</v>
      </c>
      <c r="D11" s="39">
        <v>1272150</v>
      </c>
      <c r="E11" s="35">
        <v>42979</v>
      </c>
      <c r="F11" s="35">
        <v>44895</v>
      </c>
      <c r="G11" s="35" t="s">
        <v>1926</v>
      </c>
      <c r="H11" s="36" t="s">
        <v>1954</v>
      </c>
      <c r="I11" s="35" t="s">
        <v>62</v>
      </c>
    </row>
    <row r="12" spans="1:9" ht="202.5" x14ac:dyDescent="0.25">
      <c r="A12" s="35" t="s">
        <v>1955</v>
      </c>
      <c r="B12" s="36" t="s">
        <v>1956</v>
      </c>
      <c r="C12" s="39">
        <v>2490179.25</v>
      </c>
      <c r="D12" s="39">
        <v>2116652.37</v>
      </c>
      <c r="E12" s="35">
        <v>43009</v>
      </c>
      <c r="F12" s="35">
        <v>44834</v>
      </c>
      <c r="G12" s="35" t="s">
        <v>1926</v>
      </c>
      <c r="H12" s="36" t="s">
        <v>1957</v>
      </c>
      <c r="I12" s="35" t="s">
        <v>62</v>
      </c>
    </row>
    <row r="13" spans="1:9" ht="258.75" x14ac:dyDescent="0.25">
      <c r="A13" s="35" t="s">
        <v>1958</v>
      </c>
      <c r="B13" s="36" t="s">
        <v>1959</v>
      </c>
      <c r="C13" s="39">
        <v>2362750.06</v>
      </c>
      <c r="D13" s="39">
        <v>2008337.55</v>
      </c>
      <c r="E13" s="35">
        <v>42705</v>
      </c>
      <c r="F13" s="35">
        <v>44596</v>
      </c>
      <c r="G13" s="35" t="s">
        <v>1926</v>
      </c>
      <c r="H13" s="36" t="s">
        <v>1960</v>
      </c>
      <c r="I13" s="35" t="s">
        <v>62</v>
      </c>
    </row>
    <row r="14" spans="1:9" ht="168.75" x14ac:dyDescent="0.25">
      <c r="A14" s="35" t="s">
        <v>1961</v>
      </c>
      <c r="B14" s="36" t="s">
        <v>1962</v>
      </c>
      <c r="C14" s="39">
        <v>2029623.35</v>
      </c>
      <c r="D14" s="39">
        <v>1725179.85</v>
      </c>
      <c r="E14" s="35">
        <v>42675</v>
      </c>
      <c r="F14" s="35">
        <v>44630</v>
      </c>
      <c r="G14" s="35" t="s">
        <v>1926</v>
      </c>
      <c r="H14" s="36" t="s">
        <v>1963</v>
      </c>
      <c r="I14" s="35" t="s">
        <v>62</v>
      </c>
    </row>
    <row r="15" spans="1:9" ht="191.25" x14ac:dyDescent="0.25">
      <c r="A15" s="35" t="s">
        <v>1964</v>
      </c>
      <c r="B15" s="36" t="s">
        <v>1965</v>
      </c>
      <c r="C15" s="39">
        <v>1871191.3</v>
      </c>
      <c r="D15" s="39">
        <v>1590512.6</v>
      </c>
      <c r="E15" s="35">
        <v>42614</v>
      </c>
      <c r="F15" s="35">
        <v>44651</v>
      </c>
      <c r="G15" s="35" t="s">
        <v>1926</v>
      </c>
      <c r="H15" s="36" t="s">
        <v>1966</v>
      </c>
      <c r="I15" s="35" t="s">
        <v>62</v>
      </c>
    </row>
    <row r="16" spans="1:9" ht="180" x14ac:dyDescent="0.25">
      <c r="A16" s="35" t="s">
        <v>1967</v>
      </c>
      <c r="B16" s="36" t="s">
        <v>1968</v>
      </c>
      <c r="C16" s="39">
        <v>1697533.83</v>
      </c>
      <c r="D16" s="39">
        <v>847578.64</v>
      </c>
      <c r="E16" s="35">
        <v>42373</v>
      </c>
      <c r="F16" s="35">
        <v>44712</v>
      </c>
      <c r="G16" s="35" t="s">
        <v>1926</v>
      </c>
      <c r="H16" s="36" t="s">
        <v>1969</v>
      </c>
      <c r="I16" s="35" t="s">
        <v>62</v>
      </c>
    </row>
    <row r="17" spans="1:9" ht="270" x14ac:dyDescent="0.25">
      <c r="A17" s="35" t="s">
        <v>1970</v>
      </c>
      <c r="B17" s="36" t="s">
        <v>1971</v>
      </c>
      <c r="C17" s="39">
        <v>1686591.09</v>
      </c>
      <c r="D17" s="39">
        <v>1433602.42</v>
      </c>
      <c r="E17" s="35">
        <v>42870</v>
      </c>
      <c r="F17" s="35">
        <v>43465</v>
      </c>
      <c r="G17" s="35" t="s">
        <v>1926</v>
      </c>
      <c r="H17" s="36" t="s">
        <v>1972</v>
      </c>
      <c r="I17" s="35" t="s">
        <v>62</v>
      </c>
    </row>
    <row r="18" spans="1:9" ht="270" x14ac:dyDescent="0.25">
      <c r="A18" s="35" t="s">
        <v>1973</v>
      </c>
      <c r="B18" s="36" t="s">
        <v>1974</v>
      </c>
      <c r="C18" s="39">
        <v>1637157.43</v>
      </c>
      <c r="D18" s="39">
        <v>1391583.81</v>
      </c>
      <c r="E18" s="35">
        <v>42628</v>
      </c>
      <c r="F18" s="35">
        <v>44453</v>
      </c>
      <c r="G18" s="35" t="s">
        <v>1926</v>
      </c>
      <c r="H18" s="36" t="s">
        <v>1975</v>
      </c>
      <c r="I18" s="35" t="s">
        <v>62</v>
      </c>
    </row>
    <row r="19" spans="1:9" ht="258.75" x14ac:dyDescent="0.25">
      <c r="A19" s="35" t="s">
        <v>1976</v>
      </c>
      <c r="B19" s="36" t="s">
        <v>1977</v>
      </c>
      <c r="C19" s="39">
        <v>1582039.19</v>
      </c>
      <c r="D19" s="39">
        <v>1344733.31</v>
      </c>
      <c r="E19" s="35">
        <v>42737</v>
      </c>
      <c r="F19" s="35">
        <v>44317</v>
      </c>
      <c r="G19" s="35" t="s">
        <v>1926</v>
      </c>
      <c r="H19" s="36" t="s">
        <v>1978</v>
      </c>
      <c r="I19" s="35" t="s">
        <v>62</v>
      </c>
    </row>
    <row r="20" spans="1:9" ht="270" x14ac:dyDescent="0.25">
      <c r="A20" s="35" t="s">
        <v>1979</v>
      </c>
      <c r="B20" s="36" t="s">
        <v>1980</v>
      </c>
      <c r="C20" s="39">
        <v>1568517.48</v>
      </c>
      <c r="D20" s="39">
        <v>1333239.8600000001</v>
      </c>
      <c r="E20" s="35">
        <v>42491</v>
      </c>
      <c r="F20" s="35">
        <v>44439</v>
      </c>
      <c r="G20" s="35" t="s">
        <v>1926</v>
      </c>
      <c r="H20" s="36" t="s">
        <v>1981</v>
      </c>
      <c r="I20" s="35" t="s">
        <v>62</v>
      </c>
    </row>
    <row r="21" spans="1:9" ht="180" x14ac:dyDescent="0.25">
      <c r="A21" s="35" t="s">
        <v>1982</v>
      </c>
      <c r="B21" s="36" t="s">
        <v>1983</v>
      </c>
      <c r="C21" s="39">
        <v>1498310</v>
      </c>
      <c r="D21" s="39">
        <v>1061852.3</v>
      </c>
      <c r="E21" s="35">
        <v>43313</v>
      </c>
      <c r="F21" s="35">
        <v>44542</v>
      </c>
      <c r="G21" s="35" t="s">
        <v>1926</v>
      </c>
      <c r="H21" s="36" t="s">
        <v>1984</v>
      </c>
      <c r="I21" s="35" t="s">
        <v>62</v>
      </c>
    </row>
    <row r="22" spans="1:9" ht="157.5" x14ac:dyDescent="0.25">
      <c r="A22" s="35" t="s">
        <v>1985</v>
      </c>
      <c r="B22" s="36" t="s">
        <v>1986</v>
      </c>
      <c r="C22" s="39">
        <v>1407408.96</v>
      </c>
      <c r="D22" s="39">
        <v>1196297.6200000001</v>
      </c>
      <c r="E22" s="35">
        <v>42551</v>
      </c>
      <c r="F22" s="35">
        <v>44832</v>
      </c>
      <c r="G22" s="35" t="s">
        <v>1926</v>
      </c>
      <c r="H22" s="36" t="s">
        <v>1987</v>
      </c>
      <c r="I22" s="35" t="s">
        <v>62</v>
      </c>
    </row>
    <row r="23" spans="1:9" ht="270" x14ac:dyDescent="0.25">
      <c r="A23" s="35" t="s">
        <v>1988</v>
      </c>
      <c r="B23" s="36" t="s">
        <v>1989</v>
      </c>
      <c r="C23" s="39">
        <v>1328690</v>
      </c>
      <c r="D23" s="39">
        <v>1129386.5</v>
      </c>
      <c r="E23" s="35">
        <v>42628</v>
      </c>
      <c r="F23" s="35">
        <v>44453</v>
      </c>
      <c r="G23" s="35" t="s">
        <v>1926</v>
      </c>
      <c r="H23" s="36" t="s">
        <v>1990</v>
      </c>
      <c r="I23" s="35" t="s">
        <v>62</v>
      </c>
    </row>
    <row r="24" spans="1:9" ht="213.75" x14ac:dyDescent="0.25">
      <c r="A24" s="35" t="s">
        <v>1991</v>
      </c>
      <c r="B24" s="36" t="s">
        <v>1992</v>
      </c>
      <c r="C24" s="39">
        <v>1304843.8999999999</v>
      </c>
      <c r="D24" s="39">
        <v>1109117.31</v>
      </c>
      <c r="E24" s="35">
        <v>42307</v>
      </c>
      <c r="F24" s="35">
        <v>43646</v>
      </c>
      <c r="G24" s="35" t="s">
        <v>1926</v>
      </c>
      <c r="H24" s="36" t="s">
        <v>1993</v>
      </c>
      <c r="I24" s="35" t="s">
        <v>62</v>
      </c>
    </row>
    <row r="25" spans="1:9" ht="258.75" x14ac:dyDescent="0.25">
      <c r="A25" s="35" t="s">
        <v>1994</v>
      </c>
      <c r="B25" s="36" t="s">
        <v>1995</v>
      </c>
      <c r="C25" s="39">
        <v>1201475</v>
      </c>
      <c r="D25" s="39">
        <v>1021253.75</v>
      </c>
      <c r="E25" s="35">
        <v>42648</v>
      </c>
      <c r="F25" s="35">
        <v>44423</v>
      </c>
      <c r="G25" s="35" t="s">
        <v>1926</v>
      </c>
      <c r="H25" s="36" t="s">
        <v>1996</v>
      </c>
      <c r="I25" s="35" t="s">
        <v>62</v>
      </c>
    </row>
    <row r="26" spans="1:9" ht="258.75" x14ac:dyDescent="0.25">
      <c r="A26" s="35" t="s">
        <v>1997</v>
      </c>
      <c r="B26" s="36" t="s">
        <v>1998</v>
      </c>
      <c r="C26" s="39">
        <v>1155432.6499999999</v>
      </c>
      <c r="D26" s="39">
        <v>982117.75</v>
      </c>
      <c r="E26" s="35">
        <v>42614</v>
      </c>
      <c r="F26" s="35">
        <v>44467</v>
      </c>
      <c r="G26" s="35" t="s">
        <v>1926</v>
      </c>
      <c r="H26" s="36" t="s">
        <v>1999</v>
      </c>
      <c r="I26" s="35" t="s">
        <v>62</v>
      </c>
    </row>
    <row r="27" spans="1:9" ht="258.75" x14ac:dyDescent="0.25">
      <c r="A27" s="35" t="s">
        <v>2000</v>
      </c>
      <c r="B27" s="36" t="s">
        <v>2001</v>
      </c>
      <c r="C27" s="39">
        <v>1153365.1100000001</v>
      </c>
      <c r="D27" s="39">
        <v>980360.35</v>
      </c>
      <c r="E27" s="35">
        <v>42736</v>
      </c>
      <c r="F27" s="35">
        <v>44536</v>
      </c>
      <c r="G27" s="35" t="s">
        <v>1926</v>
      </c>
      <c r="H27" s="36" t="s">
        <v>2002</v>
      </c>
      <c r="I27" s="35" t="s">
        <v>62</v>
      </c>
    </row>
    <row r="28" spans="1:9" ht="225" x14ac:dyDescent="0.25">
      <c r="A28" s="35" t="s">
        <v>2003</v>
      </c>
      <c r="B28" s="36" t="s">
        <v>2004</v>
      </c>
      <c r="C28" s="39">
        <v>1114193.83</v>
      </c>
      <c r="D28" s="39">
        <v>947064.76</v>
      </c>
      <c r="E28" s="35">
        <v>42736</v>
      </c>
      <c r="F28" s="35">
        <v>44378</v>
      </c>
      <c r="G28" s="35" t="s">
        <v>1926</v>
      </c>
      <c r="H28" s="36" t="s">
        <v>2005</v>
      </c>
      <c r="I28" s="35" t="s">
        <v>62</v>
      </c>
    </row>
    <row r="29" spans="1:9" ht="247.5" x14ac:dyDescent="0.25">
      <c r="A29" s="35" t="s">
        <v>2006</v>
      </c>
      <c r="B29" s="36" t="s">
        <v>2007</v>
      </c>
      <c r="C29" s="39">
        <v>1111388.8700000001</v>
      </c>
      <c r="D29" s="39">
        <v>944680.54</v>
      </c>
      <c r="E29" s="35">
        <v>42898</v>
      </c>
      <c r="F29" s="35">
        <v>43373</v>
      </c>
      <c r="G29" s="35" t="s">
        <v>1926</v>
      </c>
      <c r="H29" s="36" t="s">
        <v>2008</v>
      </c>
      <c r="I29" s="35" t="s">
        <v>62</v>
      </c>
    </row>
    <row r="30" spans="1:9" ht="236.25" x14ac:dyDescent="0.25">
      <c r="A30" s="35" t="s">
        <v>2009</v>
      </c>
      <c r="B30" s="36" t="s">
        <v>2010</v>
      </c>
      <c r="C30" s="39">
        <v>1043163</v>
      </c>
      <c r="D30" s="39">
        <v>886688.55</v>
      </c>
      <c r="E30" s="35">
        <v>42642</v>
      </c>
      <c r="F30" s="35">
        <v>44467</v>
      </c>
      <c r="G30" s="35" t="s">
        <v>1926</v>
      </c>
      <c r="H30" s="36" t="s">
        <v>2011</v>
      </c>
      <c r="I30" s="35" t="s">
        <v>62</v>
      </c>
    </row>
    <row r="31" spans="1:9" ht="135" x14ac:dyDescent="0.25">
      <c r="A31" s="35" t="s">
        <v>2012</v>
      </c>
      <c r="B31" s="36" t="s">
        <v>2013</v>
      </c>
      <c r="C31" s="39">
        <v>1027042.06</v>
      </c>
      <c r="D31" s="39">
        <v>872985.75</v>
      </c>
      <c r="E31" s="35">
        <v>42675</v>
      </c>
      <c r="F31" s="35">
        <v>44467</v>
      </c>
      <c r="G31" s="35" t="s">
        <v>1926</v>
      </c>
      <c r="H31" s="36" t="s">
        <v>2014</v>
      </c>
      <c r="I31" s="35" t="s">
        <v>62</v>
      </c>
    </row>
    <row r="32" spans="1:9" ht="258.75" x14ac:dyDescent="0.25">
      <c r="A32" s="35" t="s">
        <v>2015</v>
      </c>
      <c r="B32" s="36" t="s">
        <v>2016</v>
      </c>
      <c r="C32" s="39">
        <v>996190.69</v>
      </c>
      <c r="D32" s="39">
        <v>846762.09</v>
      </c>
      <c r="E32" s="35">
        <v>42705</v>
      </c>
      <c r="F32" s="35">
        <v>44621</v>
      </c>
      <c r="G32" s="35" t="s">
        <v>1926</v>
      </c>
      <c r="H32" s="36" t="s">
        <v>2017</v>
      </c>
      <c r="I32" s="35" t="s">
        <v>62</v>
      </c>
    </row>
    <row r="33" spans="1:9" ht="67.5" x14ac:dyDescent="0.25">
      <c r="A33" s="35" t="s">
        <v>2018</v>
      </c>
      <c r="B33" s="36" t="s">
        <v>2019</v>
      </c>
      <c r="C33" s="39">
        <v>995619.02</v>
      </c>
      <c r="D33" s="39">
        <v>846276.17</v>
      </c>
      <c r="E33" s="35">
        <v>42614</v>
      </c>
      <c r="F33" s="35">
        <v>44439</v>
      </c>
      <c r="G33" s="35" t="s">
        <v>1926</v>
      </c>
      <c r="H33" s="36" t="s">
        <v>2020</v>
      </c>
      <c r="I33" s="35" t="s">
        <v>62</v>
      </c>
    </row>
    <row r="34" spans="1:9" ht="247.5" x14ac:dyDescent="0.25">
      <c r="A34" s="35" t="s">
        <v>2021</v>
      </c>
      <c r="B34" s="36" t="s">
        <v>2022</v>
      </c>
      <c r="C34" s="39">
        <v>987598.03</v>
      </c>
      <c r="D34" s="39">
        <v>493799.02</v>
      </c>
      <c r="E34" s="35">
        <v>42370</v>
      </c>
      <c r="F34" s="35">
        <v>44620</v>
      </c>
      <c r="G34" s="35" t="s">
        <v>1926</v>
      </c>
      <c r="H34" s="36" t="s">
        <v>2023</v>
      </c>
      <c r="I34" s="35" t="s">
        <v>62</v>
      </c>
    </row>
    <row r="35" spans="1:9" ht="270" x14ac:dyDescent="0.25">
      <c r="A35" s="35" t="s">
        <v>2024</v>
      </c>
      <c r="B35" s="36" t="s">
        <v>2025</v>
      </c>
      <c r="C35" s="39">
        <v>928506.37</v>
      </c>
      <c r="D35" s="39">
        <v>789230.42</v>
      </c>
      <c r="E35" s="35">
        <v>42705</v>
      </c>
      <c r="F35" s="35">
        <v>44561</v>
      </c>
      <c r="G35" s="35" t="s">
        <v>1926</v>
      </c>
      <c r="H35" s="36" t="s">
        <v>2026</v>
      </c>
      <c r="I35" s="35" t="s">
        <v>62</v>
      </c>
    </row>
    <row r="36" spans="1:9" ht="225" x14ac:dyDescent="0.25">
      <c r="A36" s="35" t="s">
        <v>2027</v>
      </c>
      <c r="B36" s="36" t="s">
        <v>2028</v>
      </c>
      <c r="C36" s="39">
        <v>877581.37</v>
      </c>
      <c r="D36" s="39">
        <v>745944.16</v>
      </c>
      <c r="E36" s="35">
        <v>42411</v>
      </c>
      <c r="F36" s="35">
        <v>43921</v>
      </c>
      <c r="G36" s="35" t="s">
        <v>1926</v>
      </c>
      <c r="H36" s="36" t="s">
        <v>2029</v>
      </c>
      <c r="I36" s="35" t="s">
        <v>62</v>
      </c>
    </row>
    <row r="37" spans="1:9" ht="270" x14ac:dyDescent="0.25">
      <c r="A37" s="35" t="s">
        <v>2030</v>
      </c>
      <c r="B37" s="36" t="s">
        <v>2031</v>
      </c>
      <c r="C37" s="39">
        <v>867715.42</v>
      </c>
      <c r="D37" s="39">
        <v>737558.11</v>
      </c>
      <c r="E37" s="35">
        <v>42583</v>
      </c>
      <c r="F37" s="35">
        <v>43524</v>
      </c>
      <c r="G37" s="35" t="s">
        <v>1926</v>
      </c>
      <c r="H37" s="36" t="s">
        <v>2032</v>
      </c>
      <c r="I37" s="35" t="s">
        <v>62</v>
      </c>
    </row>
    <row r="38" spans="1:9" ht="258.75" x14ac:dyDescent="0.25">
      <c r="A38" s="35" t="s">
        <v>2033</v>
      </c>
      <c r="B38" s="36" t="s">
        <v>2034</v>
      </c>
      <c r="C38" s="39">
        <v>853413.66</v>
      </c>
      <c r="D38" s="39">
        <v>725401.61</v>
      </c>
      <c r="E38" s="35">
        <v>42736</v>
      </c>
      <c r="F38" s="35">
        <v>44316</v>
      </c>
      <c r="G38" s="35" t="s">
        <v>1926</v>
      </c>
      <c r="H38" s="36" t="s">
        <v>2035</v>
      </c>
      <c r="I38" s="35" t="s">
        <v>62</v>
      </c>
    </row>
    <row r="39" spans="1:9" ht="191.25" x14ac:dyDescent="0.25">
      <c r="A39" s="35" t="s">
        <v>2036</v>
      </c>
      <c r="B39" s="36" t="s">
        <v>2037</v>
      </c>
      <c r="C39" s="39">
        <v>848100</v>
      </c>
      <c r="D39" s="39">
        <v>754809</v>
      </c>
      <c r="E39" s="35">
        <v>43160</v>
      </c>
      <c r="F39" s="35">
        <v>44681</v>
      </c>
      <c r="G39" s="35" t="s">
        <v>1926</v>
      </c>
      <c r="H39" s="36" t="s">
        <v>2038</v>
      </c>
      <c r="I39" s="35" t="s">
        <v>62</v>
      </c>
    </row>
    <row r="40" spans="1:9" ht="236.25" x14ac:dyDescent="0.25">
      <c r="A40" s="35" t="s">
        <v>2039</v>
      </c>
      <c r="B40" s="36" t="s">
        <v>2040</v>
      </c>
      <c r="C40" s="39">
        <v>763290</v>
      </c>
      <c r="D40" s="39">
        <v>648796.5</v>
      </c>
      <c r="E40" s="35">
        <v>42736</v>
      </c>
      <c r="F40" s="35">
        <v>44530</v>
      </c>
      <c r="G40" s="35" t="s">
        <v>1926</v>
      </c>
      <c r="H40" s="36" t="s">
        <v>2041</v>
      </c>
      <c r="I40" s="35" t="s">
        <v>62</v>
      </c>
    </row>
    <row r="41" spans="1:9" ht="225" x14ac:dyDescent="0.25">
      <c r="A41" s="35" t="s">
        <v>2042</v>
      </c>
      <c r="B41" s="36" t="s">
        <v>2043</v>
      </c>
      <c r="C41" s="39">
        <v>737291.49</v>
      </c>
      <c r="D41" s="39">
        <v>626697.76</v>
      </c>
      <c r="E41" s="35">
        <v>43631</v>
      </c>
      <c r="F41" s="35">
        <v>44255</v>
      </c>
      <c r="G41" s="35" t="s">
        <v>1926</v>
      </c>
      <c r="H41" s="36" t="s">
        <v>2044</v>
      </c>
      <c r="I41" s="35" t="s">
        <v>62</v>
      </c>
    </row>
    <row r="42" spans="1:9" ht="270" x14ac:dyDescent="0.25">
      <c r="A42" s="35" t="s">
        <v>2045</v>
      </c>
      <c r="B42" s="36" t="s">
        <v>2046</v>
      </c>
      <c r="C42" s="39">
        <v>719284.4</v>
      </c>
      <c r="D42" s="39">
        <v>611391.74</v>
      </c>
      <c r="E42" s="35">
        <v>42643</v>
      </c>
      <c r="F42" s="35">
        <v>44321</v>
      </c>
      <c r="G42" s="35" t="s">
        <v>1926</v>
      </c>
      <c r="H42" s="36" t="s">
        <v>2047</v>
      </c>
      <c r="I42" s="35" t="s">
        <v>62</v>
      </c>
    </row>
    <row r="43" spans="1:9" ht="90" x14ac:dyDescent="0.25">
      <c r="A43" s="35" t="s">
        <v>2048</v>
      </c>
      <c r="B43" s="36" t="s">
        <v>2049</v>
      </c>
      <c r="C43" s="39">
        <v>664314.36</v>
      </c>
      <c r="D43" s="39">
        <v>332157.18</v>
      </c>
      <c r="E43" s="35">
        <v>42461</v>
      </c>
      <c r="F43" s="35">
        <v>44742</v>
      </c>
      <c r="G43" s="35" t="s">
        <v>1926</v>
      </c>
      <c r="H43" s="36" t="s">
        <v>2050</v>
      </c>
      <c r="I43" s="35" t="s">
        <v>62</v>
      </c>
    </row>
    <row r="44" spans="1:9" ht="157.5" x14ac:dyDescent="0.25">
      <c r="A44" s="35" t="s">
        <v>2051</v>
      </c>
      <c r="B44" s="36" t="s">
        <v>2052</v>
      </c>
      <c r="C44" s="39">
        <v>650210</v>
      </c>
      <c r="D44" s="39">
        <v>552678.5</v>
      </c>
      <c r="E44" s="35">
        <v>42583</v>
      </c>
      <c r="F44" s="35">
        <v>44651</v>
      </c>
      <c r="G44" s="35" t="s">
        <v>1926</v>
      </c>
      <c r="H44" s="36" t="s">
        <v>2053</v>
      </c>
      <c r="I44" s="35" t="s">
        <v>62</v>
      </c>
    </row>
    <row r="45" spans="1:9" ht="202.5" x14ac:dyDescent="0.25">
      <c r="A45" s="35" t="s">
        <v>2054</v>
      </c>
      <c r="B45" s="36" t="s">
        <v>2055</v>
      </c>
      <c r="C45" s="39">
        <v>632948.34</v>
      </c>
      <c r="D45" s="39">
        <v>538006.09</v>
      </c>
      <c r="E45" s="35">
        <v>43524</v>
      </c>
      <c r="F45" s="35">
        <v>44331</v>
      </c>
      <c r="G45" s="35" t="s">
        <v>1926</v>
      </c>
      <c r="H45" s="36" t="s">
        <v>2056</v>
      </c>
      <c r="I45" s="35" t="s">
        <v>62</v>
      </c>
    </row>
    <row r="46" spans="1:9" ht="180" x14ac:dyDescent="0.25">
      <c r="A46" s="35" t="s">
        <v>2057</v>
      </c>
      <c r="B46" s="36" t="s">
        <v>2058</v>
      </c>
      <c r="C46" s="39">
        <v>626983.37</v>
      </c>
      <c r="D46" s="39">
        <v>532935.86</v>
      </c>
      <c r="E46" s="35">
        <v>42346</v>
      </c>
      <c r="F46" s="35">
        <v>44173</v>
      </c>
      <c r="G46" s="35" t="s">
        <v>1926</v>
      </c>
      <c r="H46" s="36" t="s">
        <v>2059</v>
      </c>
      <c r="I46" s="35" t="s">
        <v>62</v>
      </c>
    </row>
    <row r="47" spans="1:9" ht="258.75" x14ac:dyDescent="0.25">
      <c r="A47" s="35" t="s">
        <v>2060</v>
      </c>
      <c r="B47" s="36" t="s">
        <v>2061</v>
      </c>
      <c r="C47" s="39">
        <v>621940</v>
      </c>
      <c r="D47" s="39">
        <v>313955.31</v>
      </c>
      <c r="E47" s="35">
        <v>41985</v>
      </c>
      <c r="F47" s="35">
        <v>43951</v>
      </c>
      <c r="G47" s="35" t="s">
        <v>1926</v>
      </c>
      <c r="H47" s="36" t="s">
        <v>2062</v>
      </c>
      <c r="I47" s="35" t="s">
        <v>62</v>
      </c>
    </row>
    <row r="48" spans="1:9" ht="225" x14ac:dyDescent="0.25">
      <c r="A48" s="35" t="s">
        <v>2063</v>
      </c>
      <c r="B48" s="36" t="s">
        <v>2064</v>
      </c>
      <c r="C48" s="39">
        <v>603889.6</v>
      </c>
      <c r="D48" s="39">
        <v>513306.16</v>
      </c>
      <c r="E48" s="35">
        <v>43524</v>
      </c>
      <c r="F48" s="35">
        <v>44255</v>
      </c>
      <c r="G48" s="35" t="s">
        <v>1926</v>
      </c>
      <c r="H48" s="36" t="s">
        <v>2065</v>
      </c>
      <c r="I48" s="35" t="s">
        <v>62</v>
      </c>
    </row>
    <row r="49" spans="1:9" ht="78.75" x14ac:dyDescent="0.25">
      <c r="A49" s="35" t="s">
        <v>2066</v>
      </c>
      <c r="B49" s="36" t="s">
        <v>2067</v>
      </c>
      <c r="C49" s="39">
        <v>593670</v>
      </c>
      <c r="D49" s="39">
        <v>296835</v>
      </c>
      <c r="E49" s="35">
        <v>42948</v>
      </c>
      <c r="F49" s="35">
        <v>44286</v>
      </c>
      <c r="G49" s="35" t="s">
        <v>1926</v>
      </c>
      <c r="H49" s="36" t="s">
        <v>2068</v>
      </c>
      <c r="I49" s="35" t="s">
        <v>62</v>
      </c>
    </row>
    <row r="50" spans="1:9" ht="236.25" x14ac:dyDescent="0.25">
      <c r="A50" s="35" t="s">
        <v>2069</v>
      </c>
      <c r="B50" s="36" t="s">
        <v>2070</v>
      </c>
      <c r="C50" s="39">
        <v>537130</v>
      </c>
      <c r="D50" s="39">
        <v>456560.5</v>
      </c>
      <c r="E50" s="35">
        <v>42614</v>
      </c>
      <c r="F50" s="35">
        <v>44407</v>
      </c>
      <c r="G50" s="35" t="s">
        <v>1926</v>
      </c>
      <c r="H50" s="36" t="s">
        <v>2071</v>
      </c>
      <c r="I50" s="35" t="s">
        <v>62</v>
      </c>
    </row>
    <row r="51" spans="1:9" ht="270" x14ac:dyDescent="0.25">
      <c r="A51" s="35" t="s">
        <v>2072</v>
      </c>
      <c r="B51" s="36" t="s">
        <v>2073</v>
      </c>
      <c r="C51" s="39">
        <v>528257.81999999995</v>
      </c>
      <c r="D51" s="39">
        <v>449019.15</v>
      </c>
      <c r="E51" s="35">
        <v>42339</v>
      </c>
      <c r="F51" s="35">
        <v>43465</v>
      </c>
      <c r="G51" s="35" t="s">
        <v>1926</v>
      </c>
      <c r="H51" s="36" t="s">
        <v>2074</v>
      </c>
      <c r="I51" s="35" t="s">
        <v>62</v>
      </c>
    </row>
    <row r="52" spans="1:9" ht="168.75" x14ac:dyDescent="0.25">
      <c r="A52" s="35" t="s">
        <v>2075</v>
      </c>
      <c r="B52" s="36" t="s">
        <v>2076</v>
      </c>
      <c r="C52" s="39">
        <v>508860</v>
      </c>
      <c r="D52" s="39">
        <v>432531</v>
      </c>
      <c r="E52" s="35">
        <v>42614</v>
      </c>
      <c r="F52" s="35">
        <v>44407</v>
      </c>
      <c r="G52" s="35" t="s">
        <v>1926</v>
      </c>
      <c r="H52" s="36" t="s">
        <v>2077</v>
      </c>
      <c r="I52" s="35" t="s">
        <v>62</v>
      </c>
    </row>
    <row r="53" spans="1:9" ht="213.75" x14ac:dyDescent="0.25">
      <c r="A53" s="35" t="s">
        <v>2078</v>
      </c>
      <c r="B53" s="36" t="s">
        <v>2079</v>
      </c>
      <c r="C53" s="39">
        <v>508860</v>
      </c>
      <c r="D53" s="39">
        <v>432531</v>
      </c>
      <c r="E53" s="35">
        <v>42614</v>
      </c>
      <c r="F53" s="35">
        <v>44407</v>
      </c>
      <c r="G53" s="35" t="s">
        <v>1926</v>
      </c>
      <c r="H53" s="36" t="s">
        <v>2080</v>
      </c>
      <c r="I53" s="35" t="s">
        <v>62</v>
      </c>
    </row>
    <row r="54" spans="1:9" ht="202.5" x14ac:dyDescent="0.25">
      <c r="A54" s="35" t="s">
        <v>2081</v>
      </c>
      <c r="B54" s="36" t="s">
        <v>2082</v>
      </c>
      <c r="C54" s="39">
        <v>486596.22</v>
      </c>
      <c r="D54" s="39">
        <v>413606.79</v>
      </c>
      <c r="E54" s="35">
        <v>42675</v>
      </c>
      <c r="F54" s="35">
        <v>44135</v>
      </c>
      <c r="G54" s="35" t="s">
        <v>1926</v>
      </c>
      <c r="H54" s="36" t="s">
        <v>2083</v>
      </c>
      <c r="I54" s="35" t="s">
        <v>62</v>
      </c>
    </row>
    <row r="55" spans="1:9" ht="258.75" x14ac:dyDescent="0.25">
      <c r="A55" s="35" t="s">
        <v>2084</v>
      </c>
      <c r="B55" s="36" t="s">
        <v>2085</v>
      </c>
      <c r="C55" s="39">
        <v>472109</v>
      </c>
      <c r="D55" s="39">
        <v>401292.65</v>
      </c>
      <c r="E55" s="35">
        <v>42583</v>
      </c>
      <c r="F55" s="35">
        <v>44347</v>
      </c>
      <c r="G55" s="35" t="s">
        <v>1926</v>
      </c>
      <c r="H55" s="36" t="s">
        <v>2086</v>
      </c>
      <c r="I55" s="35" t="s">
        <v>62</v>
      </c>
    </row>
    <row r="56" spans="1:9" ht="258.75" x14ac:dyDescent="0.25">
      <c r="A56" s="35" t="s">
        <v>2087</v>
      </c>
      <c r="B56" s="36" t="s">
        <v>2088</v>
      </c>
      <c r="C56" s="39">
        <v>457974</v>
      </c>
      <c r="D56" s="39">
        <v>389277.9</v>
      </c>
      <c r="E56" s="35">
        <v>42642</v>
      </c>
      <c r="F56" s="35">
        <v>44468</v>
      </c>
      <c r="G56" s="35" t="s">
        <v>1926</v>
      </c>
      <c r="H56" s="36" t="s">
        <v>2089</v>
      </c>
      <c r="I56" s="35" t="s">
        <v>62</v>
      </c>
    </row>
    <row r="57" spans="1:9" ht="180" x14ac:dyDescent="0.25">
      <c r="A57" s="35" t="s">
        <v>2090</v>
      </c>
      <c r="B57" s="36" t="s">
        <v>2091</v>
      </c>
      <c r="C57" s="39">
        <v>392953</v>
      </c>
      <c r="D57" s="39">
        <v>334010.05</v>
      </c>
      <c r="E57" s="35">
        <v>42583</v>
      </c>
      <c r="F57" s="35">
        <v>44469</v>
      </c>
      <c r="G57" s="35" t="s">
        <v>1926</v>
      </c>
      <c r="H57" s="36" t="s">
        <v>2092</v>
      </c>
      <c r="I57" s="35" t="s">
        <v>62</v>
      </c>
    </row>
    <row r="58" spans="1:9" ht="270" x14ac:dyDescent="0.25">
      <c r="A58" s="35" t="s">
        <v>2093</v>
      </c>
      <c r="B58" s="36" t="s">
        <v>2094</v>
      </c>
      <c r="C58" s="39">
        <v>339239.98</v>
      </c>
      <c r="D58" s="39">
        <v>287098.8</v>
      </c>
      <c r="E58" s="35">
        <v>43132</v>
      </c>
      <c r="F58" s="35">
        <v>44011</v>
      </c>
      <c r="G58" s="35" t="s">
        <v>1926</v>
      </c>
      <c r="H58" s="36" t="s">
        <v>2095</v>
      </c>
      <c r="I58" s="35" t="s">
        <v>62</v>
      </c>
    </row>
    <row r="59" spans="1:9" ht="112.5" x14ac:dyDescent="0.25">
      <c r="A59" s="35" t="s">
        <v>2096</v>
      </c>
      <c r="B59" s="36" t="s">
        <v>2097</v>
      </c>
      <c r="C59" s="39">
        <v>296835</v>
      </c>
      <c r="D59" s="39">
        <v>252309.75</v>
      </c>
      <c r="E59" s="35">
        <v>42509</v>
      </c>
      <c r="F59" s="35">
        <v>43322</v>
      </c>
      <c r="G59" s="35" t="s">
        <v>1926</v>
      </c>
      <c r="H59" s="36" t="s">
        <v>2098</v>
      </c>
      <c r="I59" s="35" t="s">
        <v>62</v>
      </c>
    </row>
    <row r="60" spans="1:9" ht="258.75" x14ac:dyDescent="0.25">
      <c r="A60" s="35" t="s">
        <v>2099</v>
      </c>
      <c r="B60" s="36" t="s">
        <v>2100</v>
      </c>
      <c r="C60" s="39">
        <v>292956.40999999997</v>
      </c>
      <c r="D60" s="39">
        <v>249012.95</v>
      </c>
      <c r="E60" s="35">
        <v>42704</v>
      </c>
      <c r="F60" s="35">
        <v>43646</v>
      </c>
      <c r="G60" s="35" t="s">
        <v>1926</v>
      </c>
      <c r="H60" s="36" t="s">
        <v>2101</v>
      </c>
      <c r="I60" s="35" t="s">
        <v>62</v>
      </c>
    </row>
    <row r="61" spans="1:9" ht="258.75" x14ac:dyDescent="0.25">
      <c r="A61" s="35" t="s">
        <v>2102</v>
      </c>
      <c r="B61" s="36" t="s">
        <v>2103</v>
      </c>
      <c r="C61" s="39">
        <v>258281.21</v>
      </c>
      <c r="D61" s="39">
        <v>219539.02</v>
      </c>
      <c r="E61" s="35">
        <v>42614</v>
      </c>
      <c r="F61" s="35">
        <v>43799</v>
      </c>
      <c r="G61" s="35" t="s">
        <v>1926</v>
      </c>
      <c r="H61" s="36" t="s">
        <v>2104</v>
      </c>
      <c r="I61" s="35" t="s">
        <v>62</v>
      </c>
    </row>
    <row r="62" spans="1:9" ht="270" x14ac:dyDescent="0.25">
      <c r="A62" s="35" t="s">
        <v>2105</v>
      </c>
      <c r="B62" s="36" t="s">
        <v>2106</v>
      </c>
      <c r="C62" s="39">
        <v>254430</v>
      </c>
      <c r="D62" s="39">
        <v>216265.5</v>
      </c>
      <c r="E62" s="35">
        <v>42583</v>
      </c>
      <c r="F62" s="35">
        <v>43131</v>
      </c>
      <c r="G62" s="35" t="s">
        <v>1926</v>
      </c>
      <c r="H62" s="36" t="s">
        <v>2107</v>
      </c>
      <c r="I62" s="35" t="s">
        <v>62</v>
      </c>
    </row>
    <row r="63" spans="1:9" ht="157.5" x14ac:dyDescent="0.25">
      <c r="A63" s="35" t="s">
        <v>2108</v>
      </c>
      <c r="B63" s="36" t="s">
        <v>2109</v>
      </c>
      <c r="C63" s="39">
        <v>237354.92</v>
      </c>
      <c r="D63" s="39">
        <v>201751.67999999999</v>
      </c>
      <c r="E63" s="35">
        <v>42765</v>
      </c>
      <c r="F63" s="35">
        <v>44559</v>
      </c>
      <c r="G63" s="35" t="s">
        <v>1926</v>
      </c>
      <c r="H63" s="36" t="s">
        <v>2110</v>
      </c>
      <c r="I63" s="35" t="s">
        <v>62</v>
      </c>
    </row>
    <row r="64" spans="1:9" ht="180" x14ac:dyDescent="0.25">
      <c r="A64" s="35" t="s">
        <v>2111</v>
      </c>
      <c r="B64" s="36" t="s">
        <v>2112</v>
      </c>
      <c r="C64" s="39">
        <v>210135.86</v>
      </c>
      <c r="D64" s="39">
        <v>178615.48</v>
      </c>
      <c r="E64" s="35">
        <v>43021</v>
      </c>
      <c r="F64" s="35">
        <v>43434</v>
      </c>
      <c r="G64" s="35" t="s">
        <v>1926</v>
      </c>
      <c r="H64" s="36" t="s">
        <v>2113</v>
      </c>
      <c r="I64" s="35" t="s">
        <v>62</v>
      </c>
    </row>
    <row r="65" spans="1:9" ht="135" x14ac:dyDescent="0.25">
      <c r="A65" s="35" t="s">
        <v>2114</v>
      </c>
      <c r="B65" s="36" t="s">
        <v>2115</v>
      </c>
      <c r="C65" s="39">
        <v>152658</v>
      </c>
      <c r="D65" s="39">
        <v>129759.3</v>
      </c>
      <c r="E65" s="35">
        <v>42426</v>
      </c>
      <c r="F65" s="35">
        <v>43159</v>
      </c>
      <c r="G65" s="35" t="s">
        <v>1926</v>
      </c>
      <c r="H65" s="36" t="s">
        <v>2116</v>
      </c>
      <c r="I65" s="35" t="s">
        <v>62</v>
      </c>
    </row>
    <row r="66" spans="1:9" ht="56.25" x14ac:dyDescent="0.25">
      <c r="A66" s="35" t="s">
        <v>3953</v>
      </c>
      <c r="B66" s="36" t="s">
        <v>3954</v>
      </c>
      <c r="C66" s="39">
        <v>1498310</v>
      </c>
      <c r="D66" s="39">
        <v>1273563.5</v>
      </c>
      <c r="E66" s="35">
        <v>42614</v>
      </c>
      <c r="F66" s="35">
        <v>45016</v>
      </c>
      <c r="G66" s="35" t="s">
        <v>1926</v>
      </c>
      <c r="H66" s="36" t="s">
        <v>3955</v>
      </c>
      <c r="I66" s="35" t="s">
        <v>62</v>
      </c>
    </row>
    <row r="67" spans="1:9" ht="180" x14ac:dyDescent="0.25">
      <c r="A67" s="35" t="s">
        <v>3956</v>
      </c>
      <c r="B67" s="36" t="s">
        <v>3957</v>
      </c>
      <c r="C67" s="39">
        <v>989450</v>
      </c>
      <c r="D67" s="39">
        <v>841032.5</v>
      </c>
      <c r="E67" s="35">
        <v>42767</v>
      </c>
      <c r="F67" s="35">
        <v>45197</v>
      </c>
      <c r="G67" s="35" t="s">
        <v>1926</v>
      </c>
      <c r="H67" s="36" t="s">
        <v>3958</v>
      </c>
      <c r="I67" s="35" t="s">
        <v>62</v>
      </c>
    </row>
    <row r="68" spans="1:9" ht="258.75" x14ac:dyDescent="0.25">
      <c r="A68" s="35" t="s">
        <v>3959</v>
      </c>
      <c r="B68" s="36" t="s">
        <v>3960</v>
      </c>
      <c r="C68" s="39">
        <v>848100</v>
      </c>
      <c r="D68" s="39">
        <v>424050</v>
      </c>
      <c r="E68" s="35">
        <v>42492</v>
      </c>
      <c r="F68" s="35">
        <v>45289</v>
      </c>
      <c r="G68" s="35" t="s">
        <v>1926</v>
      </c>
      <c r="H68" s="36" t="s">
        <v>3961</v>
      </c>
      <c r="I68" s="35" t="s">
        <v>62</v>
      </c>
    </row>
    <row r="69" spans="1:9" ht="157.5" x14ac:dyDescent="0.25">
      <c r="A69" s="35" t="s">
        <v>3962</v>
      </c>
      <c r="B69" s="36" t="s">
        <v>3963</v>
      </c>
      <c r="C69" s="39">
        <v>568211.27</v>
      </c>
      <c r="D69" s="39">
        <v>482979.58</v>
      </c>
      <c r="E69" s="35">
        <v>42614</v>
      </c>
      <c r="F69" s="35">
        <v>45016</v>
      </c>
      <c r="G69" s="35" t="s">
        <v>1926</v>
      </c>
      <c r="H69" s="36" t="s">
        <v>3964</v>
      </c>
      <c r="I69" s="35" t="s">
        <v>62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6DD56-CE7A-4503-BBD0-EBB7EE251484}">
  <dimension ref="A1:I4"/>
  <sheetViews>
    <sheetView workbookViewId="0">
      <selection activeCell="A2" sqref="A2:A4"/>
    </sheetView>
  </sheetViews>
  <sheetFormatPr defaultRowHeight="15" x14ac:dyDescent="0.25"/>
  <cols>
    <col min="1" max="1" width="8.5703125" style="34" customWidth="1"/>
    <col min="2" max="2" width="48.5703125" style="37" customWidth="1"/>
    <col min="3" max="3" width="17.140625" style="34" customWidth="1"/>
    <col min="4" max="4" width="18.5703125" style="34" customWidth="1"/>
    <col min="5" max="6" width="10" style="34" customWidth="1"/>
    <col min="7" max="7" width="8.5703125" style="34" customWidth="1"/>
    <col min="8" max="8" width="150" style="37" customWidth="1"/>
    <col min="9" max="9" width="12.85546875" style="34" customWidth="1"/>
    <col min="10" max="16384" width="9.140625" style="34"/>
  </cols>
  <sheetData>
    <row r="1" spans="1:9" x14ac:dyDescent="0.25">
      <c r="A1" s="32" t="s">
        <v>57</v>
      </c>
      <c r="B1" s="33" t="s">
        <v>4163</v>
      </c>
      <c r="C1" s="32" t="s">
        <v>40</v>
      </c>
      <c r="D1" s="32" t="s">
        <v>4164</v>
      </c>
      <c r="E1" s="32" t="s">
        <v>4165</v>
      </c>
      <c r="F1" s="32" t="s">
        <v>4166</v>
      </c>
      <c r="G1" s="32" t="s">
        <v>33</v>
      </c>
      <c r="H1" s="33" t="s">
        <v>4167</v>
      </c>
      <c r="I1" s="32" t="s">
        <v>4168</v>
      </c>
    </row>
    <row r="2" spans="1:9" ht="112.5" x14ac:dyDescent="0.25">
      <c r="A2" s="35" t="s">
        <v>2133</v>
      </c>
      <c r="B2" s="36" t="s">
        <v>2134</v>
      </c>
      <c r="C2" s="39">
        <v>300000</v>
      </c>
      <c r="D2" s="39">
        <v>255000</v>
      </c>
      <c r="E2" s="50">
        <v>42949</v>
      </c>
      <c r="F2" s="50">
        <v>43465</v>
      </c>
      <c r="G2" s="35" t="s">
        <v>2135</v>
      </c>
      <c r="H2" s="36" t="s">
        <v>2136</v>
      </c>
      <c r="I2" s="35" t="s">
        <v>62</v>
      </c>
    </row>
    <row r="3" spans="1:9" ht="90" x14ac:dyDescent="0.25">
      <c r="A3" s="35" t="s">
        <v>2137</v>
      </c>
      <c r="B3" s="36" t="s">
        <v>2138</v>
      </c>
      <c r="C3" s="39">
        <v>188238.64</v>
      </c>
      <c r="D3" s="39">
        <v>160002.84</v>
      </c>
      <c r="E3" s="50">
        <v>42926</v>
      </c>
      <c r="F3" s="50">
        <v>43443</v>
      </c>
      <c r="G3" s="35" t="s">
        <v>2135</v>
      </c>
      <c r="H3" s="36" t="s">
        <v>2139</v>
      </c>
      <c r="I3" s="35" t="s">
        <v>62</v>
      </c>
    </row>
    <row r="4" spans="1:9" ht="101.25" x14ac:dyDescent="0.25">
      <c r="A4" s="35" t="s">
        <v>2140</v>
      </c>
      <c r="B4" s="36" t="s">
        <v>2141</v>
      </c>
      <c r="C4" s="39">
        <v>136647.38</v>
      </c>
      <c r="D4" s="39">
        <v>116150.27</v>
      </c>
      <c r="E4" s="50">
        <v>42907</v>
      </c>
      <c r="F4" s="50">
        <v>43454</v>
      </c>
      <c r="G4" s="35" t="s">
        <v>2135</v>
      </c>
      <c r="H4" s="36" t="s">
        <v>2142</v>
      </c>
      <c r="I4" s="35" t="s">
        <v>62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209A5-C6F6-482B-97BE-D77C21D8F1B9}">
  <dimension ref="A1:I2"/>
  <sheetViews>
    <sheetView workbookViewId="0"/>
  </sheetViews>
  <sheetFormatPr defaultRowHeight="15" x14ac:dyDescent="0.25"/>
  <cols>
    <col min="1" max="1" width="8.5703125" customWidth="1"/>
    <col min="2" max="2" width="48.5703125" customWidth="1"/>
    <col min="3" max="3" width="17.140625" customWidth="1"/>
    <col min="4" max="4" width="18.5703125" customWidth="1"/>
    <col min="5" max="6" width="10" customWidth="1"/>
    <col min="7" max="7" width="8.5703125" customWidth="1"/>
    <col min="8" max="8" width="150" customWidth="1"/>
    <col min="9" max="9" width="12.85546875" customWidth="1"/>
  </cols>
  <sheetData>
    <row r="1" spans="1:9" s="34" customFormat="1" x14ac:dyDescent="0.25">
      <c r="A1" s="32" t="s">
        <v>57</v>
      </c>
      <c r="B1" s="33" t="s">
        <v>4163</v>
      </c>
      <c r="C1" s="32" t="s">
        <v>40</v>
      </c>
      <c r="D1" s="32" t="s">
        <v>4164</v>
      </c>
      <c r="E1" s="32" t="s">
        <v>4165</v>
      </c>
      <c r="F1" s="32" t="s">
        <v>4166</v>
      </c>
      <c r="G1" s="32" t="s">
        <v>33</v>
      </c>
      <c r="H1" s="33" t="s">
        <v>4167</v>
      </c>
      <c r="I1" s="32" t="s">
        <v>4168</v>
      </c>
    </row>
    <row r="2" spans="1:9" x14ac:dyDescent="0.25">
      <c r="A2" s="136" t="s">
        <v>5232</v>
      </c>
      <c r="B2" s="136"/>
      <c r="C2" s="136"/>
      <c r="D2" s="136"/>
      <c r="E2" s="136"/>
      <c r="F2" s="136"/>
      <c r="G2" s="136"/>
      <c r="H2" s="136"/>
      <c r="I2" s="136"/>
    </row>
  </sheetData>
  <mergeCells count="1">
    <mergeCell ref="A2:I2"/>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4B41C-CCC0-4614-841E-0AE8D6581ED5}">
  <dimension ref="A1:I2"/>
  <sheetViews>
    <sheetView workbookViewId="0"/>
  </sheetViews>
  <sheetFormatPr defaultRowHeight="15" x14ac:dyDescent="0.25"/>
  <cols>
    <col min="1" max="1" width="8.5703125" customWidth="1"/>
    <col min="2" max="2" width="48.5703125" customWidth="1"/>
    <col min="3" max="3" width="17.140625" customWidth="1"/>
    <col min="4" max="4" width="18.5703125" customWidth="1"/>
    <col min="5" max="6" width="10" customWidth="1"/>
    <col min="7" max="7" width="8.5703125" customWidth="1"/>
    <col min="8" max="8" width="150" customWidth="1"/>
    <col min="9" max="9" width="12.85546875" customWidth="1"/>
  </cols>
  <sheetData>
    <row r="1" spans="1:9" s="34" customFormat="1" x14ac:dyDescent="0.25">
      <c r="A1" s="32" t="s">
        <v>57</v>
      </c>
      <c r="B1" s="33" t="s">
        <v>4163</v>
      </c>
      <c r="C1" s="32" t="s">
        <v>40</v>
      </c>
      <c r="D1" s="32" t="s">
        <v>4164</v>
      </c>
      <c r="E1" s="32" t="s">
        <v>4165</v>
      </c>
      <c r="F1" s="32" t="s">
        <v>4166</v>
      </c>
      <c r="G1" s="32" t="s">
        <v>33</v>
      </c>
      <c r="H1" s="33" t="s">
        <v>4167</v>
      </c>
      <c r="I1" s="32" t="s">
        <v>4168</v>
      </c>
    </row>
    <row r="2" spans="1:9" x14ac:dyDescent="0.25">
      <c r="A2" s="136" t="s">
        <v>5232</v>
      </c>
      <c r="B2" s="136"/>
      <c r="C2" s="136"/>
      <c r="D2" s="136"/>
      <c r="E2" s="136"/>
      <c r="F2" s="136"/>
      <c r="G2" s="136"/>
      <c r="H2" s="136"/>
      <c r="I2" s="136"/>
    </row>
  </sheetData>
  <mergeCells count="1">
    <mergeCell ref="A2: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1A1C0-F876-4E05-9F86-37A20D7C94F1}">
  <dimension ref="B1:C23"/>
  <sheetViews>
    <sheetView workbookViewId="0"/>
  </sheetViews>
  <sheetFormatPr defaultRowHeight="15" x14ac:dyDescent="0.25"/>
  <cols>
    <col min="1" max="1" width="1.42578125" style="20" customWidth="1"/>
    <col min="2" max="2" width="18.5703125" style="20" customWidth="1"/>
    <col min="3" max="3" width="46.42578125" style="20" bestFit="1" customWidth="1"/>
    <col min="4" max="16384" width="9.140625" style="20"/>
  </cols>
  <sheetData>
    <row r="1" spans="2:3" ht="7.5" customHeight="1" x14ac:dyDescent="0.25">
      <c r="B1" s="21"/>
      <c r="C1" s="22"/>
    </row>
    <row r="2" spans="2:3" x14ac:dyDescent="0.25">
      <c r="B2" s="129" t="s">
        <v>51</v>
      </c>
      <c r="C2" s="130"/>
    </row>
    <row r="3" spans="2:3" x14ac:dyDescent="0.25">
      <c r="B3" s="26" t="s">
        <v>30</v>
      </c>
      <c r="C3" s="18" t="s">
        <v>31</v>
      </c>
    </row>
    <row r="4" spans="2:3" ht="17.25" x14ac:dyDescent="0.25">
      <c r="B4" s="26" t="s">
        <v>32</v>
      </c>
      <c r="C4" s="19" t="s">
        <v>52</v>
      </c>
    </row>
    <row r="5" spans="2:3" ht="17.25" x14ac:dyDescent="0.25">
      <c r="B5" s="26" t="s">
        <v>33</v>
      </c>
      <c r="C5" s="19" t="s">
        <v>53</v>
      </c>
    </row>
    <row r="6" spans="2:3" x14ac:dyDescent="0.25">
      <c r="B6" s="26" t="s">
        <v>34</v>
      </c>
      <c r="C6" s="19" t="s">
        <v>46</v>
      </c>
    </row>
    <row r="7" spans="2:3" x14ac:dyDescent="0.25">
      <c r="B7" s="26" t="s">
        <v>35</v>
      </c>
      <c r="C7" s="19" t="s">
        <v>47</v>
      </c>
    </row>
    <row r="8" spans="2:3" x14ac:dyDescent="0.25">
      <c r="B8" s="26" t="s">
        <v>36</v>
      </c>
      <c r="C8" s="19" t="s">
        <v>48</v>
      </c>
    </row>
    <row r="9" spans="2:3" x14ac:dyDescent="0.25">
      <c r="B9" s="26" t="s">
        <v>37</v>
      </c>
      <c r="C9" s="19" t="s">
        <v>49</v>
      </c>
    </row>
    <row r="10" spans="2:3" x14ac:dyDescent="0.25">
      <c r="B10" s="26" t="s">
        <v>38</v>
      </c>
      <c r="C10" s="19" t="s">
        <v>46</v>
      </c>
    </row>
    <row r="11" spans="2:3" x14ac:dyDescent="0.25">
      <c r="B11" s="26" t="s">
        <v>39</v>
      </c>
      <c r="C11" s="19" t="s">
        <v>46</v>
      </c>
    </row>
    <row r="12" spans="2:3" x14ac:dyDescent="0.25">
      <c r="B12" s="26" t="s">
        <v>40</v>
      </c>
      <c r="C12" s="19" t="s">
        <v>46</v>
      </c>
    </row>
    <row r="13" spans="2:3" x14ac:dyDescent="0.25">
      <c r="B13" s="26" t="s">
        <v>41</v>
      </c>
      <c r="C13" s="19" t="s">
        <v>46</v>
      </c>
    </row>
    <row r="14" spans="2:3" x14ac:dyDescent="0.25">
      <c r="B14" s="26" t="s">
        <v>42</v>
      </c>
      <c r="C14" s="19" t="s">
        <v>46</v>
      </c>
    </row>
    <row r="15" spans="2:3" x14ac:dyDescent="0.25">
      <c r="B15" s="26" t="s">
        <v>43</v>
      </c>
      <c r="C15" s="19" t="s">
        <v>46</v>
      </c>
    </row>
    <row r="16" spans="2:3" x14ac:dyDescent="0.25">
      <c r="B16" s="27" t="s">
        <v>44</v>
      </c>
      <c r="C16" s="25" t="s">
        <v>50</v>
      </c>
    </row>
    <row r="17" spans="2:3" ht="7.5" customHeight="1" x14ac:dyDescent="0.25">
      <c r="B17" s="133"/>
      <c r="C17" s="134"/>
    </row>
    <row r="18" spans="2:3" ht="17.25" customHeight="1" x14ac:dyDescent="0.25">
      <c r="B18" s="131" t="s">
        <v>55</v>
      </c>
      <c r="C18" s="132"/>
    </row>
    <row r="19" spans="2:3" ht="24.75" customHeight="1" x14ac:dyDescent="0.25">
      <c r="B19" s="131"/>
      <c r="C19" s="132"/>
    </row>
    <row r="20" spans="2:3" ht="15" customHeight="1" x14ac:dyDescent="0.25">
      <c r="B20" s="131" t="s">
        <v>56</v>
      </c>
      <c r="C20" s="132"/>
    </row>
    <row r="21" spans="2:3" x14ac:dyDescent="0.25">
      <c r="B21" s="131"/>
      <c r="C21" s="132"/>
    </row>
    <row r="22" spans="2:3" ht="12.75" customHeight="1" x14ac:dyDescent="0.25">
      <c r="B22" s="131"/>
      <c r="C22" s="132"/>
    </row>
    <row r="23" spans="2:3" x14ac:dyDescent="0.25">
      <c r="B23" s="23" t="s">
        <v>54</v>
      </c>
      <c r="C23" s="24"/>
    </row>
  </sheetData>
  <mergeCells count="4">
    <mergeCell ref="B2:C2"/>
    <mergeCell ref="B18:C19"/>
    <mergeCell ref="B20:C22"/>
    <mergeCell ref="B17:C17"/>
  </mergeCells>
  <hyperlinks>
    <hyperlink ref="C3" r:id="rId1" xr:uid="{71CC2353-4FC1-4F1A-9DCC-89478A73A9C4}"/>
  </hyperlinks>
  <pageMargins left="0.7" right="0.7" top="0.75" bottom="0.75" header="0.3" footer="0.3"/>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152B3-0888-40ED-AB57-C44FAC37D265}">
  <dimension ref="A1:I32"/>
  <sheetViews>
    <sheetView topLeftCell="A23" workbookViewId="0"/>
  </sheetViews>
  <sheetFormatPr defaultRowHeight="15" x14ac:dyDescent="0.25"/>
  <cols>
    <col min="1" max="1" width="8.5703125" style="34" customWidth="1"/>
    <col min="2" max="2" width="48.5703125" style="37" customWidth="1"/>
    <col min="3" max="3" width="17.140625" style="34" customWidth="1"/>
    <col min="4" max="4" width="18.5703125" style="34" customWidth="1"/>
    <col min="5" max="6" width="10" style="34" customWidth="1"/>
    <col min="7" max="7" width="8.5703125" style="34" customWidth="1"/>
    <col min="8" max="8" width="150" style="37" customWidth="1"/>
    <col min="9" max="9" width="12.85546875" style="34" customWidth="1"/>
    <col min="10" max="16384" width="9.140625" style="34"/>
  </cols>
  <sheetData>
    <row r="1" spans="1:9" x14ac:dyDescent="0.25">
      <c r="A1" s="32" t="s">
        <v>57</v>
      </c>
      <c r="B1" s="33" t="s">
        <v>4163</v>
      </c>
      <c r="C1" s="32" t="s">
        <v>40</v>
      </c>
      <c r="D1" s="32" t="s">
        <v>4164</v>
      </c>
      <c r="E1" s="32" t="s">
        <v>4165</v>
      </c>
      <c r="F1" s="32" t="s">
        <v>4166</v>
      </c>
      <c r="G1" s="32" t="s">
        <v>33</v>
      </c>
      <c r="H1" s="33" t="s">
        <v>4167</v>
      </c>
      <c r="I1" s="32" t="s">
        <v>4168</v>
      </c>
    </row>
    <row r="2" spans="1:9" ht="33.75" x14ac:dyDescent="0.25">
      <c r="A2" s="35" t="s">
        <v>4198</v>
      </c>
      <c r="B2" s="36" t="s">
        <v>4199</v>
      </c>
      <c r="C2" s="39">
        <v>5000000</v>
      </c>
      <c r="D2" s="39">
        <v>0</v>
      </c>
      <c r="E2" s="50">
        <v>42174</v>
      </c>
      <c r="F2" s="50">
        <v>44926</v>
      </c>
      <c r="G2" s="35" t="s">
        <v>1874</v>
      </c>
      <c r="H2" s="36" t="s">
        <v>4200</v>
      </c>
      <c r="I2" s="35" t="s">
        <v>4173</v>
      </c>
    </row>
    <row r="3" spans="1:9" ht="33.75" x14ac:dyDescent="0.25">
      <c r="A3" s="35" t="s">
        <v>1872</v>
      </c>
      <c r="B3" s="36" t="s">
        <v>1873</v>
      </c>
      <c r="C3" s="39">
        <v>1136420</v>
      </c>
      <c r="D3" s="39">
        <v>0</v>
      </c>
      <c r="E3" s="50">
        <v>41640</v>
      </c>
      <c r="F3" s="50">
        <v>43646</v>
      </c>
      <c r="G3" s="35" t="s">
        <v>1874</v>
      </c>
      <c r="H3" s="36" t="s">
        <v>1875</v>
      </c>
      <c r="I3" s="35" t="s">
        <v>62</v>
      </c>
    </row>
    <row r="4" spans="1:9" ht="33.75" x14ac:dyDescent="0.25">
      <c r="A4" s="35" t="s">
        <v>4201</v>
      </c>
      <c r="B4" s="36" t="s">
        <v>4202</v>
      </c>
      <c r="C4" s="39">
        <v>1040224</v>
      </c>
      <c r="D4" s="39">
        <v>0</v>
      </c>
      <c r="E4" s="50">
        <v>43815</v>
      </c>
      <c r="F4" s="50">
        <v>44545</v>
      </c>
      <c r="G4" s="35" t="s">
        <v>1874</v>
      </c>
      <c r="H4" s="36" t="s">
        <v>4203</v>
      </c>
      <c r="I4" s="35" t="s">
        <v>4173</v>
      </c>
    </row>
    <row r="5" spans="1:9" ht="45" x14ac:dyDescent="0.25">
      <c r="A5" s="35" t="s">
        <v>1876</v>
      </c>
      <c r="B5" s="36" t="s">
        <v>1877</v>
      </c>
      <c r="C5" s="39">
        <v>875458</v>
      </c>
      <c r="D5" s="39">
        <v>0</v>
      </c>
      <c r="E5" s="50">
        <v>43283</v>
      </c>
      <c r="F5" s="50">
        <v>44742</v>
      </c>
      <c r="G5" s="35" t="s">
        <v>1874</v>
      </c>
      <c r="H5" s="36" t="s">
        <v>1878</v>
      </c>
      <c r="I5" s="35" t="s">
        <v>62</v>
      </c>
    </row>
    <row r="6" spans="1:9" ht="123.75" x14ac:dyDescent="0.25">
      <c r="A6" s="35" t="s">
        <v>1879</v>
      </c>
      <c r="B6" s="36" t="s">
        <v>1880</v>
      </c>
      <c r="C6" s="39">
        <v>743247</v>
      </c>
      <c r="D6" s="39">
        <v>0</v>
      </c>
      <c r="E6" s="50">
        <v>43985</v>
      </c>
      <c r="F6" s="50">
        <v>44714</v>
      </c>
      <c r="G6" s="35" t="s">
        <v>1874</v>
      </c>
      <c r="H6" s="36" t="s">
        <v>1881</v>
      </c>
      <c r="I6" s="35" t="s">
        <v>62</v>
      </c>
    </row>
    <row r="7" spans="1:9" ht="22.5" x14ac:dyDescent="0.25">
      <c r="A7" s="35" t="s">
        <v>1882</v>
      </c>
      <c r="B7" s="36" t="s">
        <v>1883</v>
      </c>
      <c r="C7" s="39">
        <v>500000</v>
      </c>
      <c r="D7" s="39">
        <v>0</v>
      </c>
      <c r="E7" s="50">
        <v>43497</v>
      </c>
      <c r="F7" s="50">
        <v>44561</v>
      </c>
      <c r="G7" s="35" t="s">
        <v>1874</v>
      </c>
      <c r="H7" s="36" t="s">
        <v>1884</v>
      </c>
      <c r="I7" s="35" t="s">
        <v>62</v>
      </c>
    </row>
    <row r="8" spans="1:9" ht="78.75" x14ac:dyDescent="0.25">
      <c r="A8" s="35" t="s">
        <v>1885</v>
      </c>
      <c r="B8" s="36" t="s">
        <v>1886</v>
      </c>
      <c r="C8" s="39">
        <v>405000</v>
      </c>
      <c r="D8" s="39">
        <v>0</v>
      </c>
      <c r="E8" s="50">
        <v>43466</v>
      </c>
      <c r="F8" s="50">
        <v>44926</v>
      </c>
      <c r="G8" s="35" t="s">
        <v>1874</v>
      </c>
      <c r="H8" s="36" t="s">
        <v>1887</v>
      </c>
      <c r="I8" s="35" t="s">
        <v>62</v>
      </c>
    </row>
    <row r="9" spans="1:9" ht="33.75" x14ac:dyDescent="0.25">
      <c r="A9" s="35" t="s">
        <v>1888</v>
      </c>
      <c r="B9" s="36" t="s">
        <v>1889</v>
      </c>
      <c r="C9" s="39">
        <v>370650</v>
      </c>
      <c r="D9" s="39">
        <v>0</v>
      </c>
      <c r="E9" s="50">
        <v>43497</v>
      </c>
      <c r="F9" s="50">
        <v>44926</v>
      </c>
      <c r="G9" s="35" t="s">
        <v>1874</v>
      </c>
      <c r="H9" s="36" t="s">
        <v>1890</v>
      </c>
      <c r="I9" s="35" t="s">
        <v>62</v>
      </c>
    </row>
    <row r="10" spans="1:9" ht="56.25" x14ac:dyDescent="0.25">
      <c r="A10" s="35" t="s">
        <v>4204</v>
      </c>
      <c r="B10" s="36" t="s">
        <v>4205</v>
      </c>
      <c r="C10" s="39">
        <v>326933</v>
      </c>
      <c r="D10" s="39">
        <v>0</v>
      </c>
      <c r="E10" s="50">
        <v>43404</v>
      </c>
      <c r="F10" s="50">
        <v>44926</v>
      </c>
      <c r="G10" s="35" t="s">
        <v>1874</v>
      </c>
      <c r="H10" s="36" t="s">
        <v>4206</v>
      </c>
      <c r="I10" s="35" t="s">
        <v>4173</v>
      </c>
    </row>
    <row r="11" spans="1:9" ht="56.25" x14ac:dyDescent="0.25">
      <c r="A11" s="35" t="s">
        <v>1891</v>
      </c>
      <c r="B11" s="36" t="s">
        <v>1892</v>
      </c>
      <c r="C11" s="39">
        <v>295192</v>
      </c>
      <c r="D11" s="39">
        <v>0</v>
      </c>
      <c r="E11" s="50">
        <v>43466</v>
      </c>
      <c r="F11" s="50">
        <v>44926</v>
      </c>
      <c r="G11" s="35" t="s">
        <v>1874</v>
      </c>
      <c r="H11" s="36" t="s">
        <v>1893</v>
      </c>
      <c r="I11" s="35" t="s">
        <v>62</v>
      </c>
    </row>
    <row r="12" spans="1:9" ht="22.5" x14ac:dyDescent="0.25">
      <c r="A12" s="35" t="s">
        <v>1894</v>
      </c>
      <c r="B12" s="36" t="s">
        <v>1895</v>
      </c>
      <c r="C12" s="39">
        <v>258780</v>
      </c>
      <c r="D12" s="39">
        <v>0</v>
      </c>
      <c r="E12" s="50">
        <v>43466</v>
      </c>
      <c r="F12" s="50">
        <v>44742</v>
      </c>
      <c r="G12" s="35" t="s">
        <v>1874</v>
      </c>
      <c r="H12" s="36" t="s">
        <v>1896</v>
      </c>
      <c r="I12" s="35" t="s">
        <v>62</v>
      </c>
    </row>
    <row r="13" spans="1:9" ht="33.75" x14ac:dyDescent="0.25">
      <c r="A13" s="35" t="s">
        <v>1897</v>
      </c>
      <c r="B13" s="36" t="s">
        <v>1898</v>
      </c>
      <c r="C13" s="39">
        <v>241890</v>
      </c>
      <c r="D13" s="39">
        <v>0</v>
      </c>
      <c r="E13" s="50">
        <v>43171</v>
      </c>
      <c r="F13" s="50">
        <v>44266</v>
      </c>
      <c r="G13" s="35" t="s">
        <v>1874</v>
      </c>
      <c r="H13" s="36" t="s">
        <v>1899</v>
      </c>
      <c r="I13" s="35" t="s">
        <v>62</v>
      </c>
    </row>
    <row r="14" spans="1:9" ht="22.5" x14ac:dyDescent="0.25">
      <c r="A14" s="35" t="s">
        <v>1900</v>
      </c>
      <c r="B14" s="36" t="s">
        <v>1901</v>
      </c>
      <c r="C14" s="39">
        <v>237508</v>
      </c>
      <c r="D14" s="39">
        <v>0</v>
      </c>
      <c r="E14" s="50">
        <v>43171</v>
      </c>
      <c r="F14" s="50">
        <v>44266</v>
      </c>
      <c r="G14" s="35" t="s">
        <v>1874</v>
      </c>
      <c r="H14" s="36" t="s">
        <v>1902</v>
      </c>
      <c r="I14" s="35" t="s">
        <v>62</v>
      </c>
    </row>
    <row r="15" spans="1:9" ht="22.5" x14ac:dyDescent="0.25">
      <c r="A15" s="35" t="s">
        <v>1903</v>
      </c>
      <c r="B15" s="36" t="s">
        <v>1904</v>
      </c>
      <c r="C15" s="39">
        <v>229778</v>
      </c>
      <c r="D15" s="39">
        <v>0</v>
      </c>
      <c r="E15" s="50">
        <v>43615</v>
      </c>
      <c r="F15" s="50">
        <v>44560</v>
      </c>
      <c r="G15" s="35" t="s">
        <v>1874</v>
      </c>
      <c r="H15" s="36" t="s">
        <v>1905</v>
      </c>
      <c r="I15" s="35" t="s">
        <v>62</v>
      </c>
    </row>
    <row r="16" spans="1:9" ht="22.5" x14ac:dyDescent="0.25">
      <c r="A16" s="35" t="s">
        <v>1906</v>
      </c>
      <c r="B16" s="36" t="s">
        <v>1907</v>
      </c>
      <c r="C16" s="39">
        <v>150000</v>
      </c>
      <c r="D16" s="39">
        <v>0</v>
      </c>
      <c r="E16" s="50">
        <v>43830</v>
      </c>
      <c r="F16" s="50">
        <v>44560</v>
      </c>
      <c r="G16" s="35" t="s">
        <v>1874</v>
      </c>
      <c r="H16" s="36" t="s">
        <v>1908</v>
      </c>
      <c r="I16" s="35" t="s">
        <v>62</v>
      </c>
    </row>
    <row r="17" spans="1:9" ht="45" x14ac:dyDescent="0.25">
      <c r="A17" s="35" t="s">
        <v>1909</v>
      </c>
      <c r="B17" s="36" t="s">
        <v>1910</v>
      </c>
      <c r="C17" s="39">
        <v>107000</v>
      </c>
      <c r="D17" s="39">
        <v>0</v>
      </c>
      <c r="E17" s="50">
        <v>43466</v>
      </c>
      <c r="F17" s="50">
        <v>44377</v>
      </c>
      <c r="G17" s="35" t="s">
        <v>1874</v>
      </c>
      <c r="H17" s="36" t="s">
        <v>1911</v>
      </c>
      <c r="I17" s="35" t="s">
        <v>62</v>
      </c>
    </row>
    <row r="18" spans="1:9" ht="33.75" x14ac:dyDescent="0.25">
      <c r="A18" s="35" t="s">
        <v>1912</v>
      </c>
      <c r="B18" s="36" t="s">
        <v>1913</v>
      </c>
      <c r="C18" s="39">
        <v>97200</v>
      </c>
      <c r="D18" s="39">
        <v>0</v>
      </c>
      <c r="E18" s="50">
        <v>43282</v>
      </c>
      <c r="F18" s="50">
        <v>44196</v>
      </c>
      <c r="G18" s="35" t="s">
        <v>1874</v>
      </c>
      <c r="H18" s="36" t="s">
        <v>1914</v>
      </c>
      <c r="I18" s="35" t="s">
        <v>62</v>
      </c>
    </row>
    <row r="19" spans="1:9" ht="22.5" x14ac:dyDescent="0.25">
      <c r="A19" s="35" t="s">
        <v>1915</v>
      </c>
      <c r="B19" s="36" t="s">
        <v>1916</v>
      </c>
      <c r="C19" s="39">
        <v>91295</v>
      </c>
      <c r="D19" s="39">
        <v>0</v>
      </c>
      <c r="E19" s="50">
        <v>43360</v>
      </c>
      <c r="F19" s="50">
        <v>44196</v>
      </c>
      <c r="G19" s="35" t="s">
        <v>1874</v>
      </c>
      <c r="H19" s="36" t="s">
        <v>1917</v>
      </c>
      <c r="I19" s="35" t="s">
        <v>62</v>
      </c>
    </row>
    <row r="20" spans="1:9" ht="22.5" x14ac:dyDescent="0.25">
      <c r="A20" s="35" t="s">
        <v>1918</v>
      </c>
      <c r="B20" s="36" t="s">
        <v>1919</v>
      </c>
      <c r="C20" s="39">
        <v>51832</v>
      </c>
      <c r="D20" s="39">
        <v>0</v>
      </c>
      <c r="E20" s="50">
        <v>43628</v>
      </c>
      <c r="F20" s="50">
        <v>44286</v>
      </c>
      <c r="G20" s="35" t="s">
        <v>1874</v>
      </c>
      <c r="H20" s="36" t="s">
        <v>1920</v>
      </c>
      <c r="I20" s="35" t="s">
        <v>62</v>
      </c>
    </row>
    <row r="21" spans="1:9" ht="56.25" x14ac:dyDescent="0.25">
      <c r="A21" s="35" t="s">
        <v>1921</v>
      </c>
      <c r="B21" s="36" t="s">
        <v>1922</v>
      </c>
      <c r="C21" s="39">
        <v>49674.27</v>
      </c>
      <c r="D21" s="39">
        <v>0</v>
      </c>
      <c r="E21" s="50">
        <v>43627</v>
      </c>
      <c r="F21" s="50">
        <v>44196</v>
      </c>
      <c r="G21" s="35" t="s">
        <v>1874</v>
      </c>
      <c r="H21" s="36" t="s">
        <v>1923</v>
      </c>
      <c r="I21" s="35" t="s">
        <v>62</v>
      </c>
    </row>
    <row r="22" spans="1:9" ht="78.75" x14ac:dyDescent="0.25">
      <c r="A22" s="35" t="s">
        <v>3921</v>
      </c>
      <c r="B22" s="36" t="s">
        <v>3922</v>
      </c>
      <c r="C22" s="39">
        <v>1174328</v>
      </c>
      <c r="D22" s="39">
        <v>0</v>
      </c>
      <c r="E22" s="50">
        <v>43983</v>
      </c>
      <c r="F22" s="50">
        <v>45199</v>
      </c>
      <c r="G22" s="35" t="s">
        <v>1874</v>
      </c>
      <c r="H22" s="36" t="s">
        <v>3923</v>
      </c>
      <c r="I22" s="35" t="s">
        <v>62</v>
      </c>
    </row>
    <row r="23" spans="1:9" ht="45" x14ac:dyDescent="0.25">
      <c r="A23" s="35" t="s">
        <v>3924</v>
      </c>
      <c r="B23" s="36" t="s">
        <v>1880</v>
      </c>
      <c r="C23" s="39">
        <v>974957</v>
      </c>
      <c r="D23" s="39">
        <v>0</v>
      </c>
      <c r="E23" s="50">
        <v>43221</v>
      </c>
      <c r="F23" s="50">
        <v>45291</v>
      </c>
      <c r="G23" s="35" t="s">
        <v>1874</v>
      </c>
      <c r="H23" s="36" t="s">
        <v>3925</v>
      </c>
      <c r="I23" s="35" t="s">
        <v>62</v>
      </c>
    </row>
    <row r="24" spans="1:9" ht="90" x14ac:dyDescent="0.25">
      <c r="A24" s="35" t="s">
        <v>3926</v>
      </c>
      <c r="B24" s="36" t="s">
        <v>3927</v>
      </c>
      <c r="C24" s="39">
        <v>931060</v>
      </c>
      <c r="D24" s="39">
        <v>0</v>
      </c>
      <c r="E24" s="50">
        <v>44197</v>
      </c>
      <c r="F24" s="50">
        <v>45291</v>
      </c>
      <c r="G24" s="35" t="s">
        <v>1874</v>
      </c>
      <c r="H24" s="36" t="s">
        <v>3928</v>
      </c>
      <c r="I24" s="35" t="s">
        <v>62</v>
      </c>
    </row>
    <row r="25" spans="1:9" ht="45" x14ac:dyDescent="0.25">
      <c r="A25" s="35" t="s">
        <v>3929</v>
      </c>
      <c r="B25" s="36" t="s">
        <v>3930</v>
      </c>
      <c r="C25" s="39">
        <v>879822</v>
      </c>
      <c r="D25" s="39">
        <v>0</v>
      </c>
      <c r="E25" s="50">
        <v>44013</v>
      </c>
      <c r="F25" s="50">
        <v>45107</v>
      </c>
      <c r="G25" s="35" t="s">
        <v>1874</v>
      </c>
      <c r="H25" s="36" t="s">
        <v>3931</v>
      </c>
      <c r="I25" s="35" t="s">
        <v>62</v>
      </c>
    </row>
    <row r="26" spans="1:9" ht="56.25" x14ac:dyDescent="0.25">
      <c r="A26" s="35" t="s">
        <v>3932</v>
      </c>
      <c r="B26" s="36" t="s">
        <v>3933</v>
      </c>
      <c r="C26" s="39">
        <v>828439</v>
      </c>
      <c r="D26" s="39">
        <v>0</v>
      </c>
      <c r="E26" s="50">
        <v>43101</v>
      </c>
      <c r="F26" s="50">
        <v>45291</v>
      </c>
      <c r="G26" s="35" t="s">
        <v>1874</v>
      </c>
      <c r="H26" s="36" t="s">
        <v>3934</v>
      </c>
      <c r="I26" s="35" t="s">
        <v>62</v>
      </c>
    </row>
    <row r="27" spans="1:9" ht="33.75" x14ac:dyDescent="0.25">
      <c r="A27" s="35" t="s">
        <v>3935</v>
      </c>
      <c r="B27" s="36" t="s">
        <v>3936</v>
      </c>
      <c r="C27" s="39">
        <v>381240</v>
      </c>
      <c r="D27" s="39">
        <v>0</v>
      </c>
      <c r="E27" s="50">
        <v>43801</v>
      </c>
      <c r="F27" s="50">
        <v>45230</v>
      </c>
      <c r="G27" s="35" t="s">
        <v>1874</v>
      </c>
      <c r="H27" s="36" t="s">
        <v>3937</v>
      </c>
      <c r="I27" s="35" t="s">
        <v>62</v>
      </c>
    </row>
    <row r="28" spans="1:9" ht="33.75" x14ac:dyDescent="0.25">
      <c r="A28" s="35" t="s">
        <v>3938</v>
      </c>
      <c r="B28" s="36" t="s">
        <v>3939</v>
      </c>
      <c r="C28" s="39">
        <v>343229</v>
      </c>
      <c r="D28" s="39">
        <v>0</v>
      </c>
      <c r="E28" s="50">
        <v>43466</v>
      </c>
      <c r="F28" s="50">
        <v>45291</v>
      </c>
      <c r="G28" s="35" t="s">
        <v>1874</v>
      </c>
      <c r="H28" s="36" t="s">
        <v>3940</v>
      </c>
      <c r="I28" s="35" t="s">
        <v>62</v>
      </c>
    </row>
    <row r="29" spans="1:9" ht="45" x14ac:dyDescent="0.25">
      <c r="A29" s="35" t="s">
        <v>3941</v>
      </c>
      <c r="B29" s="36" t="s">
        <v>3942</v>
      </c>
      <c r="C29" s="39">
        <v>292567</v>
      </c>
      <c r="D29" s="39">
        <v>0</v>
      </c>
      <c r="E29" s="50">
        <v>43983</v>
      </c>
      <c r="F29" s="50">
        <v>45077</v>
      </c>
      <c r="G29" s="35" t="s">
        <v>1874</v>
      </c>
      <c r="H29" s="36" t="s">
        <v>3943</v>
      </c>
      <c r="I29" s="35" t="s">
        <v>62</v>
      </c>
    </row>
    <row r="30" spans="1:9" ht="33.75" x14ac:dyDescent="0.25">
      <c r="A30" s="35" t="s">
        <v>3944</v>
      </c>
      <c r="B30" s="36" t="s">
        <v>3945</v>
      </c>
      <c r="C30" s="39">
        <v>268867</v>
      </c>
      <c r="D30" s="39">
        <v>0</v>
      </c>
      <c r="E30" s="50">
        <v>43984</v>
      </c>
      <c r="F30" s="50">
        <v>45107</v>
      </c>
      <c r="G30" s="35" t="s">
        <v>1874</v>
      </c>
      <c r="H30" s="36" t="s">
        <v>3946</v>
      </c>
      <c r="I30" s="35" t="s">
        <v>62</v>
      </c>
    </row>
    <row r="31" spans="1:9" ht="33.75" x14ac:dyDescent="0.25">
      <c r="A31" s="35" t="s">
        <v>3947</v>
      </c>
      <c r="B31" s="36" t="s">
        <v>3948</v>
      </c>
      <c r="C31" s="39">
        <v>254855</v>
      </c>
      <c r="D31" s="39">
        <v>0</v>
      </c>
      <c r="E31" s="50">
        <v>44287</v>
      </c>
      <c r="F31" s="50">
        <v>45291</v>
      </c>
      <c r="G31" s="35" t="s">
        <v>1874</v>
      </c>
      <c r="H31" s="36" t="s">
        <v>3949</v>
      </c>
      <c r="I31" s="35" t="s">
        <v>62</v>
      </c>
    </row>
    <row r="32" spans="1:9" ht="56.25" x14ac:dyDescent="0.25">
      <c r="A32" s="35" t="s">
        <v>3950</v>
      </c>
      <c r="B32" s="36" t="s">
        <v>3951</v>
      </c>
      <c r="C32" s="39">
        <v>120500</v>
      </c>
      <c r="D32" s="39">
        <v>0</v>
      </c>
      <c r="E32" s="50">
        <v>43985</v>
      </c>
      <c r="F32" s="50">
        <v>45079</v>
      </c>
      <c r="G32" s="35" t="s">
        <v>1874</v>
      </c>
      <c r="H32" s="36" t="s">
        <v>3952</v>
      </c>
      <c r="I32" s="35" t="s">
        <v>62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A5AD4-60F0-4614-B44A-C3E0BA684639}">
  <dimension ref="A1:I3"/>
  <sheetViews>
    <sheetView workbookViewId="0"/>
  </sheetViews>
  <sheetFormatPr defaultRowHeight="15" x14ac:dyDescent="0.25"/>
  <cols>
    <col min="1" max="1" width="8.5703125" customWidth="1"/>
    <col min="2" max="2" width="48.5703125" style="28" customWidth="1"/>
    <col min="3" max="3" width="17.140625" customWidth="1"/>
    <col min="4" max="4" width="18.5703125" customWidth="1"/>
    <col min="5" max="6" width="10" customWidth="1"/>
    <col min="7" max="7" width="8.5703125" customWidth="1"/>
    <col min="8" max="8" width="150" style="28" customWidth="1"/>
    <col min="9" max="9" width="12.85546875" customWidth="1"/>
  </cols>
  <sheetData>
    <row r="1" spans="1:9" s="34" customFormat="1" x14ac:dyDescent="0.25">
      <c r="A1" s="32" t="s">
        <v>57</v>
      </c>
      <c r="B1" s="33" t="s">
        <v>4163</v>
      </c>
      <c r="C1" s="32" t="s">
        <v>40</v>
      </c>
      <c r="D1" s="32" t="s">
        <v>4164</v>
      </c>
      <c r="E1" s="32" t="s">
        <v>4165</v>
      </c>
      <c r="F1" s="32" t="s">
        <v>4166</v>
      </c>
      <c r="G1" s="32" t="s">
        <v>33</v>
      </c>
      <c r="H1" s="33" t="s">
        <v>4167</v>
      </c>
      <c r="I1" s="32" t="s">
        <v>4168</v>
      </c>
    </row>
    <row r="2" spans="1:9" ht="56.25" x14ac:dyDescent="0.25">
      <c r="A2" s="35" t="s">
        <v>2143</v>
      </c>
      <c r="B2" s="36" t="s">
        <v>2144</v>
      </c>
      <c r="C2" s="39">
        <v>4237053</v>
      </c>
      <c r="D2" s="39">
        <v>3389642.4</v>
      </c>
      <c r="E2" s="50">
        <v>42278</v>
      </c>
      <c r="F2" s="50">
        <v>44561</v>
      </c>
      <c r="G2" s="35" t="s">
        <v>2145</v>
      </c>
      <c r="H2" s="36" t="s">
        <v>2146</v>
      </c>
      <c r="I2" s="35" t="s">
        <v>62</v>
      </c>
    </row>
    <row r="3" spans="1:9" x14ac:dyDescent="0.25">
      <c r="A3" s="35" t="s">
        <v>4209</v>
      </c>
      <c r="B3" s="36" t="s">
        <v>4210</v>
      </c>
      <c r="C3" s="39">
        <v>355371.47</v>
      </c>
      <c r="D3" s="39">
        <v>284297.18</v>
      </c>
      <c r="E3" s="50">
        <v>42979</v>
      </c>
      <c r="F3" s="50">
        <v>44469</v>
      </c>
      <c r="G3" s="35" t="s">
        <v>2145</v>
      </c>
      <c r="H3" s="36" t="s">
        <v>4211</v>
      </c>
      <c r="I3" s="35" t="s">
        <v>4173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DA92-7282-441B-ACBC-25980F725315}">
  <dimension ref="A1:I129"/>
  <sheetViews>
    <sheetView topLeftCell="A126" workbookViewId="0">
      <selection activeCell="A2" sqref="A2:A128"/>
    </sheetView>
  </sheetViews>
  <sheetFormatPr defaultRowHeight="15" x14ac:dyDescent="0.25"/>
  <cols>
    <col min="1" max="1" width="8.5703125" style="34" customWidth="1"/>
    <col min="2" max="2" width="48.5703125" style="37" customWidth="1"/>
    <col min="3" max="3" width="17.140625" style="34" customWidth="1"/>
    <col min="4" max="4" width="18.5703125" style="34" customWidth="1"/>
    <col min="5" max="6" width="10" style="34" customWidth="1"/>
    <col min="7" max="7" width="8.5703125" style="34" customWidth="1"/>
    <col min="8" max="8" width="150" style="37" customWidth="1"/>
    <col min="9" max="9" width="12.85546875" style="34" customWidth="1"/>
    <col min="10" max="16384" width="9.140625" style="34"/>
  </cols>
  <sheetData>
    <row r="1" spans="1:9" x14ac:dyDescent="0.25">
      <c r="A1" s="32" t="s">
        <v>57</v>
      </c>
      <c r="B1" s="33" t="s">
        <v>4163</v>
      </c>
      <c r="C1" s="32" t="s">
        <v>40</v>
      </c>
      <c r="D1" s="32" t="s">
        <v>4164</v>
      </c>
      <c r="E1" s="32" t="s">
        <v>4165</v>
      </c>
      <c r="F1" s="32" t="s">
        <v>4166</v>
      </c>
      <c r="G1" s="32" t="s">
        <v>33</v>
      </c>
      <c r="H1" s="33" t="s">
        <v>4167</v>
      </c>
      <c r="I1" s="32" t="s">
        <v>4168</v>
      </c>
    </row>
    <row r="2" spans="1:9" ht="157.5" x14ac:dyDescent="0.25">
      <c r="A2" s="35" t="s">
        <v>3124</v>
      </c>
      <c r="B2" s="36" t="s">
        <v>3125</v>
      </c>
      <c r="C2" s="39">
        <v>12400000</v>
      </c>
      <c r="D2" s="39">
        <v>10500000</v>
      </c>
      <c r="E2" s="50">
        <v>43497</v>
      </c>
      <c r="F2" s="50">
        <v>44592</v>
      </c>
      <c r="G2" s="35" t="s">
        <v>3126</v>
      </c>
      <c r="H2" s="36" t="s">
        <v>3127</v>
      </c>
      <c r="I2" s="35" t="s">
        <v>62</v>
      </c>
    </row>
    <row r="3" spans="1:9" ht="101.25" x14ac:dyDescent="0.25">
      <c r="A3" s="35" t="s">
        <v>3128</v>
      </c>
      <c r="B3" s="36" t="s">
        <v>3129</v>
      </c>
      <c r="C3" s="39">
        <v>8705940.4399999995</v>
      </c>
      <c r="D3" s="39">
        <v>7400049.3799999999</v>
      </c>
      <c r="E3" s="50">
        <v>43647</v>
      </c>
      <c r="F3" s="50">
        <v>44742</v>
      </c>
      <c r="G3" s="35" t="s">
        <v>3126</v>
      </c>
      <c r="H3" s="36" t="s">
        <v>3130</v>
      </c>
      <c r="I3" s="35" t="s">
        <v>62</v>
      </c>
    </row>
    <row r="4" spans="1:9" ht="157.5" x14ac:dyDescent="0.25">
      <c r="A4" s="35" t="s">
        <v>3131</v>
      </c>
      <c r="B4" s="36" t="s">
        <v>3132</v>
      </c>
      <c r="C4" s="39">
        <v>5889775.2800000003</v>
      </c>
      <c r="D4" s="39">
        <v>5006309</v>
      </c>
      <c r="E4" s="50">
        <v>43160</v>
      </c>
      <c r="F4" s="50">
        <v>44620</v>
      </c>
      <c r="G4" s="35" t="s">
        <v>3126</v>
      </c>
      <c r="H4" s="36" t="s">
        <v>3133</v>
      </c>
      <c r="I4" s="35" t="s">
        <v>62</v>
      </c>
    </row>
    <row r="5" spans="1:9" ht="78.75" x14ac:dyDescent="0.25">
      <c r="A5" s="35" t="s">
        <v>3134</v>
      </c>
      <c r="B5" s="36" t="s">
        <v>3135</v>
      </c>
      <c r="C5" s="39">
        <v>4502555.34</v>
      </c>
      <c r="D5" s="39">
        <v>3827172.05</v>
      </c>
      <c r="E5" s="50">
        <v>43801</v>
      </c>
      <c r="F5" s="50">
        <v>44895</v>
      </c>
      <c r="G5" s="35" t="s">
        <v>3126</v>
      </c>
      <c r="H5" s="36" t="s">
        <v>3136</v>
      </c>
      <c r="I5" s="35" t="s">
        <v>62</v>
      </c>
    </row>
    <row r="6" spans="1:9" ht="157.5" x14ac:dyDescent="0.25">
      <c r="A6" s="35" t="s">
        <v>4941</v>
      </c>
      <c r="B6" s="36" t="s">
        <v>4942</v>
      </c>
      <c r="C6" s="39">
        <v>4329377.07</v>
      </c>
      <c r="D6" s="39">
        <v>3606371.1</v>
      </c>
      <c r="E6" s="50">
        <v>42195</v>
      </c>
      <c r="F6" s="50">
        <v>44742</v>
      </c>
      <c r="G6" s="35" t="s">
        <v>3126</v>
      </c>
      <c r="H6" s="36" t="s">
        <v>4943</v>
      </c>
      <c r="I6" s="35" t="s">
        <v>4173</v>
      </c>
    </row>
    <row r="7" spans="1:9" ht="56.25" x14ac:dyDescent="0.25">
      <c r="A7" s="35" t="s">
        <v>4944</v>
      </c>
      <c r="B7" s="36" t="s">
        <v>4945</v>
      </c>
      <c r="C7" s="39">
        <v>4239810.17</v>
      </c>
      <c r="D7" s="39">
        <v>3603838.65</v>
      </c>
      <c r="E7" s="50">
        <v>42394</v>
      </c>
      <c r="F7" s="50">
        <v>44867</v>
      </c>
      <c r="G7" s="35" t="s">
        <v>3126</v>
      </c>
      <c r="H7" s="36" t="s">
        <v>4946</v>
      </c>
      <c r="I7" s="35" t="s">
        <v>4173</v>
      </c>
    </row>
    <row r="8" spans="1:9" ht="22.5" x14ac:dyDescent="0.25">
      <c r="A8" s="35" t="s">
        <v>4947</v>
      </c>
      <c r="B8" s="36" t="s">
        <v>4948</v>
      </c>
      <c r="C8" s="39">
        <v>4153676.59</v>
      </c>
      <c r="D8" s="39">
        <v>3530625.1</v>
      </c>
      <c r="E8" s="50">
        <v>43405</v>
      </c>
      <c r="F8" s="50">
        <v>44620</v>
      </c>
      <c r="G8" s="35" t="s">
        <v>3126</v>
      </c>
      <c r="H8" s="36" t="s">
        <v>4949</v>
      </c>
      <c r="I8" s="35" t="s">
        <v>4173</v>
      </c>
    </row>
    <row r="9" spans="1:9" ht="56.25" x14ac:dyDescent="0.25">
      <c r="A9" s="35" t="s">
        <v>3137</v>
      </c>
      <c r="B9" s="36" t="s">
        <v>3138</v>
      </c>
      <c r="C9" s="39">
        <v>4116905.09</v>
      </c>
      <c r="D9" s="39">
        <v>3499369.35</v>
      </c>
      <c r="E9" s="50">
        <v>43313</v>
      </c>
      <c r="F9" s="50">
        <v>44408</v>
      </c>
      <c r="G9" s="35" t="s">
        <v>3126</v>
      </c>
      <c r="H9" s="36" t="s">
        <v>3139</v>
      </c>
      <c r="I9" s="35" t="s">
        <v>62</v>
      </c>
    </row>
    <row r="10" spans="1:9" ht="123.75" x14ac:dyDescent="0.25">
      <c r="A10" s="35" t="s">
        <v>4950</v>
      </c>
      <c r="B10" s="36" t="s">
        <v>4951</v>
      </c>
      <c r="C10" s="39">
        <v>4094387.57</v>
      </c>
      <c r="D10" s="39">
        <v>3410624.85</v>
      </c>
      <c r="E10" s="50">
        <v>43091</v>
      </c>
      <c r="F10" s="50">
        <v>44530</v>
      </c>
      <c r="G10" s="35" t="s">
        <v>3126</v>
      </c>
      <c r="H10" s="36" t="s">
        <v>4952</v>
      </c>
      <c r="I10" s="35" t="s">
        <v>4173</v>
      </c>
    </row>
    <row r="11" spans="1:9" ht="67.5" x14ac:dyDescent="0.25">
      <c r="A11" s="35" t="s">
        <v>4953</v>
      </c>
      <c r="B11" s="36" t="s">
        <v>4954</v>
      </c>
      <c r="C11" s="39">
        <v>3950680.58</v>
      </c>
      <c r="D11" s="39">
        <v>3358078.49</v>
      </c>
      <c r="E11" s="50">
        <v>42884</v>
      </c>
      <c r="F11" s="50">
        <v>44712</v>
      </c>
      <c r="G11" s="35" t="s">
        <v>3126</v>
      </c>
      <c r="H11" s="36" t="s">
        <v>4955</v>
      </c>
      <c r="I11" s="35" t="s">
        <v>4173</v>
      </c>
    </row>
    <row r="12" spans="1:9" ht="45" x14ac:dyDescent="0.25">
      <c r="A12" s="35" t="s">
        <v>4956</v>
      </c>
      <c r="B12" s="36" t="s">
        <v>4957</v>
      </c>
      <c r="C12" s="39">
        <v>3905207.37</v>
      </c>
      <c r="D12" s="39">
        <v>3319426.26</v>
      </c>
      <c r="E12" s="50">
        <v>42544</v>
      </c>
      <c r="F12" s="50">
        <v>44804</v>
      </c>
      <c r="G12" s="35" t="s">
        <v>3126</v>
      </c>
      <c r="H12" s="36" t="s">
        <v>4958</v>
      </c>
      <c r="I12" s="35" t="s">
        <v>4173</v>
      </c>
    </row>
    <row r="13" spans="1:9" ht="22.5" x14ac:dyDescent="0.25">
      <c r="A13" s="35" t="s">
        <v>4959</v>
      </c>
      <c r="B13" s="36" t="s">
        <v>4960</v>
      </c>
      <c r="C13" s="39">
        <v>3895642.41</v>
      </c>
      <c r="D13" s="39">
        <v>3311296.04</v>
      </c>
      <c r="E13" s="50">
        <v>43192</v>
      </c>
      <c r="F13" s="50">
        <v>44926</v>
      </c>
      <c r="G13" s="35" t="s">
        <v>3126</v>
      </c>
      <c r="H13" s="36" t="s">
        <v>4961</v>
      </c>
      <c r="I13" s="35" t="s">
        <v>4173</v>
      </c>
    </row>
    <row r="14" spans="1:9" ht="45" x14ac:dyDescent="0.25">
      <c r="A14" s="35" t="s">
        <v>4962</v>
      </c>
      <c r="B14" s="36" t="s">
        <v>4963</v>
      </c>
      <c r="C14" s="39">
        <v>3881322.01</v>
      </c>
      <c r="D14" s="39">
        <v>3299123.71</v>
      </c>
      <c r="E14" s="50">
        <v>42408</v>
      </c>
      <c r="F14" s="50">
        <v>44469</v>
      </c>
      <c r="G14" s="35" t="s">
        <v>3126</v>
      </c>
      <c r="H14" s="36" t="s">
        <v>4964</v>
      </c>
      <c r="I14" s="35" t="s">
        <v>4173</v>
      </c>
    </row>
    <row r="15" spans="1:9" ht="123.75" x14ac:dyDescent="0.25">
      <c r="A15" s="35" t="s">
        <v>3140</v>
      </c>
      <c r="B15" s="36" t="s">
        <v>3141</v>
      </c>
      <c r="C15" s="39">
        <v>3867022.51</v>
      </c>
      <c r="D15" s="39">
        <v>3286969.14</v>
      </c>
      <c r="E15" s="50">
        <v>43167</v>
      </c>
      <c r="F15" s="50">
        <v>44439</v>
      </c>
      <c r="G15" s="35" t="s">
        <v>3126</v>
      </c>
      <c r="H15" s="36" t="s">
        <v>3142</v>
      </c>
      <c r="I15" s="35" t="s">
        <v>62</v>
      </c>
    </row>
    <row r="16" spans="1:9" ht="157.5" x14ac:dyDescent="0.25">
      <c r="A16" s="35" t="s">
        <v>3143</v>
      </c>
      <c r="B16" s="36" t="s">
        <v>3144</v>
      </c>
      <c r="C16" s="39">
        <v>3865978.38</v>
      </c>
      <c r="D16" s="39">
        <v>3286081.62</v>
      </c>
      <c r="E16" s="50">
        <v>42522</v>
      </c>
      <c r="F16" s="50">
        <v>44926</v>
      </c>
      <c r="G16" s="35" t="s">
        <v>3126</v>
      </c>
      <c r="H16" s="36" t="s">
        <v>3145</v>
      </c>
      <c r="I16" s="35" t="s">
        <v>62</v>
      </c>
    </row>
    <row r="17" spans="1:9" ht="56.25" x14ac:dyDescent="0.25">
      <c r="A17" s="35" t="s">
        <v>4965</v>
      </c>
      <c r="B17" s="36" t="s">
        <v>4966</v>
      </c>
      <c r="C17" s="39">
        <v>3796945.93</v>
      </c>
      <c r="D17" s="39">
        <v>2976805.62</v>
      </c>
      <c r="E17" s="50">
        <v>42979</v>
      </c>
      <c r="F17" s="50">
        <v>44377</v>
      </c>
      <c r="G17" s="35" t="s">
        <v>3126</v>
      </c>
      <c r="H17" s="36" t="s">
        <v>4967</v>
      </c>
      <c r="I17" s="35" t="s">
        <v>4173</v>
      </c>
    </row>
    <row r="18" spans="1:9" ht="146.25" x14ac:dyDescent="0.25">
      <c r="A18" s="35" t="s">
        <v>3146</v>
      </c>
      <c r="B18" s="36" t="s">
        <v>3147</v>
      </c>
      <c r="C18" s="39">
        <v>3783048.73</v>
      </c>
      <c r="D18" s="39">
        <v>3215591.43</v>
      </c>
      <c r="E18" s="50">
        <v>42887</v>
      </c>
      <c r="F18" s="50">
        <v>43890</v>
      </c>
      <c r="G18" s="35" t="s">
        <v>3126</v>
      </c>
      <c r="H18" s="36" t="s">
        <v>3148</v>
      </c>
      <c r="I18" s="35" t="s">
        <v>62</v>
      </c>
    </row>
    <row r="19" spans="1:9" ht="33.75" x14ac:dyDescent="0.25">
      <c r="A19" s="35" t="s">
        <v>4968</v>
      </c>
      <c r="B19" s="36" t="s">
        <v>4969</v>
      </c>
      <c r="C19" s="39">
        <v>3491455.19</v>
      </c>
      <c r="D19" s="39">
        <v>2967736.92</v>
      </c>
      <c r="E19" s="50">
        <v>41640</v>
      </c>
      <c r="F19" s="50">
        <v>44834</v>
      </c>
      <c r="G19" s="35" t="s">
        <v>3126</v>
      </c>
      <c r="H19" s="36" t="s">
        <v>4970</v>
      </c>
      <c r="I19" s="35" t="s">
        <v>4173</v>
      </c>
    </row>
    <row r="20" spans="1:9" ht="45" x14ac:dyDescent="0.25">
      <c r="A20" s="35" t="s">
        <v>3149</v>
      </c>
      <c r="B20" s="36" t="s">
        <v>3150</v>
      </c>
      <c r="C20" s="39">
        <v>3322093.2</v>
      </c>
      <c r="D20" s="39">
        <v>2823779.22</v>
      </c>
      <c r="E20" s="50">
        <v>43280</v>
      </c>
      <c r="F20" s="50">
        <v>44926</v>
      </c>
      <c r="G20" s="35" t="s">
        <v>3126</v>
      </c>
      <c r="H20" s="36" t="s">
        <v>3151</v>
      </c>
      <c r="I20" s="35" t="s">
        <v>62</v>
      </c>
    </row>
    <row r="21" spans="1:9" ht="67.5" x14ac:dyDescent="0.25">
      <c r="A21" s="35" t="s">
        <v>4971</v>
      </c>
      <c r="B21" s="36" t="s">
        <v>4972</v>
      </c>
      <c r="C21" s="39">
        <v>3091887.08</v>
      </c>
      <c r="D21" s="39">
        <v>2628104.02</v>
      </c>
      <c r="E21" s="50">
        <v>42684</v>
      </c>
      <c r="F21" s="50">
        <v>44712</v>
      </c>
      <c r="G21" s="35" t="s">
        <v>3126</v>
      </c>
      <c r="H21" s="36" t="s">
        <v>4973</v>
      </c>
      <c r="I21" s="35" t="s">
        <v>4173</v>
      </c>
    </row>
    <row r="22" spans="1:9" ht="67.5" x14ac:dyDescent="0.25">
      <c r="A22" s="35" t="s">
        <v>3152</v>
      </c>
      <c r="B22" s="36" t="s">
        <v>3153</v>
      </c>
      <c r="C22" s="39">
        <v>3072692.72</v>
      </c>
      <c r="D22" s="39">
        <v>2611788.81</v>
      </c>
      <c r="E22" s="50">
        <v>42887</v>
      </c>
      <c r="F22" s="50">
        <v>43982</v>
      </c>
      <c r="G22" s="35" t="s">
        <v>3126</v>
      </c>
      <c r="H22" s="36" t="s">
        <v>3154</v>
      </c>
      <c r="I22" s="35" t="s">
        <v>62</v>
      </c>
    </row>
    <row r="23" spans="1:9" ht="67.5" x14ac:dyDescent="0.25">
      <c r="A23" s="35" t="s">
        <v>4974</v>
      </c>
      <c r="B23" s="36" t="s">
        <v>4975</v>
      </c>
      <c r="C23" s="39">
        <v>2840761.06</v>
      </c>
      <c r="D23" s="39">
        <v>2414646.91</v>
      </c>
      <c r="E23" s="50">
        <v>42515</v>
      </c>
      <c r="F23" s="50">
        <v>44620</v>
      </c>
      <c r="G23" s="35" t="s">
        <v>3126</v>
      </c>
      <c r="H23" s="36" t="s">
        <v>4976</v>
      </c>
      <c r="I23" s="35" t="s">
        <v>4173</v>
      </c>
    </row>
    <row r="24" spans="1:9" ht="33.75" x14ac:dyDescent="0.25">
      <c r="A24" s="35" t="s">
        <v>3155</v>
      </c>
      <c r="B24" s="36" t="s">
        <v>3156</v>
      </c>
      <c r="C24" s="39">
        <v>2583746.12</v>
      </c>
      <c r="D24" s="39">
        <v>2196184.2000000002</v>
      </c>
      <c r="E24" s="50">
        <v>42999</v>
      </c>
      <c r="F24" s="50">
        <v>44561</v>
      </c>
      <c r="G24" s="35" t="s">
        <v>3126</v>
      </c>
      <c r="H24" s="36" t="s">
        <v>3157</v>
      </c>
      <c r="I24" s="35" t="s">
        <v>62</v>
      </c>
    </row>
    <row r="25" spans="1:9" ht="33.75" x14ac:dyDescent="0.25">
      <c r="A25" s="35" t="s">
        <v>3158</v>
      </c>
      <c r="B25" s="36" t="s">
        <v>3159</v>
      </c>
      <c r="C25" s="39">
        <v>2481002.84</v>
      </c>
      <c r="D25" s="39">
        <v>2108852.42</v>
      </c>
      <c r="E25" s="50">
        <v>43262</v>
      </c>
      <c r="F25" s="50">
        <v>44347</v>
      </c>
      <c r="G25" s="35" t="s">
        <v>3126</v>
      </c>
      <c r="H25" s="36" t="s">
        <v>3160</v>
      </c>
      <c r="I25" s="35" t="s">
        <v>62</v>
      </c>
    </row>
    <row r="26" spans="1:9" ht="33.75" x14ac:dyDescent="0.25">
      <c r="A26" s="35" t="s">
        <v>4977</v>
      </c>
      <c r="B26" s="36" t="s">
        <v>4978</v>
      </c>
      <c r="C26" s="39">
        <v>2420112.13</v>
      </c>
      <c r="D26" s="39">
        <v>2015953.4</v>
      </c>
      <c r="E26" s="50">
        <v>43058</v>
      </c>
      <c r="F26" s="50">
        <v>44742</v>
      </c>
      <c r="G26" s="35" t="s">
        <v>3126</v>
      </c>
      <c r="H26" s="36" t="s">
        <v>359</v>
      </c>
      <c r="I26" s="35" t="s">
        <v>4173</v>
      </c>
    </row>
    <row r="27" spans="1:9" ht="157.5" x14ac:dyDescent="0.25">
      <c r="A27" s="35" t="s">
        <v>3161</v>
      </c>
      <c r="B27" s="36" t="s">
        <v>3162</v>
      </c>
      <c r="C27" s="39">
        <v>2343141.54</v>
      </c>
      <c r="D27" s="39">
        <v>1991670.31</v>
      </c>
      <c r="E27" s="50">
        <v>42972</v>
      </c>
      <c r="F27" s="50">
        <v>44561</v>
      </c>
      <c r="G27" s="35" t="s">
        <v>3126</v>
      </c>
      <c r="H27" s="36" t="s">
        <v>3163</v>
      </c>
      <c r="I27" s="35" t="s">
        <v>62</v>
      </c>
    </row>
    <row r="28" spans="1:9" ht="67.5" x14ac:dyDescent="0.25">
      <c r="A28" s="35" t="s">
        <v>3164</v>
      </c>
      <c r="B28" s="36" t="s">
        <v>3165</v>
      </c>
      <c r="C28" s="39">
        <v>2126226.2000000002</v>
      </c>
      <c r="D28" s="39">
        <v>1807292.27</v>
      </c>
      <c r="E28" s="50">
        <v>42887</v>
      </c>
      <c r="F28" s="50">
        <v>43982</v>
      </c>
      <c r="G28" s="35" t="s">
        <v>3126</v>
      </c>
      <c r="H28" s="36" t="s">
        <v>3166</v>
      </c>
      <c r="I28" s="35" t="s">
        <v>62</v>
      </c>
    </row>
    <row r="29" spans="1:9" ht="22.5" x14ac:dyDescent="0.25">
      <c r="A29" s="35" t="s">
        <v>4979</v>
      </c>
      <c r="B29" s="36" t="s">
        <v>4980</v>
      </c>
      <c r="C29" s="39">
        <v>2031636.18</v>
      </c>
      <c r="D29" s="39">
        <v>1726890.75</v>
      </c>
      <c r="E29" s="50">
        <v>43252</v>
      </c>
      <c r="F29" s="50">
        <v>44592</v>
      </c>
      <c r="G29" s="35" t="s">
        <v>3126</v>
      </c>
      <c r="H29" s="36" t="s">
        <v>4981</v>
      </c>
      <c r="I29" s="35" t="s">
        <v>4173</v>
      </c>
    </row>
    <row r="30" spans="1:9" ht="112.5" x14ac:dyDescent="0.25">
      <c r="A30" s="35" t="s">
        <v>4982</v>
      </c>
      <c r="B30" s="36" t="s">
        <v>4983</v>
      </c>
      <c r="C30" s="39">
        <v>1977564.69</v>
      </c>
      <c r="D30" s="39">
        <v>1680929.99</v>
      </c>
      <c r="E30" s="50">
        <v>42217</v>
      </c>
      <c r="F30" s="50">
        <v>44561</v>
      </c>
      <c r="G30" s="35" t="s">
        <v>3126</v>
      </c>
      <c r="H30" s="36" t="s">
        <v>4984</v>
      </c>
      <c r="I30" s="35" t="s">
        <v>4173</v>
      </c>
    </row>
    <row r="31" spans="1:9" ht="213.75" x14ac:dyDescent="0.25">
      <c r="A31" s="35" t="s">
        <v>3167</v>
      </c>
      <c r="B31" s="36" t="s">
        <v>3168</v>
      </c>
      <c r="C31" s="39">
        <v>1856692.38</v>
      </c>
      <c r="D31" s="39">
        <v>1578188.53</v>
      </c>
      <c r="E31" s="50">
        <v>43617</v>
      </c>
      <c r="F31" s="50">
        <v>44561</v>
      </c>
      <c r="G31" s="35" t="s">
        <v>3126</v>
      </c>
      <c r="H31" s="36" t="s">
        <v>3169</v>
      </c>
      <c r="I31" s="35" t="s">
        <v>62</v>
      </c>
    </row>
    <row r="32" spans="1:9" ht="90" x14ac:dyDescent="0.25">
      <c r="A32" s="35" t="s">
        <v>3170</v>
      </c>
      <c r="B32" s="36" t="s">
        <v>3171</v>
      </c>
      <c r="C32" s="39">
        <v>1842833.86</v>
      </c>
      <c r="D32" s="39">
        <v>1566408.78</v>
      </c>
      <c r="E32" s="50">
        <v>42940</v>
      </c>
      <c r="F32" s="50">
        <v>44196</v>
      </c>
      <c r="G32" s="35" t="s">
        <v>3126</v>
      </c>
      <c r="H32" s="36" t="s">
        <v>3172</v>
      </c>
      <c r="I32" s="35" t="s">
        <v>62</v>
      </c>
    </row>
    <row r="33" spans="1:9" ht="67.5" x14ac:dyDescent="0.25">
      <c r="A33" s="35" t="s">
        <v>3173</v>
      </c>
      <c r="B33" s="36" t="s">
        <v>3174</v>
      </c>
      <c r="C33" s="39">
        <v>1798287.29</v>
      </c>
      <c r="D33" s="39">
        <v>1528544.2</v>
      </c>
      <c r="E33" s="50">
        <v>43252</v>
      </c>
      <c r="F33" s="50">
        <v>44255</v>
      </c>
      <c r="G33" s="35" t="s">
        <v>3126</v>
      </c>
      <c r="H33" s="36" t="s">
        <v>3175</v>
      </c>
      <c r="I33" s="35" t="s">
        <v>62</v>
      </c>
    </row>
    <row r="34" spans="1:9" ht="45" x14ac:dyDescent="0.25">
      <c r="A34" s="35" t="s">
        <v>3176</v>
      </c>
      <c r="B34" s="36" t="s">
        <v>3177</v>
      </c>
      <c r="C34" s="39">
        <v>1701531.06</v>
      </c>
      <c r="D34" s="39">
        <v>1446301.4</v>
      </c>
      <c r="E34" s="50">
        <v>43006</v>
      </c>
      <c r="F34" s="50">
        <v>44255</v>
      </c>
      <c r="G34" s="35" t="s">
        <v>3126</v>
      </c>
      <c r="H34" s="36" t="s">
        <v>3178</v>
      </c>
      <c r="I34" s="35" t="s">
        <v>62</v>
      </c>
    </row>
    <row r="35" spans="1:9" ht="56.25" x14ac:dyDescent="0.25">
      <c r="A35" s="35" t="s">
        <v>3179</v>
      </c>
      <c r="B35" s="36" t="s">
        <v>3180</v>
      </c>
      <c r="C35" s="39">
        <v>1691952.39</v>
      </c>
      <c r="D35" s="39">
        <v>1438159.53</v>
      </c>
      <c r="E35" s="50">
        <v>42887</v>
      </c>
      <c r="F35" s="50">
        <v>44895</v>
      </c>
      <c r="G35" s="35" t="s">
        <v>3126</v>
      </c>
      <c r="H35" s="36" t="s">
        <v>3181</v>
      </c>
      <c r="I35" s="35" t="s">
        <v>62</v>
      </c>
    </row>
    <row r="36" spans="1:9" ht="56.25" x14ac:dyDescent="0.25">
      <c r="A36" s="35" t="s">
        <v>3182</v>
      </c>
      <c r="B36" s="36" t="s">
        <v>3183</v>
      </c>
      <c r="C36" s="39">
        <v>1671970.26</v>
      </c>
      <c r="D36" s="39">
        <v>1421174.72</v>
      </c>
      <c r="E36" s="50">
        <v>43800</v>
      </c>
      <c r="F36" s="50">
        <v>44895</v>
      </c>
      <c r="G36" s="35" t="s">
        <v>3126</v>
      </c>
      <c r="H36" s="36" t="s">
        <v>3184</v>
      </c>
      <c r="I36" s="35" t="s">
        <v>62</v>
      </c>
    </row>
    <row r="37" spans="1:9" ht="56.25" x14ac:dyDescent="0.25">
      <c r="A37" s="35" t="s">
        <v>3185</v>
      </c>
      <c r="B37" s="36" t="s">
        <v>3186</v>
      </c>
      <c r="C37" s="39">
        <v>1582270.64</v>
      </c>
      <c r="D37" s="39">
        <v>1344930.05</v>
      </c>
      <c r="E37" s="50">
        <v>42736</v>
      </c>
      <c r="F37" s="50">
        <v>44712</v>
      </c>
      <c r="G37" s="35" t="s">
        <v>3126</v>
      </c>
      <c r="H37" s="36" t="s">
        <v>3187</v>
      </c>
      <c r="I37" s="35" t="s">
        <v>62</v>
      </c>
    </row>
    <row r="38" spans="1:9" ht="157.5" x14ac:dyDescent="0.25">
      <c r="A38" s="35" t="s">
        <v>3188</v>
      </c>
      <c r="B38" s="36" t="s">
        <v>3189</v>
      </c>
      <c r="C38" s="39">
        <v>1573541.09</v>
      </c>
      <c r="D38" s="39">
        <v>1337509.95</v>
      </c>
      <c r="E38" s="50">
        <v>43800</v>
      </c>
      <c r="F38" s="50">
        <v>44895</v>
      </c>
      <c r="G38" s="35" t="s">
        <v>3126</v>
      </c>
      <c r="H38" s="36" t="s">
        <v>3190</v>
      </c>
      <c r="I38" s="35" t="s">
        <v>62</v>
      </c>
    </row>
    <row r="39" spans="1:9" ht="78.75" x14ac:dyDescent="0.25">
      <c r="A39" s="35" t="s">
        <v>3191</v>
      </c>
      <c r="B39" s="36" t="s">
        <v>3192</v>
      </c>
      <c r="C39" s="39">
        <v>1554014.44</v>
      </c>
      <c r="D39" s="39">
        <v>1320912.28</v>
      </c>
      <c r="E39" s="50">
        <v>42887</v>
      </c>
      <c r="F39" s="50">
        <v>43982</v>
      </c>
      <c r="G39" s="35" t="s">
        <v>3126</v>
      </c>
      <c r="H39" s="36" t="s">
        <v>3193</v>
      </c>
      <c r="I39" s="35" t="s">
        <v>62</v>
      </c>
    </row>
    <row r="40" spans="1:9" ht="56.25" x14ac:dyDescent="0.25">
      <c r="A40" s="35" t="s">
        <v>3194</v>
      </c>
      <c r="B40" s="36" t="s">
        <v>3195</v>
      </c>
      <c r="C40" s="39">
        <v>1553905.11</v>
      </c>
      <c r="D40" s="39">
        <v>1320819.3400000001</v>
      </c>
      <c r="E40" s="50">
        <v>43252</v>
      </c>
      <c r="F40" s="50">
        <v>44620</v>
      </c>
      <c r="G40" s="35" t="s">
        <v>3126</v>
      </c>
      <c r="H40" s="36" t="s">
        <v>3196</v>
      </c>
      <c r="I40" s="35" t="s">
        <v>62</v>
      </c>
    </row>
    <row r="41" spans="1:9" ht="45" x14ac:dyDescent="0.25">
      <c r="A41" s="35" t="s">
        <v>3197</v>
      </c>
      <c r="B41" s="36" t="s">
        <v>3198</v>
      </c>
      <c r="C41" s="39">
        <v>1512489.91</v>
      </c>
      <c r="D41" s="39">
        <v>1285616.43</v>
      </c>
      <c r="E41" s="50">
        <v>42979</v>
      </c>
      <c r="F41" s="50">
        <v>44500</v>
      </c>
      <c r="G41" s="35" t="s">
        <v>3126</v>
      </c>
      <c r="H41" s="36" t="s">
        <v>3199</v>
      </c>
      <c r="I41" s="35" t="s">
        <v>62</v>
      </c>
    </row>
    <row r="42" spans="1:9" ht="33.75" x14ac:dyDescent="0.25">
      <c r="A42" s="35" t="s">
        <v>4985</v>
      </c>
      <c r="B42" s="36" t="s">
        <v>4986</v>
      </c>
      <c r="C42" s="39">
        <v>1360468.06</v>
      </c>
      <c r="D42" s="39">
        <v>1156397.8500000001</v>
      </c>
      <c r="E42" s="50">
        <v>42410</v>
      </c>
      <c r="F42" s="50">
        <v>44267</v>
      </c>
      <c r="G42" s="35" t="s">
        <v>3126</v>
      </c>
      <c r="H42" s="36" t="s">
        <v>4987</v>
      </c>
      <c r="I42" s="35" t="s">
        <v>4173</v>
      </c>
    </row>
    <row r="43" spans="1:9" ht="146.25" x14ac:dyDescent="0.25">
      <c r="A43" s="35" t="s">
        <v>3200</v>
      </c>
      <c r="B43" s="36" t="s">
        <v>3201</v>
      </c>
      <c r="C43" s="39">
        <v>1313722.55</v>
      </c>
      <c r="D43" s="39">
        <v>1116664.18</v>
      </c>
      <c r="E43" s="50">
        <v>43835</v>
      </c>
      <c r="F43" s="50">
        <v>44917</v>
      </c>
      <c r="G43" s="35" t="s">
        <v>3126</v>
      </c>
      <c r="H43" s="36" t="s">
        <v>3202</v>
      </c>
      <c r="I43" s="35" t="s">
        <v>62</v>
      </c>
    </row>
    <row r="44" spans="1:9" ht="157.5" x14ac:dyDescent="0.25">
      <c r="A44" s="35" t="s">
        <v>3203</v>
      </c>
      <c r="B44" s="36" t="s">
        <v>3204</v>
      </c>
      <c r="C44" s="39">
        <v>1229044.74</v>
      </c>
      <c r="D44" s="39">
        <v>1044688.03</v>
      </c>
      <c r="E44" s="50">
        <v>43191</v>
      </c>
      <c r="F44" s="50">
        <v>44560</v>
      </c>
      <c r="G44" s="35" t="s">
        <v>3126</v>
      </c>
      <c r="H44" s="36" t="s">
        <v>3205</v>
      </c>
      <c r="I44" s="35" t="s">
        <v>62</v>
      </c>
    </row>
    <row r="45" spans="1:9" ht="135" x14ac:dyDescent="0.25">
      <c r="A45" s="35" t="s">
        <v>3206</v>
      </c>
      <c r="B45" s="36" t="s">
        <v>3207</v>
      </c>
      <c r="C45" s="39">
        <v>1162675.31</v>
      </c>
      <c r="D45" s="39">
        <v>988274.02</v>
      </c>
      <c r="E45" s="50">
        <v>42547</v>
      </c>
      <c r="F45" s="50">
        <v>44681</v>
      </c>
      <c r="G45" s="35" t="s">
        <v>3126</v>
      </c>
      <c r="H45" s="36" t="s">
        <v>3208</v>
      </c>
      <c r="I45" s="35" t="s">
        <v>62</v>
      </c>
    </row>
    <row r="46" spans="1:9" ht="33.75" x14ac:dyDescent="0.25">
      <c r="A46" s="35" t="s">
        <v>3209</v>
      </c>
      <c r="B46" s="36" t="s">
        <v>3210</v>
      </c>
      <c r="C46" s="39">
        <v>1136850.1200000001</v>
      </c>
      <c r="D46" s="39">
        <v>966322.6</v>
      </c>
      <c r="E46" s="50">
        <v>42635</v>
      </c>
      <c r="F46" s="50">
        <v>44165</v>
      </c>
      <c r="G46" s="35" t="s">
        <v>3126</v>
      </c>
      <c r="H46" s="36" t="s">
        <v>3211</v>
      </c>
      <c r="I46" s="35" t="s">
        <v>62</v>
      </c>
    </row>
    <row r="47" spans="1:9" ht="135" x14ac:dyDescent="0.25">
      <c r="A47" s="35" t="s">
        <v>3212</v>
      </c>
      <c r="B47" s="36" t="s">
        <v>3213</v>
      </c>
      <c r="C47" s="39">
        <v>1127714.21</v>
      </c>
      <c r="D47" s="39">
        <v>958557.08</v>
      </c>
      <c r="E47" s="50">
        <v>42979</v>
      </c>
      <c r="F47" s="50">
        <v>44255</v>
      </c>
      <c r="G47" s="35" t="s">
        <v>3126</v>
      </c>
      <c r="H47" s="36" t="s">
        <v>3214</v>
      </c>
      <c r="I47" s="35" t="s">
        <v>62</v>
      </c>
    </row>
    <row r="48" spans="1:9" ht="157.5" x14ac:dyDescent="0.25">
      <c r="A48" s="35" t="s">
        <v>3215</v>
      </c>
      <c r="B48" s="36" t="s">
        <v>3216</v>
      </c>
      <c r="C48" s="39">
        <v>1110986.68</v>
      </c>
      <c r="D48" s="39">
        <v>944338.69</v>
      </c>
      <c r="E48" s="50">
        <v>42513</v>
      </c>
      <c r="F48" s="50">
        <v>44683</v>
      </c>
      <c r="G48" s="35" t="s">
        <v>3126</v>
      </c>
      <c r="H48" s="36" t="s">
        <v>3217</v>
      </c>
      <c r="I48" s="35" t="s">
        <v>62</v>
      </c>
    </row>
    <row r="49" spans="1:9" ht="90" x14ac:dyDescent="0.25">
      <c r="A49" s="35" t="s">
        <v>3218</v>
      </c>
      <c r="B49" s="36" t="s">
        <v>3219</v>
      </c>
      <c r="C49" s="39">
        <v>1095988.8799999999</v>
      </c>
      <c r="D49" s="39">
        <v>931590.55</v>
      </c>
      <c r="E49" s="50">
        <v>42917</v>
      </c>
      <c r="F49" s="50">
        <v>44012</v>
      </c>
      <c r="G49" s="35" t="s">
        <v>3126</v>
      </c>
      <c r="H49" s="36" t="s">
        <v>3220</v>
      </c>
      <c r="I49" s="35" t="s">
        <v>62</v>
      </c>
    </row>
    <row r="50" spans="1:9" ht="56.25" x14ac:dyDescent="0.25">
      <c r="A50" s="35" t="s">
        <v>4988</v>
      </c>
      <c r="B50" s="36" t="s">
        <v>4989</v>
      </c>
      <c r="C50" s="39">
        <v>1068113.74</v>
      </c>
      <c r="D50" s="39">
        <v>889647.96</v>
      </c>
      <c r="E50" s="50">
        <v>42887</v>
      </c>
      <c r="F50" s="50">
        <v>44561</v>
      </c>
      <c r="G50" s="35" t="s">
        <v>3126</v>
      </c>
      <c r="H50" s="36" t="s">
        <v>4990</v>
      </c>
      <c r="I50" s="35" t="s">
        <v>4173</v>
      </c>
    </row>
    <row r="51" spans="1:9" ht="90" x14ac:dyDescent="0.25">
      <c r="A51" s="35" t="s">
        <v>3221</v>
      </c>
      <c r="B51" s="36" t="s">
        <v>3222</v>
      </c>
      <c r="C51" s="39">
        <v>1060918.75</v>
      </c>
      <c r="D51" s="39">
        <v>901780.94</v>
      </c>
      <c r="E51" s="50">
        <v>42940</v>
      </c>
      <c r="F51" s="50">
        <v>44196</v>
      </c>
      <c r="G51" s="35" t="s">
        <v>3126</v>
      </c>
      <c r="H51" s="36" t="s">
        <v>3223</v>
      </c>
      <c r="I51" s="35" t="s">
        <v>62</v>
      </c>
    </row>
    <row r="52" spans="1:9" ht="157.5" x14ac:dyDescent="0.25">
      <c r="A52" s="35" t="s">
        <v>3224</v>
      </c>
      <c r="B52" s="36" t="s">
        <v>3225</v>
      </c>
      <c r="C52" s="39">
        <v>1048464.14</v>
      </c>
      <c r="D52" s="39">
        <v>891194.52</v>
      </c>
      <c r="E52" s="50">
        <v>43214</v>
      </c>
      <c r="F52" s="50">
        <v>44043</v>
      </c>
      <c r="G52" s="35" t="s">
        <v>3126</v>
      </c>
      <c r="H52" s="36" t="s">
        <v>3226</v>
      </c>
      <c r="I52" s="35" t="s">
        <v>62</v>
      </c>
    </row>
    <row r="53" spans="1:9" ht="146.25" x14ac:dyDescent="0.25">
      <c r="A53" s="35" t="s">
        <v>3227</v>
      </c>
      <c r="B53" s="36" t="s">
        <v>3228</v>
      </c>
      <c r="C53" s="39">
        <v>1019287.4</v>
      </c>
      <c r="D53" s="39">
        <v>866394.29</v>
      </c>
      <c r="E53" s="50">
        <v>43191</v>
      </c>
      <c r="F53" s="50">
        <v>44104</v>
      </c>
      <c r="G53" s="35" t="s">
        <v>3126</v>
      </c>
      <c r="H53" s="36" t="s">
        <v>3229</v>
      </c>
      <c r="I53" s="35" t="s">
        <v>62</v>
      </c>
    </row>
    <row r="54" spans="1:9" ht="112.5" x14ac:dyDescent="0.25">
      <c r="A54" s="35" t="s">
        <v>3230</v>
      </c>
      <c r="B54" s="36" t="s">
        <v>3231</v>
      </c>
      <c r="C54" s="39">
        <v>910571.28</v>
      </c>
      <c r="D54" s="39">
        <v>773985.6</v>
      </c>
      <c r="E54" s="50">
        <v>43313</v>
      </c>
      <c r="F54" s="50">
        <v>44227</v>
      </c>
      <c r="G54" s="35" t="s">
        <v>3126</v>
      </c>
      <c r="H54" s="36" t="s">
        <v>3232</v>
      </c>
      <c r="I54" s="35" t="s">
        <v>62</v>
      </c>
    </row>
    <row r="55" spans="1:9" ht="146.25" x14ac:dyDescent="0.25">
      <c r="A55" s="35" t="s">
        <v>3233</v>
      </c>
      <c r="B55" s="36" t="s">
        <v>3234</v>
      </c>
      <c r="C55" s="39">
        <v>881529.45</v>
      </c>
      <c r="D55" s="39">
        <v>749300.04</v>
      </c>
      <c r="E55" s="50">
        <v>42513</v>
      </c>
      <c r="F55" s="50">
        <v>43921</v>
      </c>
      <c r="G55" s="35" t="s">
        <v>3126</v>
      </c>
      <c r="H55" s="36" t="s">
        <v>3235</v>
      </c>
      <c r="I55" s="35" t="s">
        <v>62</v>
      </c>
    </row>
    <row r="56" spans="1:9" ht="33.75" x14ac:dyDescent="0.25">
      <c r="A56" s="35" t="s">
        <v>3236</v>
      </c>
      <c r="B56" s="36" t="s">
        <v>3237</v>
      </c>
      <c r="C56" s="39">
        <v>846139.44</v>
      </c>
      <c r="D56" s="39">
        <v>719218.53</v>
      </c>
      <c r="E56" s="50">
        <v>43266</v>
      </c>
      <c r="F56" s="50">
        <v>44012</v>
      </c>
      <c r="G56" s="35" t="s">
        <v>3126</v>
      </c>
      <c r="H56" s="36" t="s">
        <v>3238</v>
      </c>
      <c r="I56" s="35" t="s">
        <v>62</v>
      </c>
    </row>
    <row r="57" spans="1:9" ht="78.75" x14ac:dyDescent="0.25">
      <c r="A57" s="35" t="s">
        <v>3239</v>
      </c>
      <c r="B57" s="36" t="s">
        <v>3240</v>
      </c>
      <c r="C57" s="39">
        <v>810498.86</v>
      </c>
      <c r="D57" s="39">
        <v>688924.03</v>
      </c>
      <c r="E57" s="50">
        <v>42856</v>
      </c>
      <c r="F57" s="50">
        <v>44561</v>
      </c>
      <c r="G57" s="35" t="s">
        <v>3126</v>
      </c>
      <c r="H57" s="36" t="s">
        <v>3241</v>
      </c>
      <c r="I57" s="35" t="s">
        <v>62</v>
      </c>
    </row>
    <row r="58" spans="1:9" ht="33.75" x14ac:dyDescent="0.25">
      <c r="A58" s="35" t="s">
        <v>4991</v>
      </c>
      <c r="B58" s="36" t="s">
        <v>4992</v>
      </c>
      <c r="C58" s="39">
        <v>777810.41</v>
      </c>
      <c r="D58" s="39">
        <v>647916.06999999995</v>
      </c>
      <c r="E58" s="50">
        <v>42471</v>
      </c>
      <c r="F58" s="50">
        <v>43813</v>
      </c>
      <c r="G58" s="35" t="s">
        <v>3126</v>
      </c>
      <c r="H58" s="36" t="s">
        <v>4993</v>
      </c>
      <c r="I58" s="35" t="s">
        <v>4173</v>
      </c>
    </row>
    <row r="59" spans="1:9" ht="90" x14ac:dyDescent="0.25">
      <c r="A59" s="35" t="s">
        <v>3242</v>
      </c>
      <c r="B59" s="36" t="s">
        <v>3243</v>
      </c>
      <c r="C59" s="39">
        <v>736619.88</v>
      </c>
      <c r="D59" s="39">
        <v>626126.89</v>
      </c>
      <c r="E59" s="50">
        <v>42491</v>
      </c>
      <c r="F59" s="50">
        <v>44561</v>
      </c>
      <c r="G59" s="35" t="s">
        <v>3126</v>
      </c>
      <c r="H59" s="36" t="s">
        <v>3244</v>
      </c>
      <c r="I59" s="35" t="s">
        <v>62</v>
      </c>
    </row>
    <row r="60" spans="1:9" ht="90" x14ac:dyDescent="0.25">
      <c r="A60" s="35" t="s">
        <v>3245</v>
      </c>
      <c r="B60" s="36" t="s">
        <v>3246</v>
      </c>
      <c r="C60" s="39">
        <v>711817.95</v>
      </c>
      <c r="D60" s="39">
        <v>605045.27</v>
      </c>
      <c r="E60" s="50">
        <v>42517</v>
      </c>
      <c r="F60" s="50">
        <v>44196</v>
      </c>
      <c r="G60" s="35" t="s">
        <v>3126</v>
      </c>
      <c r="H60" s="36" t="s">
        <v>3247</v>
      </c>
      <c r="I60" s="35" t="s">
        <v>62</v>
      </c>
    </row>
    <row r="61" spans="1:9" ht="33.75" x14ac:dyDescent="0.25">
      <c r="A61" s="35" t="s">
        <v>3248</v>
      </c>
      <c r="B61" s="36" t="s">
        <v>3249</v>
      </c>
      <c r="C61" s="39">
        <v>711436.01</v>
      </c>
      <c r="D61" s="39">
        <v>604720.61</v>
      </c>
      <c r="E61" s="50">
        <v>43296</v>
      </c>
      <c r="F61" s="50">
        <v>44012</v>
      </c>
      <c r="G61" s="35" t="s">
        <v>3126</v>
      </c>
      <c r="H61" s="36" t="s">
        <v>3250</v>
      </c>
      <c r="I61" s="35" t="s">
        <v>62</v>
      </c>
    </row>
    <row r="62" spans="1:9" ht="78.75" x14ac:dyDescent="0.25">
      <c r="A62" s="35" t="s">
        <v>3251</v>
      </c>
      <c r="B62" s="36" t="s">
        <v>3252</v>
      </c>
      <c r="C62" s="39">
        <v>696872.57</v>
      </c>
      <c r="D62" s="39">
        <v>592341.69999999995</v>
      </c>
      <c r="E62" s="50">
        <v>43770</v>
      </c>
      <c r="F62" s="50">
        <v>44865</v>
      </c>
      <c r="G62" s="35" t="s">
        <v>3126</v>
      </c>
      <c r="H62" s="36" t="s">
        <v>3253</v>
      </c>
      <c r="I62" s="35" t="s">
        <v>62</v>
      </c>
    </row>
    <row r="63" spans="1:9" ht="135" x14ac:dyDescent="0.25">
      <c r="A63" s="35" t="s">
        <v>3254</v>
      </c>
      <c r="B63" s="36" t="s">
        <v>3255</v>
      </c>
      <c r="C63" s="39">
        <v>695989.37</v>
      </c>
      <c r="D63" s="39">
        <v>591590.97</v>
      </c>
      <c r="E63" s="50">
        <v>42602</v>
      </c>
      <c r="F63" s="50">
        <v>44926</v>
      </c>
      <c r="G63" s="35" t="s">
        <v>3126</v>
      </c>
      <c r="H63" s="36" t="s">
        <v>3256</v>
      </c>
      <c r="I63" s="35" t="s">
        <v>62</v>
      </c>
    </row>
    <row r="64" spans="1:9" ht="101.25" x14ac:dyDescent="0.25">
      <c r="A64" s="35" t="s">
        <v>3257</v>
      </c>
      <c r="B64" s="36" t="s">
        <v>3258</v>
      </c>
      <c r="C64" s="39">
        <v>695883.84</v>
      </c>
      <c r="D64" s="39">
        <v>591501.27</v>
      </c>
      <c r="E64" s="50">
        <v>42845</v>
      </c>
      <c r="F64" s="50">
        <v>44530</v>
      </c>
      <c r="G64" s="35" t="s">
        <v>3126</v>
      </c>
      <c r="H64" s="36" t="s">
        <v>3259</v>
      </c>
      <c r="I64" s="35" t="s">
        <v>62</v>
      </c>
    </row>
    <row r="65" spans="1:9" ht="112.5" x14ac:dyDescent="0.25">
      <c r="A65" s="35" t="s">
        <v>3260</v>
      </c>
      <c r="B65" s="36" t="s">
        <v>3261</v>
      </c>
      <c r="C65" s="39">
        <v>671714.62</v>
      </c>
      <c r="D65" s="39">
        <v>570957.43000000005</v>
      </c>
      <c r="E65" s="50">
        <v>42491</v>
      </c>
      <c r="F65" s="50">
        <v>44561</v>
      </c>
      <c r="G65" s="35" t="s">
        <v>3126</v>
      </c>
      <c r="H65" s="36" t="s">
        <v>3262</v>
      </c>
      <c r="I65" s="35" t="s">
        <v>62</v>
      </c>
    </row>
    <row r="66" spans="1:9" ht="112.5" x14ac:dyDescent="0.25">
      <c r="A66" s="35" t="s">
        <v>3263</v>
      </c>
      <c r="B66" s="36" t="s">
        <v>3264</v>
      </c>
      <c r="C66" s="39">
        <v>619667.02</v>
      </c>
      <c r="D66" s="39">
        <v>526716.97</v>
      </c>
      <c r="E66" s="50">
        <v>42948</v>
      </c>
      <c r="F66" s="50">
        <v>44196</v>
      </c>
      <c r="G66" s="35" t="s">
        <v>3126</v>
      </c>
      <c r="H66" s="36" t="s">
        <v>3265</v>
      </c>
      <c r="I66" s="35" t="s">
        <v>62</v>
      </c>
    </row>
    <row r="67" spans="1:9" ht="67.5" x14ac:dyDescent="0.25">
      <c r="A67" s="35" t="s">
        <v>4994</v>
      </c>
      <c r="B67" s="36" t="s">
        <v>4995</v>
      </c>
      <c r="C67" s="39">
        <v>615388.13</v>
      </c>
      <c r="D67" s="39">
        <v>523079.92</v>
      </c>
      <c r="E67" s="50">
        <v>43021</v>
      </c>
      <c r="F67" s="50">
        <v>44561</v>
      </c>
      <c r="G67" s="35" t="s">
        <v>3126</v>
      </c>
      <c r="H67" s="36" t="s">
        <v>4996</v>
      </c>
      <c r="I67" s="35" t="s">
        <v>4173</v>
      </c>
    </row>
    <row r="68" spans="1:9" ht="22.5" x14ac:dyDescent="0.25">
      <c r="A68" s="35" t="s">
        <v>4997</v>
      </c>
      <c r="B68" s="36" t="s">
        <v>4998</v>
      </c>
      <c r="C68" s="39">
        <v>615320.92000000004</v>
      </c>
      <c r="D68" s="39">
        <v>512562.32</v>
      </c>
      <c r="E68" s="50">
        <v>43091</v>
      </c>
      <c r="F68" s="50">
        <v>44916</v>
      </c>
      <c r="G68" s="35" t="s">
        <v>3126</v>
      </c>
      <c r="H68" s="36" t="s">
        <v>4999</v>
      </c>
      <c r="I68" s="35" t="s">
        <v>4173</v>
      </c>
    </row>
    <row r="69" spans="1:9" ht="45" x14ac:dyDescent="0.25">
      <c r="A69" s="35" t="s">
        <v>3266</v>
      </c>
      <c r="B69" s="36" t="s">
        <v>3267</v>
      </c>
      <c r="C69" s="39">
        <v>612517.89</v>
      </c>
      <c r="D69" s="39">
        <v>520640.21</v>
      </c>
      <c r="E69" s="50">
        <v>43010</v>
      </c>
      <c r="F69" s="50">
        <v>44316</v>
      </c>
      <c r="G69" s="35" t="s">
        <v>3126</v>
      </c>
      <c r="H69" s="36" t="s">
        <v>3268</v>
      </c>
      <c r="I69" s="35" t="s">
        <v>62</v>
      </c>
    </row>
    <row r="70" spans="1:9" ht="22.5" x14ac:dyDescent="0.25">
      <c r="A70" s="35" t="s">
        <v>5000</v>
      </c>
      <c r="B70" s="36" t="s">
        <v>5001</v>
      </c>
      <c r="C70" s="39">
        <v>611979.9</v>
      </c>
      <c r="D70" s="39">
        <v>520182.92</v>
      </c>
      <c r="E70" s="50">
        <v>43221</v>
      </c>
      <c r="F70" s="50">
        <v>44561</v>
      </c>
      <c r="G70" s="35" t="s">
        <v>3126</v>
      </c>
      <c r="H70" s="36" t="s">
        <v>5002</v>
      </c>
      <c r="I70" s="35" t="s">
        <v>4173</v>
      </c>
    </row>
    <row r="71" spans="1:9" ht="56.25" x14ac:dyDescent="0.25">
      <c r="A71" s="35" t="s">
        <v>3269</v>
      </c>
      <c r="B71" s="36" t="s">
        <v>3270</v>
      </c>
      <c r="C71" s="39">
        <v>607770.03</v>
      </c>
      <c r="D71" s="39">
        <v>516604.53</v>
      </c>
      <c r="E71" s="50">
        <v>42736</v>
      </c>
      <c r="F71" s="50">
        <v>43830</v>
      </c>
      <c r="G71" s="35" t="s">
        <v>3126</v>
      </c>
      <c r="H71" s="36" t="s">
        <v>3271</v>
      </c>
      <c r="I71" s="35" t="s">
        <v>62</v>
      </c>
    </row>
    <row r="72" spans="1:9" ht="56.25" x14ac:dyDescent="0.25">
      <c r="A72" s="35" t="s">
        <v>3272</v>
      </c>
      <c r="B72" s="36" t="s">
        <v>3273</v>
      </c>
      <c r="C72" s="39">
        <v>603708.18999999994</v>
      </c>
      <c r="D72" s="39">
        <v>513151.96</v>
      </c>
      <c r="E72" s="50">
        <v>43040</v>
      </c>
      <c r="F72" s="50">
        <v>44500</v>
      </c>
      <c r="G72" s="35" t="s">
        <v>3126</v>
      </c>
      <c r="H72" s="36" t="s">
        <v>3274</v>
      </c>
      <c r="I72" s="35" t="s">
        <v>62</v>
      </c>
    </row>
    <row r="73" spans="1:9" ht="123.75" x14ac:dyDescent="0.25">
      <c r="A73" s="35" t="s">
        <v>3275</v>
      </c>
      <c r="B73" s="36" t="s">
        <v>3276</v>
      </c>
      <c r="C73" s="39">
        <v>600338.74</v>
      </c>
      <c r="D73" s="39">
        <v>510287.94</v>
      </c>
      <c r="E73" s="50">
        <v>42948</v>
      </c>
      <c r="F73" s="50">
        <v>44162</v>
      </c>
      <c r="G73" s="35" t="s">
        <v>3126</v>
      </c>
      <c r="H73" s="36" t="s">
        <v>3277</v>
      </c>
      <c r="I73" s="35" t="s">
        <v>62</v>
      </c>
    </row>
    <row r="74" spans="1:9" ht="67.5" x14ac:dyDescent="0.25">
      <c r="A74" s="35" t="s">
        <v>3278</v>
      </c>
      <c r="B74" s="36" t="s">
        <v>3279</v>
      </c>
      <c r="C74" s="39">
        <v>572574.49</v>
      </c>
      <c r="D74" s="39">
        <v>486688.32</v>
      </c>
      <c r="E74" s="50">
        <v>43326</v>
      </c>
      <c r="F74" s="50">
        <v>44255</v>
      </c>
      <c r="G74" s="35" t="s">
        <v>3126</v>
      </c>
      <c r="H74" s="36" t="s">
        <v>3280</v>
      </c>
      <c r="I74" s="35" t="s">
        <v>62</v>
      </c>
    </row>
    <row r="75" spans="1:9" ht="67.5" x14ac:dyDescent="0.25">
      <c r="A75" s="35" t="s">
        <v>3281</v>
      </c>
      <c r="B75" s="36" t="s">
        <v>3282</v>
      </c>
      <c r="C75" s="39">
        <v>544485.32999999996</v>
      </c>
      <c r="D75" s="39">
        <v>462812.53</v>
      </c>
      <c r="E75" s="50">
        <v>43034</v>
      </c>
      <c r="F75" s="50">
        <v>44286</v>
      </c>
      <c r="G75" s="35" t="s">
        <v>3126</v>
      </c>
      <c r="H75" s="36" t="s">
        <v>3283</v>
      </c>
      <c r="I75" s="35" t="s">
        <v>62</v>
      </c>
    </row>
    <row r="76" spans="1:9" ht="67.5" x14ac:dyDescent="0.25">
      <c r="A76" s="35" t="s">
        <v>5003</v>
      </c>
      <c r="B76" s="36" t="s">
        <v>5004</v>
      </c>
      <c r="C76" s="39">
        <v>544408.93999999994</v>
      </c>
      <c r="D76" s="39">
        <v>453492.65</v>
      </c>
      <c r="E76" s="50">
        <v>42899</v>
      </c>
      <c r="F76" s="50">
        <v>44712</v>
      </c>
      <c r="G76" s="35" t="s">
        <v>3126</v>
      </c>
      <c r="H76" s="36" t="s">
        <v>5005</v>
      </c>
      <c r="I76" s="35" t="s">
        <v>4173</v>
      </c>
    </row>
    <row r="77" spans="1:9" ht="101.25" x14ac:dyDescent="0.25">
      <c r="A77" s="35" t="s">
        <v>3284</v>
      </c>
      <c r="B77" s="36" t="s">
        <v>3285</v>
      </c>
      <c r="C77" s="39">
        <v>533947.12</v>
      </c>
      <c r="D77" s="39">
        <v>453855.05</v>
      </c>
      <c r="E77" s="50">
        <v>42899</v>
      </c>
      <c r="F77" s="50">
        <v>43830</v>
      </c>
      <c r="G77" s="35" t="s">
        <v>3126</v>
      </c>
      <c r="H77" s="36" t="s">
        <v>3286</v>
      </c>
      <c r="I77" s="35" t="s">
        <v>62</v>
      </c>
    </row>
    <row r="78" spans="1:9" ht="90" x14ac:dyDescent="0.25">
      <c r="A78" s="35" t="s">
        <v>3287</v>
      </c>
      <c r="B78" s="36" t="s">
        <v>3288</v>
      </c>
      <c r="C78" s="39">
        <v>518280.87</v>
      </c>
      <c r="D78" s="39">
        <v>440538.75</v>
      </c>
      <c r="E78" s="50">
        <v>43860</v>
      </c>
      <c r="F78" s="50">
        <v>44804</v>
      </c>
      <c r="G78" s="35" t="s">
        <v>3126</v>
      </c>
      <c r="H78" s="36" t="s">
        <v>3289</v>
      </c>
      <c r="I78" s="35" t="s">
        <v>62</v>
      </c>
    </row>
    <row r="79" spans="1:9" ht="90" x14ac:dyDescent="0.25">
      <c r="A79" s="35" t="s">
        <v>3290</v>
      </c>
      <c r="B79" s="36" t="s">
        <v>3291</v>
      </c>
      <c r="C79" s="39">
        <v>490826.49</v>
      </c>
      <c r="D79" s="39">
        <v>417202.52</v>
      </c>
      <c r="E79" s="50">
        <v>42517</v>
      </c>
      <c r="F79" s="50">
        <v>44561</v>
      </c>
      <c r="G79" s="35" t="s">
        <v>3126</v>
      </c>
      <c r="H79" s="36" t="s">
        <v>3292</v>
      </c>
      <c r="I79" s="35" t="s">
        <v>62</v>
      </c>
    </row>
    <row r="80" spans="1:9" ht="33.75" x14ac:dyDescent="0.25">
      <c r="A80" s="35" t="s">
        <v>3293</v>
      </c>
      <c r="B80" s="36" t="s">
        <v>3294</v>
      </c>
      <c r="C80" s="39">
        <v>460330</v>
      </c>
      <c r="D80" s="39">
        <v>391280.5</v>
      </c>
      <c r="E80" s="50">
        <v>42856</v>
      </c>
      <c r="F80" s="50">
        <v>43951</v>
      </c>
      <c r="G80" s="35" t="s">
        <v>3126</v>
      </c>
      <c r="H80" s="36" t="s">
        <v>3295</v>
      </c>
      <c r="I80" s="35" t="s">
        <v>62</v>
      </c>
    </row>
    <row r="81" spans="1:9" ht="78.75" x14ac:dyDescent="0.25">
      <c r="A81" s="35" t="s">
        <v>3296</v>
      </c>
      <c r="B81" s="36" t="s">
        <v>3297</v>
      </c>
      <c r="C81" s="39">
        <v>458844.63</v>
      </c>
      <c r="D81" s="39">
        <v>390017.94</v>
      </c>
      <c r="E81" s="50">
        <v>43770</v>
      </c>
      <c r="F81" s="50">
        <v>44500</v>
      </c>
      <c r="G81" s="35" t="s">
        <v>3126</v>
      </c>
      <c r="H81" s="36" t="s">
        <v>3298</v>
      </c>
      <c r="I81" s="35" t="s">
        <v>62</v>
      </c>
    </row>
    <row r="82" spans="1:9" ht="135" x14ac:dyDescent="0.25">
      <c r="A82" s="35" t="s">
        <v>3299</v>
      </c>
      <c r="B82" s="36" t="s">
        <v>3300</v>
      </c>
      <c r="C82" s="39">
        <v>454720.17</v>
      </c>
      <c r="D82" s="39">
        <v>386512.14</v>
      </c>
      <c r="E82" s="50">
        <v>42887</v>
      </c>
      <c r="F82" s="50">
        <v>44561</v>
      </c>
      <c r="G82" s="35" t="s">
        <v>3126</v>
      </c>
      <c r="H82" s="36" t="s">
        <v>3301</v>
      </c>
      <c r="I82" s="35" t="s">
        <v>62</v>
      </c>
    </row>
    <row r="83" spans="1:9" ht="146.25" x14ac:dyDescent="0.25">
      <c r="A83" s="35" t="s">
        <v>3302</v>
      </c>
      <c r="B83" s="36" t="s">
        <v>3303</v>
      </c>
      <c r="C83" s="39">
        <v>414084.16</v>
      </c>
      <c r="D83" s="39">
        <v>351971.54</v>
      </c>
      <c r="E83" s="50">
        <v>42878</v>
      </c>
      <c r="F83" s="50">
        <v>44377</v>
      </c>
      <c r="G83" s="35" t="s">
        <v>3126</v>
      </c>
      <c r="H83" s="36" t="s">
        <v>3304</v>
      </c>
      <c r="I83" s="35" t="s">
        <v>62</v>
      </c>
    </row>
    <row r="84" spans="1:9" ht="33.75" x14ac:dyDescent="0.25">
      <c r="A84" s="35" t="s">
        <v>5006</v>
      </c>
      <c r="B84" s="36" t="s">
        <v>5007</v>
      </c>
      <c r="C84" s="39">
        <v>413858.15</v>
      </c>
      <c r="D84" s="39">
        <v>344743.84</v>
      </c>
      <c r="E84" s="50">
        <v>43097</v>
      </c>
      <c r="F84" s="50">
        <v>44742</v>
      </c>
      <c r="G84" s="35" t="s">
        <v>3126</v>
      </c>
      <c r="H84" s="36" t="s">
        <v>5008</v>
      </c>
      <c r="I84" s="35" t="s">
        <v>4173</v>
      </c>
    </row>
    <row r="85" spans="1:9" ht="112.5" x14ac:dyDescent="0.25">
      <c r="A85" s="35" t="s">
        <v>5009</v>
      </c>
      <c r="B85" s="36" t="s">
        <v>5010</v>
      </c>
      <c r="C85" s="39">
        <v>408582.11</v>
      </c>
      <c r="D85" s="39">
        <v>347294.79</v>
      </c>
      <c r="E85" s="50">
        <v>43556</v>
      </c>
      <c r="F85" s="50">
        <v>44773</v>
      </c>
      <c r="G85" s="35" t="s">
        <v>3126</v>
      </c>
      <c r="H85" s="36" t="s">
        <v>5011</v>
      </c>
      <c r="I85" s="35" t="s">
        <v>4173</v>
      </c>
    </row>
    <row r="86" spans="1:9" ht="33.75" x14ac:dyDescent="0.25">
      <c r="A86" s="35" t="s">
        <v>3305</v>
      </c>
      <c r="B86" s="36" t="s">
        <v>3306</v>
      </c>
      <c r="C86" s="39">
        <v>388223</v>
      </c>
      <c r="D86" s="39">
        <v>329989.55</v>
      </c>
      <c r="E86" s="50">
        <v>42856</v>
      </c>
      <c r="F86" s="50">
        <v>43951</v>
      </c>
      <c r="G86" s="35" t="s">
        <v>3126</v>
      </c>
      <c r="H86" s="36" t="s">
        <v>3307</v>
      </c>
      <c r="I86" s="35" t="s">
        <v>62</v>
      </c>
    </row>
    <row r="87" spans="1:9" ht="33.75" x14ac:dyDescent="0.25">
      <c r="A87" s="35" t="s">
        <v>5012</v>
      </c>
      <c r="B87" s="36" t="s">
        <v>5013</v>
      </c>
      <c r="C87" s="39">
        <v>360319.68</v>
      </c>
      <c r="D87" s="39">
        <v>300146.28999999998</v>
      </c>
      <c r="E87" s="50">
        <v>43136</v>
      </c>
      <c r="F87" s="50">
        <v>44926</v>
      </c>
      <c r="G87" s="35" t="s">
        <v>3126</v>
      </c>
      <c r="H87" s="36" t="s">
        <v>5014</v>
      </c>
      <c r="I87" s="35" t="s">
        <v>4173</v>
      </c>
    </row>
    <row r="88" spans="1:9" ht="33.75" x14ac:dyDescent="0.25">
      <c r="A88" s="35" t="s">
        <v>5015</v>
      </c>
      <c r="B88" s="36" t="s">
        <v>5016</v>
      </c>
      <c r="C88" s="39">
        <v>354755.76</v>
      </c>
      <c r="D88" s="39">
        <v>301542.40000000002</v>
      </c>
      <c r="E88" s="50">
        <v>42644</v>
      </c>
      <c r="F88" s="50">
        <v>44592</v>
      </c>
      <c r="G88" s="35" t="s">
        <v>3126</v>
      </c>
      <c r="H88" s="36" t="s">
        <v>5017</v>
      </c>
      <c r="I88" s="35" t="s">
        <v>4173</v>
      </c>
    </row>
    <row r="89" spans="1:9" ht="101.25" x14ac:dyDescent="0.25">
      <c r="A89" s="35" t="s">
        <v>3308</v>
      </c>
      <c r="B89" s="36" t="s">
        <v>3309</v>
      </c>
      <c r="C89" s="39">
        <v>314479.93</v>
      </c>
      <c r="D89" s="39">
        <v>267307.94</v>
      </c>
      <c r="E89" s="50">
        <v>42856</v>
      </c>
      <c r="F89" s="50">
        <v>43799</v>
      </c>
      <c r="G89" s="35" t="s">
        <v>3126</v>
      </c>
      <c r="H89" s="36" t="s">
        <v>3310</v>
      </c>
      <c r="I89" s="35" t="s">
        <v>62</v>
      </c>
    </row>
    <row r="90" spans="1:9" ht="33.75" x14ac:dyDescent="0.25">
      <c r="A90" s="35" t="s">
        <v>5018</v>
      </c>
      <c r="B90" s="36" t="s">
        <v>5019</v>
      </c>
      <c r="C90" s="39">
        <v>293207.89</v>
      </c>
      <c r="D90" s="39">
        <v>244242.18</v>
      </c>
      <c r="E90" s="50">
        <v>42278</v>
      </c>
      <c r="F90" s="50">
        <v>44082</v>
      </c>
      <c r="G90" s="35" t="s">
        <v>3126</v>
      </c>
      <c r="H90" s="36" t="s">
        <v>5020</v>
      </c>
      <c r="I90" s="35" t="s">
        <v>4173</v>
      </c>
    </row>
    <row r="91" spans="1:9" ht="56.25" x14ac:dyDescent="0.25">
      <c r="A91" s="35" t="s">
        <v>3311</v>
      </c>
      <c r="B91" s="36" t="s">
        <v>3312</v>
      </c>
      <c r="C91" s="39">
        <v>287644.24</v>
      </c>
      <c r="D91" s="39">
        <v>244497.61</v>
      </c>
      <c r="E91" s="50">
        <v>42979</v>
      </c>
      <c r="F91" s="50">
        <v>44377</v>
      </c>
      <c r="G91" s="35" t="s">
        <v>3126</v>
      </c>
      <c r="H91" s="36" t="s">
        <v>3313</v>
      </c>
      <c r="I91" s="35" t="s">
        <v>62</v>
      </c>
    </row>
    <row r="92" spans="1:9" ht="90" x14ac:dyDescent="0.25">
      <c r="A92" s="35" t="s">
        <v>3314</v>
      </c>
      <c r="B92" s="36" t="s">
        <v>3315</v>
      </c>
      <c r="C92" s="39">
        <v>285689.51</v>
      </c>
      <c r="D92" s="39">
        <v>242836.1</v>
      </c>
      <c r="E92" s="50">
        <v>43252</v>
      </c>
      <c r="F92" s="50">
        <v>44712</v>
      </c>
      <c r="G92" s="35" t="s">
        <v>3126</v>
      </c>
      <c r="H92" s="36" t="s">
        <v>3316</v>
      </c>
      <c r="I92" s="35" t="s">
        <v>62</v>
      </c>
    </row>
    <row r="93" spans="1:9" ht="22.5" x14ac:dyDescent="0.25">
      <c r="A93" s="35" t="s">
        <v>5021</v>
      </c>
      <c r="B93" s="36" t="s">
        <v>5022</v>
      </c>
      <c r="C93" s="39">
        <v>272816.36</v>
      </c>
      <c r="D93" s="39">
        <v>227256.03</v>
      </c>
      <c r="E93" s="50">
        <v>43076</v>
      </c>
      <c r="F93" s="50">
        <v>44901</v>
      </c>
      <c r="G93" s="35" t="s">
        <v>3126</v>
      </c>
      <c r="H93" s="36" t="s">
        <v>5023</v>
      </c>
      <c r="I93" s="35" t="s">
        <v>4173</v>
      </c>
    </row>
    <row r="94" spans="1:9" ht="22.5" x14ac:dyDescent="0.25">
      <c r="A94" s="35" t="s">
        <v>5024</v>
      </c>
      <c r="B94" s="36" t="s">
        <v>5025</v>
      </c>
      <c r="C94" s="39">
        <v>268254.09000000003</v>
      </c>
      <c r="D94" s="39">
        <v>223455.66</v>
      </c>
      <c r="E94" s="50">
        <v>41961</v>
      </c>
      <c r="F94" s="50">
        <v>44682</v>
      </c>
      <c r="G94" s="35" t="s">
        <v>3126</v>
      </c>
      <c r="H94" s="36" t="s">
        <v>5026</v>
      </c>
      <c r="I94" s="35" t="s">
        <v>4173</v>
      </c>
    </row>
    <row r="95" spans="1:9" ht="22.5" x14ac:dyDescent="0.25">
      <c r="A95" s="35" t="s">
        <v>5027</v>
      </c>
      <c r="B95" s="36" t="s">
        <v>5028</v>
      </c>
      <c r="C95" s="39">
        <v>259308.9</v>
      </c>
      <c r="D95" s="39">
        <v>216004.32</v>
      </c>
      <c r="E95" s="50">
        <v>43073</v>
      </c>
      <c r="F95" s="50">
        <v>44898</v>
      </c>
      <c r="G95" s="35" t="s">
        <v>3126</v>
      </c>
      <c r="H95" s="36" t="s">
        <v>5029</v>
      </c>
      <c r="I95" s="35" t="s">
        <v>4173</v>
      </c>
    </row>
    <row r="96" spans="1:9" ht="22.5" x14ac:dyDescent="0.25">
      <c r="A96" s="35" t="s">
        <v>5030</v>
      </c>
      <c r="B96" s="36" t="s">
        <v>5031</v>
      </c>
      <c r="C96" s="39">
        <v>248574.94</v>
      </c>
      <c r="D96" s="39">
        <v>207062.93</v>
      </c>
      <c r="E96" s="50">
        <v>43126</v>
      </c>
      <c r="F96" s="50">
        <v>44895</v>
      </c>
      <c r="G96" s="35" t="s">
        <v>3126</v>
      </c>
      <c r="H96" s="36" t="s">
        <v>5032</v>
      </c>
      <c r="I96" s="35" t="s">
        <v>4173</v>
      </c>
    </row>
    <row r="97" spans="1:9" ht="168.75" x14ac:dyDescent="0.25">
      <c r="A97" s="35" t="s">
        <v>3317</v>
      </c>
      <c r="B97" s="36" t="s">
        <v>3318</v>
      </c>
      <c r="C97" s="39">
        <v>241844.51</v>
      </c>
      <c r="D97" s="39">
        <v>205567.83</v>
      </c>
      <c r="E97" s="50">
        <v>42948</v>
      </c>
      <c r="F97" s="50">
        <v>43936</v>
      </c>
      <c r="G97" s="35" t="s">
        <v>3126</v>
      </c>
      <c r="H97" s="36" t="s">
        <v>3319</v>
      </c>
      <c r="I97" s="35" t="s">
        <v>62</v>
      </c>
    </row>
    <row r="98" spans="1:9" ht="123.75" x14ac:dyDescent="0.25">
      <c r="A98" s="35" t="s">
        <v>3320</v>
      </c>
      <c r="B98" s="36" t="s">
        <v>3321</v>
      </c>
      <c r="C98" s="39">
        <v>227952.2</v>
      </c>
      <c r="D98" s="39">
        <v>193759.37</v>
      </c>
      <c r="E98" s="50">
        <v>42736</v>
      </c>
      <c r="F98" s="50">
        <v>43465</v>
      </c>
      <c r="G98" s="35" t="s">
        <v>3126</v>
      </c>
      <c r="H98" s="36" t="s">
        <v>3322</v>
      </c>
      <c r="I98" s="35" t="s">
        <v>62</v>
      </c>
    </row>
    <row r="99" spans="1:9" ht="90" x14ac:dyDescent="0.25">
      <c r="A99" s="35" t="s">
        <v>3323</v>
      </c>
      <c r="B99" s="36" t="s">
        <v>3324</v>
      </c>
      <c r="C99" s="39">
        <v>190091</v>
      </c>
      <c r="D99" s="39">
        <v>161577.35</v>
      </c>
      <c r="E99" s="50">
        <v>42917</v>
      </c>
      <c r="F99" s="50">
        <v>43830</v>
      </c>
      <c r="G99" s="35" t="s">
        <v>3126</v>
      </c>
      <c r="H99" s="36" t="s">
        <v>3325</v>
      </c>
      <c r="I99" s="35" t="s">
        <v>62</v>
      </c>
    </row>
    <row r="100" spans="1:9" ht="112.5" x14ac:dyDescent="0.25">
      <c r="A100" s="35" t="s">
        <v>3326</v>
      </c>
      <c r="B100" s="36" t="s">
        <v>3327</v>
      </c>
      <c r="C100" s="39">
        <v>187437.97</v>
      </c>
      <c r="D100" s="39">
        <v>159322.26999999999</v>
      </c>
      <c r="E100" s="50">
        <v>42870</v>
      </c>
      <c r="F100" s="50">
        <v>43965</v>
      </c>
      <c r="G100" s="35" t="s">
        <v>3126</v>
      </c>
      <c r="H100" s="36" t="s">
        <v>3328</v>
      </c>
      <c r="I100" s="35" t="s">
        <v>62</v>
      </c>
    </row>
    <row r="101" spans="1:9" ht="112.5" x14ac:dyDescent="0.25">
      <c r="A101" s="35" t="s">
        <v>3329</v>
      </c>
      <c r="B101" s="36" t="s">
        <v>3330</v>
      </c>
      <c r="C101" s="39">
        <v>153527.57</v>
      </c>
      <c r="D101" s="39">
        <v>130498.43</v>
      </c>
      <c r="E101" s="50">
        <v>42795</v>
      </c>
      <c r="F101" s="50">
        <v>43524</v>
      </c>
      <c r="G101" s="35" t="s">
        <v>3126</v>
      </c>
      <c r="H101" s="36" t="s">
        <v>3331</v>
      </c>
      <c r="I101" s="35" t="s">
        <v>62</v>
      </c>
    </row>
    <row r="102" spans="1:9" ht="45" x14ac:dyDescent="0.25">
      <c r="A102" s="35" t="s">
        <v>3971</v>
      </c>
      <c r="B102" s="36" t="s">
        <v>3972</v>
      </c>
      <c r="C102" s="39">
        <v>14793474.539999999</v>
      </c>
      <c r="D102" s="39">
        <v>12574453.359999999</v>
      </c>
      <c r="E102" s="35">
        <v>44119</v>
      </c>
      <c r="F102" s="35">
        <v>45092</v>
      </c>
      <c r="G102" s="35" t="s">
        <v>3126</v>
      </c>
      <c r="H102" s="36" t="s">
        <v>3973</v>
      </c>
      <c r="I102" s="35" t="s">
        <v>62</v>
      </c>
    </row>
    <row r="103" spans="1:9" ht="67.5" x14ac:dyDescent="0.25">
      <c r="A103" s="35" t="s">
        <v>3974</v>
      </c>
      <c r="B103" s="36" t="s">
        <v>3975</v>
      </c>
      <c r="C103" s="39">
        <v>11342816.449999999</v>
      </c>
      <c r="D103" s="39">
        <v>9641393.9900000002</v>
      </c>
      <c r="E103" s="35">
        <v>44378</v>
      </c>
      <c r="F103" s="35">
        <v>45107</v>
      </c>
      <c r="G103" s="35" t="s">
        <v>3126</v>
      </c>
      <c r="H103" s="36" t="s">
        <v>3976</v>
      </c>
      <c r="I103" s="35" t="s">
        <v>62</v>
      </c>
    </row>
    <row r="104" spans="1:9" ht="157.5" x14ac:dyDescent="0.25">
      <c r="A104" s="35" t="s">
        <v>3977</v>
      </c>
      <c r="B104" s="36" t="s">
        <v>3978</v>
      </c>
      <c r="C104" s="39">
        <v>11080670.73</v>
      </c>
      <c r="D104" s="39">
        <v>9418570.1799999997</v>
      </c>
      <c r="E104" s="35">
        <v>44280</v>
      </c>
      <c r="F104" s="35">
        <v>45291</v>
      </c>
      <c r="G104" s="35" t="s">
        <v>3126</v>
      </c>
      <c r="H104" s="36" t="s">
        <v>3979</v>
      </c>
      <c r="I104" s="35" t="s">
        <v>62</v>
      </c>
    </row>
    <row r="105" spans="1:9" ht="168.75" x14ac:dyDescent="0.25">
      <c r="A105" s="35" t="s">
        <v>3980</v>
      </c>
      <c r="B105" s="36" t="s">
        <v>3981</v>
      </c>
      <c r="C105" s="39">
        <v>9641473.4700000007</v>
      </c>
      <c r="D105" s="39">
        <v>8195252.46</v>
      </c>
      <c r="E105" s="35">
        <v>43617</v>
      </c>
      <c r="F105" s="35">
        <v>45291</v>
      </c>
      <c r="G105" s="35" t="s">
        <v>3126</v>
      </c>
      <c r="H105" s="36" t="s">
        <v>3982</v>
      </c>
      <c r="I105" s="35" t="s">
        <v>62</v>
      </c>
    </row>
    <row r="106" spans="1:9" ht="157.5" x14ac:dyDescent="0.25">
      <c r="A106" s="35" t="s">
        <v>3983</v>
      </c>
      <c r="B106" s="36" t="s">
        <v>3984</v>
      </c>
      <c r="C106" s="39">
        <v>8134526.0599999996</v>
      </c>
      <c r="D106" s="39">
        <v>6914347.1699999999</v>
      </c>
      <c r="E106" s="35">
        <v>44197</v>
      </c>
      <c r="F106" s="35">
        <v>45290</v>
      </c>
      <c r="G106" s="35" t="s">
        <v>3126</v>
      </c>
      <c r="H106" s="36" t="s">
        <v>3985</v>
      </c>
      <c r="I106" s="35" t="s">
        <v>62</v>
      </c>
    </row>
    <row r="107" spans="1:9" ht="157.5" x14ac:dyDescent="0.25">
      <c r="A107" s="35" t="s">
        <v>3986</v>
      </c>
      <c r="B107" s="36" t="s">
        <v>3987</v>
      </c>
      <c r="C107" s="39">
        <v>7182180.4000000004</v>
      </c>
      <c r="D107" s="39">
        <v>6104853.3399999999</v>
      </c>
      <c r="E107" s="35">
        <v>43739</v>
      </c>
      <c r="F107" s="35">
        <v>45291</v>
      </c>
      <c r="G107" s="35" t="s">
        <v>3126</v>
      </c>
      <c r="H107" s="36" t="s">
        <v>3988</v>
      </c>
      <c r="I107" s="35" t="s">
        <v>62</v>
      </c>
    </row>
    <row r="108" spans="1:9" ht="168.75" x14ac:dyDescent="0.25">
      <c r="A108" s="35" t="s">
        <v>3989</v>
      </c>
      <c r="B108" s="36" t="s">
        <v>3990</v>
      </c>
      <c r="C108" s="39">
        <v>5613172.9699999997</v>
      </c>
      <c r="D108" s="39">
        <v>4771197.03</v>
      </c>
      <c r="E108" s="35">
        <v>43497</v>
      </c>
      <c r="F108" s="35">
        <v>45291</v>
      </c>
      <c r="G108" s="35" t="s">
        <v>3126</v>
      </c>
      <c r="H108" s="36" t="s">
        <v>3991</v>
      </c>
      <c r="I108" s="35" t="s">
        <v>62</v>
      </c>
    </row>
    <row r="109" spans="1:9" ht="33.75" x14ac:dyDescent="0.25">
      <c r="A109" s="35" t="s">
        <v>3992</v>
      </c>
      <c r="B109" s="36" t="s">
        <v>3993</v>
      </c>
      <c r="C109" s="39">
        <v>5313410.74</v>
      </c>
      <c r="D109" s="39">
        <v>4516399.1399999997</v>
      </c>
      <c r="E109" s="35">
        <v>43951</v>
      </c>
      <c r="F109" s="35">
        <v>45289</v>
      </c>
      <c r="G109" s="35" t="s">
        <v>3126</v>
      </c>
      <c r="H109" s="36" t="s">
        <v>3994</v>
      </c>
      <c r="I109" s="35" t="s">
        <v>62</v>
      </c>
    </row>
    <row r="110" spans="1:9" ht="22.5" x14ac:dyDescent="0.25">
      <c r="A110" s="35" t="s">
        <v>3995</v>
      </c>
      <c r="B110" s="36" t="s">
        <v>3996</v>
      </c>
      <c r="C110" s="39">
        <v>5136113.17</v>
      </c>
      <c r="D110" s="39">
        <v>4365696.2</v>
      </c>
      <c r="E110" s="35">
        <v>43770</v>
      </c>
      <c r="F110" s="35">
        <v>45230</v>
      </c>
      <c r="G110" s="35" t="s">
        <v>3126</v>
      </c>
      <c r="H110" s="36" t="s">
        <v>3997</v>
      </c>
      <c r="I110" s="35" t="s">
        <v>62</v>
      </c>
    </row>
    <row r="111" spans="1:9" ht="157.5" x14ac:dyDescent="0.25">
      <c r="A111" s="35" t="s">
        <v>3998</v>
      </c>
      <c r="B111" s="36" t="s">
        <v>3999</v>
      </c>
      <c r="C111" s="39">
        <v>4814220.37</v>
      </c>
      <c r="D111" s="39">
        <v>4092087.32</v>
      </c>
      <c r="E111" s="35">
        <v>44105</v>
      </c>
      <c r="F111" s="35">
        <v>45199</v>
      </c>
      <c r="G111" s="35" t="s">
        <v>3126</v>
      </c>
      <c r="H111" s="36" t="s">
        <v>4000</v>
      </c>
      <c r="I111" s="35" t="s">
        <v>62</v>
      </c>
    </row>
    <row r="112" spans="1:9" ht="157.5" x14ac:dyDescent="0.25">
      <c r="A112" s="35" t="s">
        <v>4001</v>
      </c>
      <c r="B112" s="36" t="s">
        <v>4002</v>
      </c>
      <c r="C112" s="39">
        <v>4800600.82</v>
      </c>
      <c r="D112" s="39">
        <v>4080510.71</v>
      </c>
      <c r="E112" s="35">
        <v>44105</v>
      </c>
      <c r="F112" s="35">
        <v>45199</v>
      </c>
      <c r="G112" s="35" t="s">
        <v>3126</v>
      </c>
      <c r="H112" s="36" t="s">
        <v>4003</v>
      </c>
      <c r="I112" s="35" t="s">
        <v>62</v>
      </c>
    </row>
    <row r="113" spans="1:9" ht="157.5" x14ac:dyDescent="0.25">
      <c r="A113" s="35" t="s">
        <v>4004</v>
      </c>
      <c r="B113" s="36" t="s">
        <v>4005</v>
      </c>
      <c r="C113" s="39">
        <v>4799802.33</v>
      </c>
      <c r="D113" s="39">
        <v>4079831.99</v>
      </c>
      <c r="E113" s="35">
        <v>44105</v>
      </c>
      <c r="F113" s="35">
        <v>45199</v>
      </c>
      <c r="G113" s="35" t="s">
        <v>3126</v>
      </c>
      <c r="H113" s="36" t="s">
        <v>4006</v>
      </c>
      <c r="I113" s="35" t="s">
        <v>62</v>
      </c>
    </row>
    <row r="114" spans="1:9" ht="157.5" x14ac:dyDescent="0.25">
      <c r="A114" s="35" t="s">
        <v>4007</v>
      </c>
      <c r="B114" s="36" t="s">
        <v>4008</v>
      </c>
      <c r="C114" s="39">
        <v>4798801.54</v>
      </c>
      <c r="D114" s="39">
        <v>4078981.32</v>
      </c>
      <c r="E114" s="35">
        <v>44105</v>
      </c>
      <c r="F114" s="35">
        <v>45199</v>
      </c>
      <c r="G114" s="35" t="s">
        <v>3126</v>
      </c>
      <c r="H114" s="36" t="s">
        <v>4009</v>
      </c>
      <c r="I114" s="35" t="s">
        <v>62</v>
      </c>
    </row>
    <row r="115" spans="1:9" ht="157.5" x14ac:dyDescent="0.25">
      <c r="A115" s="35" t="s">
        <v>4010</v>
      </c>
      <c r="B115" s="36" t="s">
        <v>4011</v>
      </c>
      <c r="C115" s="39">
        <v>4783494.57</v>
      </c>
      <c r="D115" s="39">
        <v>4065970.39</v>
      </c>
      <c r="E115" s="35">
        <v>44105</v>
      </c>
      <c r="F115" s="35">
        <v>45199</v>
      </c>
      <c r="G115" s="35" t="s">
        <v>3126</v>
      </c>
      <c r="H115" s="36" t="s">
        <v>4012</v>
      </c>
      <c r="I115" s="35" t="s">
        <v>62</v>
      </c>
    </row>
    <row r="116" spans="1:9" ht="157.5" x14ac:dyDescent="0.25">
      <c r="A116" s="35" t="s">
        <v>4013</v>
      </c>
      <c r="B116" s="36" t="s">
        <v>4014</v>
      </c>
      <c r="C116" s="39">
        <v>4779936.47</v>
      </c>
      <c r="D116" s="39">
        <v>4062946.01</v>
      </c>
      <c r="E116" s="35">
        <v>44105</v>
      </c>
      <c r="F116" s="35">
        <v>45199</v>
      </c>
      <c r="G116" s="35" t="s">
        <v>3126</v>
      </c>
      <c r="H116" s="36" t="s">
        <v>4015</v>
      </c>
      <c r="I116" s="35" t="s">
        <v>62</v>
      </c>
    </row>
    <row r="117" spans="1:9" ht="157.5" x14ac:dyDescent="0.25">
      <c r="A117" s="35" t="s">
        <v>4016</v>
      </c>
      <c r="B117" s="36" t="s">
        <v>4017</v>
      </c>
      <c r="C117" s="39">
        <v>4719739.13</v>
      </c>
      <c r="D117" s="39">
        <v>4011778.27</v>
      </c>
      <c r="E117" s="35">
        <v>44105</v>
      </c>
      <c r="F117" s="35">
        <v>45199</v>
      </c>
      <c r="G117" s="35" t="s">
        <v>3126</v>
      </c>
      <c r="H117" s="36" t="s">
        <v>4018</v>
      </c>
      <c r="I117" s="35" t="s">
        <v>62</v>
      </c>
    </row>
    <row r="118" spans="1:9" ht="157.5" x14ac:dyDescent="0.25">
      <c r="A118" s="35" t="s">
        <v>4019</v>
      </c>
      <c r="B118" s="36" t="s">
        <v>4020</v>
      </c>
      <c r="C118" s="39">
        <v>4705277.0599999996</v>
      </c>
      <c r="D118" s="39">
        <v>3999485.5</v>
      </c>
      <c r="E118" s="35">
        <v>44105</v>
      </c>
      <c r="F118" s="35">
        <v>45199</v>
      </c>
      <c r="G118" s="35" t="s">
        <v>3126</v>
      </c>
      <c r="H118" s="36" t="s">
        <v>4021</v>
      </c>
      <c r="I118" s="35" t="s">
        <v>62</v>
      </c>
    </row>
    <row r="119" spans="1:9" ht="157.5" x14ac:dyDescent="0.25">
      <c r="A119" s="35" t="s">
        <v>4022</v>
      </c>
      <c r="B119" s="36" t="s">
        <v>4023</v>
      </c>
      <c r="C119" s="39">
        <v>4625430.4400000004</v>
      </c>
      <c r="D119" s="39">
        <v>3931615.88</v>
      </c>
      <c r="E119" s="35">
        <v>44105</v>
      </c>
      <c r="F119" s="35">
        <v>45199</v>
      </c>
      <c r="G119" s="35" t="s">
        <v>3126</v>
      </c>
      <c r="H119" s="36" t="s">
        <v>4024</v>
      </c>
      <c r="I119" s="35" t="s">
        <v>62</v>
      </c>
    </row>
    <row r="120" spans="1:9" ht="146.25" x14ac:dyDescent="0.25">
      <c r="A120" s="35" t="s">
        <v>4025</v>
      </c>
      <c r="B120" s="36" t="s">
        <v>4026</v>
      </c>
      <c r="C120" s="39">
        <v>4498243.38</v>
      </c>
      <c r="D120" s="39">
        <v>3823506.88</v>
      </c>
      <c r="E120" s="35">
        <v>44105</v>
      </c>
      <c r="F120" s="35">
        <v>45199</v>
      </c>
      <c r="G120" s="35" t="s">
        <v>3126</v>
      </c>
      <c r="H120" s="36" t="s">
        <v>4027</v>
      </c>
      <c r="I120" s="35" t="s">
        <v>62</v>
      </c>
    </row>
    <row r="121" spans="1:9" ht="56.25" x14ac:dyDescent="0.25">
      <c r="A121" s="35" t="s">
        <v>4028</v>
      </c>
      <c r="B121" s="36" t="s">
        <v>4029</v>
      </c>
      <c r="C121" s="39">
        <v>3510881.49</v>
      </c>
      <c r="D121" s="39">
        <v>2984249.26</v>
      </c>
      <c r="E121" s="35">
        <v>44136</v>
      </c>
      <c r="F121" s="35">
        <v>45230</v>
      </c>
      <c r="G121" s="35" t="s">
        <v>3126</v>
      </c>
      <c r="H121" s="36" t="s">
        <v>4030</v>
      </c>
      <c r="I121" s="35" t="s">
        <v>62</v>
      </c>
    </row>
    <row r="122" spans="1:9" ht="101.25" x14ac:dyDescent="0.25">
      <c r="A122" s="35" t="s">
        <v>4031</v>
      </c>
      <c r="B122" s="36" t="s">
        <v>4032</v>
      </c>
      <c r="C122" s="39">
        <v>3225893.85</v>
      </c>
      <c r="D122" s="39">
        <v>2742009.77</v>
      </c>
      <c r="E122" s="35">
        <v>43739</v>
      </c>
      <c r="F122" s="35">
        <v>45199</v>
      </c>
      <c r="G122" s="35" t="s">
        <v>3126</v>
      </c>
      <c r="H122" s="36" t="s">
        <v>4033</v>
      </c>
      <c r="I122" s="35" t="s">
        <v>62</v>
      </c>
    </row>
    <row r="123" spans="1:9" ht="112.5" x14ac:dyDescent="0.25">
      <c r="A123" s="35" t="s">
        <v>4034</v>
      </c>
      <c r="B123" s="36" t="s">
        <v>4035</v>
      </c>
      <c r="C123" s="39">
        <v>2903422.37</v>
      </c>
      <c r="D123" s="39">
        <v>2467909.0299999998</v>
      </c>
      <c r="E123" s="35">
        <v>43831</v>
      </c>
      <c r="F123" s="35">
        <v>45291</v>
      </c>
      <c r="G123" s="35" t="s">
        <v>3126</v>
      </c>
      <c r="H123" s="36" t="s">
        <v>4036</v>
      </c>
      <c r="I123" s="35" t="s">
        <v>62</v>
      </c>
    </row>
    <row r="124" spans="1:9" ht="157.5" x14ac:dyDescent="0.25">
      <c r="A124" s="35" t="s">
        <v>4037</v>
      </c>
      <c r="B124" s="36" t="s">
        <v>4038</v>
      </c>
      <c r="C124" s="39">
        <v>2857244.36</v>
      </c>
      <c r="D124" s="39">
        <v>2428657.71</v>
      </c>
      <c r="E124" s="35">
        <v>43739</v>
      </c>
      <c r="F124" s="35">
        <v>45291</v>
      </c>
      <c r="G124" s="35" t="s">
        <v>3126</v>
      </c>
      <c r="H124" s="36" t="s">
        <v>4039</v>
      </c>
      <c r="I124" s="35" t="s">
        <v>62</v>
      </c>
    </row>
    <row r="125" spans="1:9" ht="157.5" x14ac:dyDescent="0.25">
      <c r="A125" s="35" t="s">
        <v>4040</v>
      </c>
      <c r="B125" s="36" t="s">
        <v>4041</v>
      </c>
      <c r="C125" s="39">
        <v>2819645.16</v>
      </c>
      <c r="D125" s="39">
        <v>2396698.39</v>
      </c>
      <c r="E125" s="35">
        <v>44075</v>
      </c>
      <c r="F125" s="35">
        <v>45169</v>
      </c>
      <c r="G125" s="35" t="s">
        <v>3126</v>
      </c>
      <c r="H125" s="36" t="s">
        <v>4042</v>
      </c>
      <c r="I125" s="35" t="s">
        <v>62</v>
      </c>
    </row>
    <row r="126" spans="1:9" ht="157.5" x14ac:dyDescent="0.25">
      <c r="A126" s="35" t="s">
        <v>4043</v>
      </c>
      <c r="B126" s="36" t="s">
        <v>4044</v>
      </c>
      <c r="C126" s="39">
        <v>2607403.04</v>
      </c>
      <c r="D126" s="39">
        <v>2216292.59</v>
      </c>
      <c r="E126" s="35">
        <v>43739</v>
      </c>
      <c r="F126" s="35">
        <v>45291</v>
      </c>
      <c r="G126" s="35" t="s">
        <v>3126</v>
      </c>
      <c r="H126" s="36" t="s">
        <v>4045</v>
      </c>
      <c r="I126" s="35" t="s">
        <v>62</v>
      </c>
    </row>
    <row r="127" spans="1:9" ht="123.75" x14ac:dyDescent="0.25">
      <c r="A127" s="35" t="s">
        <v>4046</v>
      </c>
      <c r="B127" s="36" t="s">
        <v>4047</v>
      </c>
      <c r="C127" s="39">
        <v>2490678.6</v>
      </c>
      <c r="D127" s="39">
        <v>2117076.8199999998</v>
      </c>
      <c r="E127" s="35">
        <v>44197</v>
      </c>
      <c r="F127" s="35">
        <v>45291</v>
      </c>
      <c r="G127" s="35" t="s">
        <v>3126</v>
      </c>
      <c r="H127" s="36" t="s">
        <v>4048</v>
      </c>
      <c r="I127" s="35" t="s">
        <v>62</v>
      </c>
    </row>
    <row r="128" spans="1:9" ht="135" x14ac:dyDescent="0.25">
      <c r="A128" s="35" t="s">
        <v>4049</v>
      </c>
      <c r="B128" s="36" t="s">
        <v>4050</v>
      </c>
      <c r="C128" s="39">
        <v>1133609.2</v>
      </c>
      <c r="D128" s="39">
        <v>963567.83</v>
      </c>
      <c r="E128" s="35">
        <v>44105</v>
      </c>
      <c r="F128" s="35">
        <v>45230</v>
      </c>
      <c r="G128" s="35" t="s">
        <v>3126</v>
      </c>
      <c r="H128" s="36" t="s">
        <v>4051</v>
      </c>
      <c r="I128" s="35" t="s">
        <v>62</v>
      </c>
    </row>
    <row r="129" spans="1:9" x14ac:dyDescent="0.25">
      <c r="A129" s="35"/>
      <c r="B129" s="36"/>
      <c r="C129" s="35"/>
      <c r="D129" s="35"/>
      <c r="E129" s="35"/>
      <c r="F129" s="35"/>
      <c r="G129" s="35"/>
      <c r="H129" s="36"/>
      <c r="I129" s="35"/>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D63B6-D9CB-4C91-B1F8-3CEA05E12BC7}">
  <dimension ref="A1:I2"/>
  <sheetViews>
    <sheetView workbookViewId="0">
      <selection activeCell="C38" sqref="C38"/>
    </sheetView>
  </sheetViews>
  <sheetFormatPr defaultRowHeight="15" x14ac:dyDescent="0.25"/>
  <cols>
    <col min="1" max="1" width="8.5703125" customWidth="1"/>
    <col min="2" max="2" width="48.5703125" customWidth="1"/>
    <col min="3" max="3" width="17.140625" customWidth="1"/>
    <col min="4" max="4" width="18.5703125" customWidth="1"/>
    <col min="5" max="6" width="10" customWidth="1"/>
    <col min="7" max="7" width="8.5703125" customWidth="1"/>
    <col min="8" max="8" width="150" customWidth="1"/>
    <col min="9" max="9" width="12.85546875" customWidth="1"/>
  </cols>
  <sheetData>
    <row r="1" spans="1:9" s="34" customFormat="1" x14ac:dyDescent="0.25">
      <c r="A1" s="32" t="s">
        <v>57</v>
      </c>
      <c r="B1" s="33" t="s">
        <v>4163</v>
      </c>
      <c r="C1" s="32" t="s">
        <v>40</v>
      </c>
      <c r="D1" s="32" t="s">
        <v>4164</v>
      </c>
      <c r="E1" s="32" t="s">
        <v>4165</v>
      </c>
      <c r="F1" s="32" t="s">
        <v>4166</v>
      </c>
      <c r="G1" s="32" t="s">
        <v>33</v>
      </c>
      <c r="H1" s="33" t="s">
        <v>4167</v>
      </c>
      <c r="I1" s="32" t="s">
        <v>4168</v>
      </c>
    </row>
    <row r="2" spans="1:9" x14ac:dyDescent="0.25">
      <c r="A2" s="136" t="s">
        <v>5232</v>
      </c>
      <c r="B2" s="136"/>
      <c r="C2" s="136"/>
      <c r="D2" s="136"/>
      <c r="E2" s="136"/>
      <c r="F2" s="136"/>
      <c r="G2" s="136"/>
      <c r="H2" s="136"/>
      <c r="I2" s="136"/>
    </row>
  </sheetData>
  <mergeCells count="1">
    <mergeCell ref="A2:I2"/>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DD07F-6950-4C4A-A1FC-68C3D596D6BF}">
  <dimension ref="A1:I88"/>
  <sheetViews>
    <sheetView workbookViewId="0"/>
  </sheetViews>
  <sheetFormatPr defaultRowHeight="15" x14ac:dyDescent="0.25"/>
  <cols>
    <col min="1" max="1" width="8.5703125" customWidth="1"/>
    <col min="2" max="2" width="48.5703125" style="28" customWidth="1"/>
    <col min="3" max="3" width="17.140625" customWidth="1"/>
    <col min="4" max="4" width="18.5703125" customWidth="1"/>
    <col min="5" max="6" width="10" customWidth="1"/>
    <col min="7" max="7" width="8.5703125" customWidth="1"/>
    <col min="8" max="8" width="150" style="28" customWidth="1"/>
    <col min="9" max="9" width="12.85546875" customWidth="1"/>
  </cols>
  <sheetData>
    <row r="1" spans="1:9" s="34" customFormat="1" x14ac:dyDescent="0.25">
      <c r="A1" s="32" t="s">
        <v>57</v>
      </c>
      <c r="B1" s="33" t="s">
        <v>4163</v>
      </c>
      <c r="C1" s="32" t="s">
        <v>40</v>
      </c>
      <c r="D1" s="32" t="s">
        <v>4164</v>
      </c>
      <c r="E1" s="32" t="s">
        <v>4165</v>
      </c>
      <c r="F1" s="32" t="s">
        <v>4166</v>
      </c>
      <c r="G1" s="32" t="s">
        <v>33</v>
      </c>
      <c r="H1" s="33" t="s">
        <v>4167</v>
      </c>
      <c r="I1" s="32" t="s">
        <v>4168</v>
      </c>
    </row>
    <row r="2" spans="1:9" ht="112.5" x14ac:dyDescent="0.25">
      <c r="A2" s="35" t="s">
        <v>4170</v>
      </c>
      <c r="B2" s="36" t="s">
        <v>4171</v>
      </c>
      <c r="C2" s="39">
        <v>4096678.92</v>
      </c>
      <c r="D2" s="39">
        <v>3482177.08</v>
      </c>
      <c r="E2" s="50">
        <v>44039</v>
      </c>
      <c r="F2" s="50">
        <v>44769</v>
      </c>
      <c r="G2" s="35" t="s">
        <v>60</v>
      </c>
      <c r="H2" s="36" t="s">
        <v>4172</v>
      </c>
      <c r="I2" s="35" t="s">
        <v>4173</v>
      </c>
    </row>
    <row r="3" spans="1:9" ht="78.75" x14ac:dyDescent="0.25">
      <c r="A3" s="35" t="s">
        <v>4174</v>
      </c>
      <c r="B3" s="36" t="s">
        <v>4175</v>
      </c>
      <c r="C3" s="39">
        <v>3406366.5</v>
      </c>
      <c r="D3" s="39">
        <v>2895411.52</v>
      </c>
      <c r="E3" s="50">
        <v>44000</v>
      </c>
      <c r="F3" s="50">
        <v>44913</v>
      </c>
      <c r="G3" s="35" t="s">
        <v>60</v>
      </c>
      <c r="H3" s="36" t="s">
        <v>4176</v>
      </c>
      <c r="I3" s="35" t="s">
        <v>4173</v>
      </c>
    </row>
    <row r="4" spans="1:9" ht="112.5" x14ac:dyDescent="0.25">
      <c r="A4" s="35" t="s">
        <v>4177</v>
      </c>
      <c r="B4" s="36" t="s">
        <v>4178</v>
      </c>
      <c r="C4" s="39">
        <v>2600577.9</v>
      </c>
      <c r="D4" s="39">
        <v>2210491.21</v>
      </c>
      <c r="E4" s="50">
        <v>43994</v>
      </c>
      <c r="F4" s="50">
        <v>44724</v>
      </c>
      <c r="G4" s="35" t="s">
        <v>60</v>
      </c>
      <c r="H4" s="36" t="s">
        <v>4179</v>
      </c>
      <c r="I4" s="35" t="s">
        <v>4173</v>
      </c>
    </row>
    <row r="5" spans="1:9" ht="112.5" x14ac:dyDescent="0.25">
      <c r="A5" s="35" t="s">
        <v>4180</v>
      </c>
      <c r="B5" s="36" t="s">
        <v>4181</v>
      </c>
      <c r="C5" s="39">
        <v>2514218.4</v>
      </c>
      <c r="D5" s="39">
        <v>2137085.64</v>
      </c>
      <c r="E5" s="50">
        <v>44111</v>
      </c>
      <c r="F5" s="50">
        <v>44841</v>
      </c>
      <c r="G5" s="35" t="s">
        <v>60</v>
      </c>
      <c r="H5" s="36" t="s">
        <v>4182</v>
      </c>
      <c r="I5" s="35" t="s">
        <v>4173</v>
      </c>
    </row>
    <row r="6" spans="1:9" ht="90" x14ac:dyDescent="0.25">
      <c r="A6" s="35" t="s">
        <v>4183</v>
      </c>
      <c r="B6" s="36" t="s">
        <v>4184</v>
      </c>
      <c r="C6" s="39">
        <v>754824.31</v>
      </c>
      <c r="D6" s="39">
        <v>641600.66</v>
      </c>
      <c r="E6" s="50">
        <v>44180</v>
      </c>
      <c r="F6" s="50">
        <v>44849</v>
      </c>
      <c r="G6" s="35" t="s">
        <v>60</v>
      </c>
      <c r="H6" s="36" t="s">
        <v>4185</v>
      </c>
      <c r="I6" s="35" t="s">
        <v>4173</v>
      </c>
    </row>
    <row r="7" spans="1:9" ht="78.75" x14ac:dyDescent="0.25">
      <c r="A7" s="35" t="s">
        <v>4186</v>
      </c>
      <c r="B7" s="36" t="s">
        <v>4187</v>
      </c>
      <c r="C7" s="39">
        <v>752517.96</v>
      </c>
      <c r="D7" s="39">
        <v>639640.28</v>
      </c>
      <c r="E7" s="50">
        <v>44183</v>
      </c>
      <c r="F7" s="50">
        <v>44913</v>
      </c>
      <c r="G7" s="35" t="s">
        <v>60</v>
      </c>
      <c r="H7" s="36" t="s">
        <v>4188</v>
      </c>
      <c r="I7" s="35" t="s">
        <v>4173</v>
      </c>
    </row>
    <row r="8" spans="1:9" ht="78.75" x14ac:dyDescent="0.25">
      <c r="A8" s="35" t="s">
        <v>58</v>
      </c>
      <c r="B8" s="36" t="s">
        <v>59</v>
      </c>
      <c r="C8" s="39">
        <v>687017.99</v>
      </c>
      <c r="D8" s="39">
        <v>583965.29</v>
      </c>
      <c r="E8" s="50">
        <v>44326</v>
      </c>
      <c r="F8" s="50">
        <v>44844</v>
      </c>
      <c r="G8" s="35" t="s">
        <v>60</v>
      </c>
      <c r="H8" s="36" t="s">
        <v>61</v>
      </c>
      <c r="I8" s="35" t="s">
        <v>62</v>
      </c>
    </row>
    <row r="9" spans="1:9" ht="112.5" x14ac:dyDescent="0.25">
      <c r="A9" s="35" t="s">
        <v>63</v>
      </c>
      <c r="B9" s="36" t="s">
        <v>64</v>
      </c>
      <c r="C9" s="39">
        <v>571132.26</v>
      </c>
      <c r="D9" s="39">
        <v>485462.42</v>
      </c>
      <c r="E9" s="50">
        <v>44355</v>
      </c>
      <c r="F9" s="50">
        <v>44873</v>
      </c>
      <c r="G9" s="35" t="s">
        <v>60</v>
      </c>
      <c r="H9" s="36" t="s">
        <v>65</v>
      </c>
      <c r="I9" s="35" t="s">
        <v>62</v>
      </c>
    </row>
    <row r="10" spans="1:9" ht="112.5" x14ac:dyDescent="0.25">
      <c r="A10" s="35" t="s">
        <v>66</v>
      </c>
      <c r="B10" s="36" t="s">
        <v>67</v>
      </c>
      <c r="C10" s="39">
        <v>436420.84</v>
      </c>
      <c r="D10" s="39">
        <v>370957.7</v>
      </c>
      <c r="E10" s="50">
        <v>43424</v>
      </c>
      <c r="F10" s="50">
        <v>44469</v>
      </c>
      <c r="G10" s="35" t="s">
        <v>60</v>
      </c>
      <c r="H10" s="36" t="s">
        <v>68</v>
      </c>
      <c r="I10" s="35" t="s">
        <v>62</v>
      </c>
    </row>
    <row r="11" spans="1:9" ht="90" x14ac:dyDescent="0.25">
      <c r="A11" s="35" t="s">
        <v>69</v>
      </c>
      <c r="B11" s="36" t="s">
        <v>70</v>
      </c>
      <c r="C11" s="39">
        <v>316096.65000000002</v>
      </c>
      <c r="D11" s="39">
        <v>268682.15000000002</v>
      </c>
      <c r="E11" s="50">
        <v>43371</v>
      </c>
      <c r="F11" s="50">
        <v>44420</v>
      </c>
      <c r="G11" s="35" t="s">
        <v>60</v>
      </c>
      <c r="H11" s="36" t="s">
        <v>71</v>
      </c>
      <c r="I11" s="35" t="s">
        <v>62</v>
      </c>
    </row>
    <row r="12" spans="1:9" ht="112.5" x14ac:dyDescent="0.25">
      <c r="A12" s="35" t="s">
        <v>72</v>
      </c>
      <c r="B12" s="36" t="s">
        <v>73</v>
      </c>
      <c r="C12" s="39">
        <v>285602.34999999998</v>
      </c>
      <c r="D12" s="39">
        <v>242761.99</v>
      </c>
      <c r="E12" s="50">
        <v>43341</v>
      </c>
      <c r="F12" s="50">
        <v>44418</v>
      </c>
      <c r="G12" s="35" t="s">
        <v>60</v>
      </c>
      <c r="H12" s="36" t="s">
        <v>74</v>
      </c>
      <c r="I12" s="35" t="s">
        <v>62</v>
      </c>
    </row>
    <row r="13" spans="1:9" ht="101.25" x14ac:dyDescent="0.25">
      <c r="A13" s="35" t="s">
        <v>75</v>
      </c>
      <c r="B13" s="36" t="s">
        <v>76</v>
      </c>
      <c r="C13" s="39">
        <v>185966.25</v>
      </c>
      <c r="D13" s="39">
        <v>158071.31</v>
      </c>
      <c r="E13" s="50">
        <v>43403</v>
      </c>
      <c r="F13" s="50">
        <v>44400</v>
      </c>
      <c r="G13" s="35" t="s">
        <v>60</v>
      </c>
      <c r="H13" s="36" t="s">
        <v>77</v>
      </c>
      <c r="I13" s="35" t="s">
        <v>62</v>
      </c>
    </row>
    <row r="14" spans="1:9" ht="67.5" x14ac:dyDescent="0.25">
      <c r="A14" s="35" t="s">
        <v>78</v>
      </c>
      <c r="B14" s="36" t="s">
        <v>79</v>
      </c>
      <c r="C14" s="39">
        <v>150001.20000000001</v>
      </c>
      <c r="D14" s="39">
        <v>127501.02</v>
      </c>
      <c r="E14" s="50">
        <v>44040</v>
      </c>
      <c r="F14" s="50">
        <v>44923</v>
      </c>
      <c r="G14" s="35" t="s">
        <v>60</v>
      </c>
      <c r="H14" s="36" t="s">
        <v>80</v>
      </c>
      <c r="I14" s="35" t="s">
        <v>62</v>
      </c>
    </row>
    <row r="15" spans="1:9" ht="56.25" x14ac:dyDescent="0.25">
      <c r="A15" s="35" t="s">
        <v>81</v>
      </c>
      <c r="B15" s="36" t="s">
        <v>82</v>
      </c>
      <c r="C15" s="39">
        <v>150001.20000000001</v>
      </c>
      <c r="D15" s="39">
        <v>127501.02</v>
      </c>
      <c r="E15" s="50">
        <v>44040</v>
      </c>
      <c r="F15" s="50">
        <v>44923</v>
      </c>
      <c r="G15" s="35" t="s">
        <v>60</v>
      </c>
      <c r="H15" s="36" t="s">
        <v>83</v>
      </c>
      <c r="I15" s="35" t="s">
        <v>62</v>
      </c>
    </row>
    <row r="16" spans="1:9" ht="90" x14ac:dyDescent="0.25">
      <c r="A16" s="35" t="s">
        <v>84</v>
      </c>
      <c r="B16" s="36" t="s">
        <v>85</v>
      </c>
      <c r="C16" s="39">
        <v>149791.07999999999</v>
      </c>
      <c r="D16" s="39">
        <v>127322.42</v>
      </c>
      <c r="E16" s="50">
        <v>44067</v>
      </c>
      <c r="F16" s="50">
        <v>44889</v>
      </c>
      <c r="G16" s="35" t="s">
        <v>60</v>
      </c>
      <c r="H16" s="36" t="s">
        <v>86</v>
      </c>
      <c r="I16" s="35" t="s">
        <v>62</v>
      </c>
    </row>
    <row r="17" spans="1:9" ht="101.25" x14ac:dyDescent="0.25">
      <c r="A17" s="35" t="s">
        <v>87</v>
      </c>
      <c r="B17" s="36" t="s">
        <v>88</v>
      </c>
      <c r="C17" s="39">
        <v>145825.79999999999</v>
      </c>
      <c r="D17" s="39">
        <v>123951.94</v>
      </c>
      <c r="E17" s="50">
        <v>43490</v>
      </c>
      <c r="F17" s="50">
        <v>44089</v>
      </c>
      <c r="G17" s="35" t="s">
        <v>60</v>
      </c>
      <c r="H17" s="36" t="s">
        <v>89</v>
      </c>
      <c r="I17" s="35" t="s">
        <v>62</v>
      </c>
    </row>
    <row r="18" spans="1:9" ht="101.25" x14ac:dyDescent="0.25">
      <c r="A18" s="35" t="s">
        <v>90</v>
      </c>
      <c r="B18" s="36" t="s">
        <v>91</v>
      </c>
      <c r="C18" s="39">
        <v>102071.4</v>
      </c>
      <c r="D18" s="39">
        <v>86760.69</v>
      </c>
      <c r="E18" s="50">
        <v>43347</v>
      </c>
      <c r="F18" s="50">
        <v>44900</v>
      </c>
      <c r="G18" s="35" t="s">
        <v>60</v>
      </c>
      <c r="H18" s="36" t="s">
        <v>92</v>
      </c>
      <c r="I18" s="35" t="s">
        <v>62</v>
      </c>
    </row>
    <row r="19" spans="1:9" ht="90" x14ac:dyDescent="0.25">
      <c r="A19" s="35" t="s">
        <v>93</v>
      </c>
      <c r="B19" s="36" t="s">
        <v>94</v>
      </c>
      <c r="C19" s="39">
        <v>87854.27</v>
      </c>
      <c r="D19" s="39">
        <v>74676.12</v>
      </c>
      <c r="E19" s="50">
        <v>43403</v>
      </c>
      <c r="F19" s="50">
        <v>44229</v>
      </c>
      <c r="G19" s="35" t="s">
        <v>60</v>
      </c>
      <c r="H19" s="36" t="s">
        <v>95</v>
      </c>
      <c r="I19" s="35" t="s">
        <v>62</v>
      </c>
    </row>
    <row r="20" spans="1:9" ht="78.75" x14ac:dyDescent="0.25">
      <c r="A20" s="35" t="s">
        <v>96</v>
      </c>
      <c r="B20" s="36" t="s">
        <v>97</v>
      </c>
      <c r="C20" s="39">
        <v>50860.87</v>
      </c>
      <c r="D20" s="39">
        <v>43231.74</v>
      </c>
      <c r="E20" s="50">
        <v>44041</v>
      </c>
      <c r="F20" s="50">
        <v>44863</v>
      </c>
      <c r="G20" s="35" t="s">
        <v>60</v>
      </c>
      <c r="H20" s="36" t="s">
        <v>98</v>
      </c>
      <c r="I20" s="35" t="s">
        <v>62</v>
      </c>
    </row>
    <row r="21" spans="1:9" ht="90" x14ac:dyDescent="0.25">
      <c r="A21" s="35" t="s">
        <v>99</v>
      </c>
      <c r="B21" s="36" t="s">
        <v>100</v>
      </c>
      <c r="C21" s="39">
        <v>50860.87</v>
      </c>
      <c r="D21" s="39">
        <v>43231.74</v>
      </c>
      <c r="E21" s="50">
        <v>44041</v>
      </c>
      <c r="F21" s="50">
        <v>44863</v>
      </c>
      <c r="G21" s="35" t="s">
        <v>60</v>
      </c>
      <c r="H21" s="36" t="s">
        <v>101</v>
      </c>
      <c r="I21" s="35" t="s">
        <v>62</v>
      </c>
    </row>
    <row r="22" spans="1:9" ht="78.75" x14ac:dyDescent="0.25">
      <c r="A22" s="35" t="s">
        <v>102</v>
      </c>
      <c r="B22" s="36" t="s">
        <v>103</v>
      </c>
      <c r="C22" s="39">
        <v>50860.87</v>
      </c>
      <c r="D22" s="39">
        <v>43231.74</v>
      </c>
      <c r="E22" s="50">
        <v>44041</v>
      </c>
      <c r="F22" s="50">
        <v>44863</v>
      </c>
      <c r="G22" s="35" t="s">
        <v>60</v>
      </c>
      <c r="H22" s="36" t="s">
        <v>104</v>
      </c>
      <c r="I22" s="35" t="s">
        <v>62</v>
      </c>
    </row>
    <row r="23" spans="1:9" ht="67.5" x14ac:dyDescent="0.25">
      <c r="A23" s="35" t="s">
        <v>105</v>
      </c>
      <c r="B23" s="36" t="s">
        <v>106</v>
      </c>
      <c r="C23" s="39">
        <v>50000.39</v>
      </c>
      <c r="D23" s="39">
        <v>42500.33</v>
      </c>
      <c r="E23" s="50">
        <v>44040</v>
      </c>
      <c r="F23" s="50">
        <v>44923</v>
      </c>
      <c r="G23" s="35" t="s">
        <v>60</v>
      </c>
      <c r="H23" s="36" t="s">
        <v>107</v>
      </c>
      <c r="I23" s="35" t="s">
        <v>62</v>
      </c>
    </row>
    <row r="24" spans="1:9" ht="101.25" x14ac:dyDescent="0.25">
      <c r="A24" s="35" t="s">
        <v>108</v>
      </c>
      <c r="B24" s="36" t="s">
        <v>109</v>
      </c>
      <c r="C24" s="39">
        <v>42962.32</v>
      </c>
      <c r="D24" s="39">
        <v>36517.97</v>
      </c>
      <c r="E24" s="50">
        <v>43353</v>
      </c>
      <c r="F24" s="50">
        <v>44238</v>
      </c>
      <c r="G24" s="35" t="s">
        <v>60</v>
      </c>
      <c r="H24" s="36" t="s">
        <v>110</v>
      </c>
      <c r="I24" s="35" t="s">
        <v>62</v>
      </c>
    </row>
    <row r="25" spans="1:9" ht="90" x14ac:dyDescent="0.25">
      <c r="A25" s="35" t="s">
        <v>111</v>
      </c>
      <c r="B25" s="36" t="s">
        <v>112</v>
      </c>
      <c r="C25" s="39">
        <v>36414</v>
      </c>
      <c r="D25" s="39">
        <v>30951.9</v>
      </c>
      <c r="E25" s="50">
        <v>44291</v>
      </c>
      <c r="F25" s="50">
        <v>44809</v>
      </c>
      <c r="G25" s="35" t="s">
        <v>60</v>
      </c>
      <c r="H25" s="36" t="s">
        <v>113</v>
      </c>
      <c r="I25" s="35" t="s">
        <v>62</v>
      </c>
    </row>
    <row r="26" spans="1:9" ht="90" x14ac:dyDescent="0.25">
      <c r="A26" s="35" t="s">
        <v>114</v>
      </c>
      <c r="B26" s="36" t="s">
        <v>115</v>
      </c>
      <c r="C26" s="39">
        <v>36414</v>
      </c>
      <c r="D26" s="39">
        <v>30951.9</v>
      </c>
      <c r="E26" s="50">
        <v>44326</v>
      </c>
      <c r="F26" s="50">
        <v>44823</v>
      </c>
      <c r="G26" s="35" t="s">
        <v>60</v>
      </c>
      <c r="H26" s="36" t="s">
        <v>116</v>
      </c>
      <c r="I26" s="35" t="s">
        <v>62</v>
      </c>
    </row>
    <row r="27" spans="1:9" ht="112.5" x14ac:dyDescent="0.25">
      <c r="A27" s="35" t="s">
        <v>117</v>
      </c>
      <c r="B27" s="36" t="s">
        <v>118</v>
      </c>
      <c r="C27" s="39">
        <v>36414</v>
      </c>
      <c r="D27" s="39">
        <v>30951.9</v>
      </c>
      <c r="E27" s="50">
        <v>44326</v>
      </c>
      <c r="F27" s="50">
        <v>44823</v>
      </c>
      <c r="G27" s="35" t="s">
        <v>60</v>
      </c>
      <c r="H27" s="36" t="s">
        <v>119</v>
      </c>
      <c r="I27" s="35" t="s">
        <v>62</v>
      </c>
    </row>
    <row r="28" spans="1:9" ht="112.5" x14ac:dyDescent="0.25">
      <c r="A28" s="35" t="s">
        <v>120</v>
      </c>
      <c r="B28" s="36" t="s">
        <v>121</v>
      </c>
      <c r="C28" s="39">
        <v>36414</v>
      </c>
      <c r="D28" s="39">
        <v>30951.9</v>
      </c>
      <c r="E28" s="50">
        <v>44326</v>
      </c>
      <c r="F28" s="50">
        <v>44823</v>
      </c>
      <c r="G28" s="35" t="s">
        <v>60</v>
      </c>
      <c r="H28" s="36" t="s">
        <v>122</v>
      </c>
      <c r="I28" s="35" t="s">
        <v>62</v>
      </c>
    </row>
    <row r="29" spans="1:9" ht="78.75" x14ac:dyDescent="0.25">
      <c r="A29" s="35" t="s">
        <v>123</v>
      </c>
      <c r="B29" s="36" t="s">
        <v>124</v>
      </c>
      <c r="C29" s="39">
        <v>36414</v>
      </c>
      <c r="D29" s="39">
        <v>30951.9</v>
      </c>
      <c r="E29" s="50">
        <v>44291</v>
      </c>
      <c r="F29" s="50">
        <v>44900</v>
      </c>
      <c r="G29" s="35" t="s">
        <v>60</v>
      </c>
      <c r="H29" s="36" t="s">
        <v>125</v>
      </c>
      <c r="I29" s="35" t="s">
        <v>62</v>
      </c>
    </row>
    <row r="30" spans="1:9" ht="112.5" x14ac:dyDescent="0.25">
      <c r="A30" s="35" t="s">
        <v>126</v>
      </c>
      <c r="B30" s="36" t="s">
        <v>127</v>
      </c>
      <c r="C30" s="39">
        <v>36414</v>
      </c>
      <c r="D30" s="39">
        <v>30951.9</v>
      </c>
      <c r="E30" s="50">
        <v>44040</v>
      </c>
      <c r="F30" s="50">
        <v>44923</v>
      </c>
      <c r="G30" s="35" t="s">
        <v>60</v>
      </c>
      <c r="H30" s="36" t="s">
        <v>128</v>
      </c>
      <c r="I30" s="35" t="s">
        <v>62</v>
      </c>
    </row>
    <row r="31" spans="1:9" ht="101.25" x14ac:dyDescent="0.25">
      <c r="A31" s="35" t="s">
        <v>129</v>
      </c>
      <c r="B31" s="36" t="s">
        <v>130</v>
      </c>
      <c r="C31" s="39">
        <v>36412.93</v>
      </c>
      <c r="D31" s="39">
        <v>30950.99</v>
      </c>
      <c r="E31" s="50">
        <v>44293</v>
      </c>
      <c r="F31" s="50">
        <v>44544</v>
      </c>
      <c r="G31" s="35" t="s">
        <v>60</v>
      </c>
      <c r="H31" s="36" t="s">
        <v>131</v>
      </c>
      <c r="I31" s="35" t="s">
        <v>62</v>
      </c>
    </row>
    <row r="32" spans="1:9" ht="101.25" x14ac:dyDescent="0.25">
      <c r="A32" s="35" t="s">
        <v>132</v>
      </c>
      <c r="B32" s="36" t="s">
        <v>133</v>
      </c>
      <c r="C32" s="39">
        <v>36392.07</v>
      </c>
      <c r="D32" s="39">
        <v>30933.26</v>
      </c>
      <c r="E32" s="50">
        <v>44301</v>
      </c>
      <c r="F32" s="50">
        <v>44757</v>
      </c>
      <c r="G32" s="35" t="s">
        <v>60</v>
      </c>
      <c r="H32" s="36" t="s">
        <v>134</v>
      </c>
      <c r="I32" s="35" t="s">
        <v>62</v>
      </c>
    </row>
    <row r="33" spans="1:9" ht="90" x14ac:dyDescent="0.25">
      <c r="A33" s="35" t="s">
        <v>135</v>
      </c>
      <c r="B33" s="36" t="s">
        <v>136</v>
      </c>
      <c r="C33" s="39">
        <v>32429.82</v>
      </c>
      <c r="D33" s="39">
        <v>27565.360000000001</v>
      </c>
      <c r="E33" s="50">
        <v>44054</v>
      </c>
      <c r="F33" s="50">
        <v>44664</v>
      </c>
      <c r="G33" s="35" t="s">
        <v>60</v>
      </c>
      <c r="H33" s="36" t="s">
        <v>137</v>
      </c>
      <c r="I33" s="35" t="s">
        <v>62</v>
      </c>
    </row>
    <row r="34" spans="1:9" ht="67.5" x14ac:dyDescent="0.25">
      <c r="A34" s="35" t="s">
        <v>138</v>
      </c>
      <c r="B34" s="36" t="s">
        <v>139</v>
      </c>
      <c r="C34" s="39">
        <v>27828.61</v>
      </c>
      <c r="D34" s="39">
        <v>23654.32</v>
      </c>
      <c r="E34" s="50">
        <v>44046</v>
      </c>
      <c r="F34" s="50">
        <v>44582</v>
      </c>
      <c r="G34" s="35" t="s">
        <v>60</v>
      </c>
      <c r="H34" s="36" t="s">
        <v>140</v>
      </c>
      <c r="I34" s="35" t="s">
        <v>62</v>
      </c>
    </row>
    <row r="35" spans="1:9" ht="78.75" x14ac:dyDescent="0.25">
      <c r="A35" s="35" t="s">
        <v>141</v>
      </c>
      <c r="B35" s="36" t="s">
        <v>142</v>
      </c>
      <c r="C35" s="39">
        <v>25749.15</v>
      </c>
      <c r="D35" s="39">
        <v>21886.77</v>
      </c>
      <c r="E35" s="50">
        <v>44041</v>
      </c>
      <c r="F35" s="50">
        <v>44538</v>
      </c>
      <c r="G35" s="35" t="s">
        <v>60</v>
      </c>
      <c r="H35" s="36" t="s">
        <v>143</v>
      </c>
      <c r="I35" s="35" t="s">
        <v>62</v>
      </c>
    </row>
    <row r="36" spans="1:9" ht="90" x14ac:dyDescent="0.25">
      <c r="A36" s="35" t="s">
        <v>3758</v>
      </c>
      <c r="B36" s="36" t="s">
        <v>3759</v>
      </c>
      <c r="C36" s="39">
        <v>9242430.1199999992</v>
      </c>
      <c r="D36" s="39">
        <v>7856065.5999999996</v>
      </c>
      <c r="E36" s="50">
        <v>42611</v>
      </c>
      <c r="F36" s="50">
        <v>44998</v>
      </c>
      <c r="G36" s="35" t="s">
        <v>60</v>
      </c>
      <c r="H36" s="36" t="s">
        <v>3760</v>
      </c>
      <c r="I36" s="35" t="s">
        <v>62</v>
      </c>
    </row>
    <row r="37" spans="1:9" ht="101.25" x14ac:dyDescent="0.25">
      <c r="A37" s="35" t="s">
        <v>3761</v>
      </c>
      <c r="B37" s="36" t="s">
        <v>3762</v>
      </c>
      <c r="C37" s="39">
        <v>6117338.5499999998</v>
      </c>
      <c r="D37" s="39">
        <v>5199737.76</v>
      </c>
      <c r="E37" s="50">
        <v>43343</v>
      </c>
      <c r="F37" s="50">
        <v>45138</v>
      </c>
      <c r="G37" s="35" t="s">
        <v>60</v>
      </c>
      <c r="H37" s="36" t="s">
        <v>3763</v>
      </c>
      <c r="I37" s="35" t="s">
        <v>62</v>
      </c>
    </row>
    <row r="38" spans="1:9" ht="101.25" x14ac:dyDescent="0.25">
      <c r="A38" s="35" t="s">
        <v>3764</v>
      </c>
      <c r="B38" s="36" t="s">
        <v>3765</v>
      </c>
      <c r="C38" s="39">
        <v>5984839.7999999998</v>
      </c>
      <c r="D38" s="39">
        <v>5087113.82</v>
      </c>
      <c r="E38" s="50">
        <v>43017</v>
      </c>
      <c r="F38" s="50">
        <v>45300</v>
      </c>
      <c r="G38" s="35" t="s">
        <v>60</v>
      </c>
      <c r="H38" s="36" t="s">
        <v>3766</v>
      </c>
      <c r="I38" s="35" t="s">
        <v>62</v>
      </c>
    </row>
    <row r="39" spans="1:9" ht="112.5" x14ac:dyDescent="0.25">
      <c r="A39" s="35" t="s">
        <v>3767</v>
      </c>
      <c r="B39" s="36" t="s">
        <v>3768</v>
      </c>
      <c r="C39" s="39">
        <v>5576662.4299999997</v>
      </c>
      <c r="D39" s="39">
        <v>4740163.08</v>
      </c>
      <c r="E39" s="50">
        <v>43369</v>
      </c>
      <c r="F39" s="50">
        <v>45257</v>
      </c>
      <c r="G39" s="35" t="s">
        <v>60</v>
      </c>
      <c r="H39" s="36" t="s">
        <v>3769</v>
      </c>
      <c r="I39" s="35" t="s">
        <v>62</v>
      </c>
    </row>
    <row r="40" spans="1:9" ht="112.5" x14ac:dyDescent="0.25">
      <c r="A40" s="35" t="s">
        <v>3770</v>
      </c>
      <c r="B40" s="36" t="s">
        <v>3771</v>
      </c>
      <c r="C40" s="39">
        <v>4351510.2300000004</v>
      </c>
      <c r="D40" s="39">
        <v>3698783.7</v>
      </c>
      <c r="E40" s="50">
        <v>43816</v>
      </c>
      <c r="F40" s="50">
        <v>45429</v>
      </c>
      <c r="G40" s="35" t="s">
        <v>60</v>
      </c>
      <c r="H40" s="36" t="s">
        <v>3772</v>
      </c>
      <c r="I40" s="35" t="s">
        <v>62</v>
      </c>
    </row>
    <row r="41" spans="1:9" ht="101.25" x14ac:dyDescent="0.25">
      <c r="A41" s="35" t="s">
        <v>3773</v>
      </c>
      <c r="B41" s="36" t="s">
        <v>3774</v>
      </c>
      <c r="C41" s="39">
        <v>4297852.5599999996</v>
      </c>
      <c r="D41" s="39">
        <v>3653174.69</v>
      </c>
      <c r="E41" s="50">
        <v>43934</v>
      </c>
      <c r="F41" s="50">
        <v>45443</v>
      </c>
      <c r="G41" s="35" t="s">
        <v>60</v>
      </c>
      <c r="H41" s="36" t="s">
        <v>3775</v>
      </c>
      <c r="I41" s="35" t="s">
        <v>62</v>
      </c>
    </row>
    <row r="42" spans="1:9" ht="67.5" x14ac:dyDescent="0.25">
      <c r="A42" s="35" t="s">
        <v>5154</v>
      </c>
      <c r="B42" s="36" t="s">
        <v>5155</v>
      </c>
      <c r="C42" s="39">
        <v>4039753.89</v>
      </c>
      <c r="D42" s="39">
        <v>3433790.81</v>
      </c>
      <c r="E42" s="50">
        <v>44046</v>
      </c>
      <c r="F42" s="50">
        <v>45019</v>
      </c>
      <c r="G42" s="35" t="s">
        <v>60</v>
      </c>
      <c r="H42" s="36" t="s">
        <v>5156</v>
      </c>
      <c r="I42" s="35" t="s">
        <v>4173</v>
      </c>
    </row>
    <row r="43" spans="1:9" ht="101.25" x14ac:dyDescent="0.25">
      <c r="A43" s="35" t="s">
        <v>5157</v>
      </c>
      <c r="B43" s="36" t="s">
        <v>5158</v>
      </c>
      <c r="C43" s="39">
        <v>3573886.77</v>
      </c>
      <c r="D43" s="39">
        <v>3037803.75</v>
      </c>
      <c r="E43" s="50">
        <v>43880</v>
      </c>
      <c r="F43" s="50">
        <v>45126</v>
      </c>
      <c r="G43" s="35" t="s">
        <v>60</v>
      </c>
      <c r="H43" s="36" t="s">
        <v>5159</v>
      </c>
      <c r="I43" s="35" t="s">
        <v>4173</v>
      </c>
    </row>
    <row r="44" spans="1:9" ht="101.25" x14ac:dyDescent="0.25">
      <c r="A44" s="35" t="s">
        <v>3776</v>
      </c>
      <c r="B44" s="36" t="s">
        <v>3777</v>
      </c>
      <c r="C44" s="39">
        <v>3192847.7</v>
      </c>
      <c r="D44" s="39">
        <v>2713920.55</v>
      </c>
      <c r="E44" s="50">
        <v>43343</v>
      </c>
      <c r="F44" s="50">
        <v>45107</v>
      </c>
      <c r="G44" s="35" t="s">
        <v>60</v>
      </c>
      <c r="H44" s="36" t="s">
        <v>3778</v>
      </c>
      <c r="I44" s="35" t="s">
        <v>62</v>
      </c>
    </row>
    <row r="45" spans="1:9" ht="112.5" x14ac:dyDescent="0.25">
      <c r="A45" s="35" t="s">
        <v>3779</v>
      </c>
      <c r="B45" s="36" t="s">
        <v>3780</v>
      </c>
      <c r="C45" s="39">
        <v>2332059.5299999998</v>
      </c>
      <c r="D45" s="39">
        <v>1982250.6</v>
      </c>
      <c r="E45" s="50">
        <v>44110</v>
      </c>
      <c r="F45" s="50">
        <v>45291</v>
      </c>
      <c r="G45" s="35" t="s">
        <v>60</v>
      </c>
      <c r="H45" s="36" t="s">
        <v>3781</v>
      </c>
      <c r="I45" s="35" t="s">
        <v>62</v>
      </c>
    </row>
    <row r="46" spans="1:9" ht="101.25" x14ac:dyDescent="0.25">
      <c r="A46" s="35" t="s">
        <v>3782</v>
      </c>
      <c r="B46" s="36" t="s">
        <v>3783</v>
      </c>
      <c r="C46" s="39">
        <v>1126314.71</v>
      </c>
      <c r="D46" s="39">
        <v>957367.51</v>
      </c>
      <c r="E46" s="50">
        <v>44327</v>
      </c>
      <c r="F46" s="50">
        <v>45393</v>
      </c>
      <c r="G46" s="35" t="s">
        <v>60</v>
      </c>
      <c r="H46" s="36" t="s">
        <v>3784</v>
      </c>
      <c r="I46" s="35" t="s">
        <v>62</v>
      </c>
    </row>
    <row r="47" spans="1:9" ht="112.5" x14ac:dyDescent="0.25">
      <c r="A47" s="35" t="s">
        <v>3785</v>
      </c>
      <c r="B47" s="36" t="s">
        <v>3786</v>
      </c>
      <c r="C47" s="39">
        <v>1041755.93</v>
      </c>
      <c r="D47" s="39">
        <v>885492.54</v>
      </c>
      <c r="E47" s="50">
        <v>43888</v>
      </c>
      <c r="F47" s="50">
        <v>45320</v>
      </c>
      <c r="G47" s="35" t="s">
        <v>60</v>
      </c>
      <c r="H47" s="36" t="s">
        <v>3787</v>
      </c>
      <c r="I47" s="35" t="s">
        <v>62</v>
      </c>
    </row>
    <row r="48" spans="1:9" ht="90" x14ac:dyDescent="0.25">
      <c r="A48" s="35" t="s">
        <v>3788</v>
      </c>
      <c r="B48" s="36" t="s">
        <v>3789</v>
      </c>
      <c r="C48" s="39">
        <v>974662.25</v>
      </c>
      <c r="D48" s="39">
        <v>828462.91</v>
      </c>
      <c r="E48" s="50">
        <v>44663</v>
      </c>
      <c r="F48" s="50">
        <v>45443</v>
      </c>
      <c r="G48" s="35" t="s">
        <v>60</v>
      </c>
      <c r="H48" s="36" t="s">
        <v>3790</v>
      </c>
      <c r="I48" s="35" t="s">
        <v>62</v>
      </c>
    </row>
    <row r="49" spans="1:9" ht="112.5" x14ac:dyDescent="0.25">
      <c r="A49" s="35" t="s">
        <v>3791</v>
      </c>
      <c r="B49" s="36" t="s">
        <v>3792</v>
      </c>
      <c r="C49" s="39">
        <v>941005.01</v>
      </c>
      <c r="D49" s="39">
        <v>799854.26</v>
      </c>
      <c r="E49" s="50">
        <v>44391</v>
      </c>
      <c r="F49" s="50">
        <v>45457</v>
      </c>
      <c r="G49" s="35" t="s">
        <v>60</v>
      </c>
      <c r="H49" s="36" t="s">
        <v>3793</v>
      </c>
      <c r="I49" s="35" t="s">
        <v>62</v>
      </c>
    </row>
    <row r="50" spans="1:9" ht="78.75" x14ac:dyDescent="0.25">
      <c r="A50" s="35" t="s">
        <v>3794</v>
      </c>
      <c r="B50" s="36" t="s">
        <v>3795</v>
      </c>
      <c r="C50" s="39">
        <v>925169.22</v>
      </c>
      <c r="D50" s="39">
        <v>786393.84</v>
      </c>
      <c r="E50" s="50">
        <v>44355</v>
      </c>
      <c r="F50" s="50">
        <v>45420</v>
      </c>
      <c r="G50" s="35" t="s">
        <v>60</v>
      </c>
      <c r="H50" s="36" t="s">
        <v>3796</v>
      </c>
      <c r="I50" s="35" t="s">
        <v>62</v>
      </c>
    </row>
    <row r="51" spans="1:9" ht="78.75" x14ac:dyDescent="0.25">
      <c r="A51" s="35" t="s">
        <v>3797</v>
      </c>
      <c r="B51" s="36" t="s">
        <v>3798</v>
      </c>
      <c r="C51" s="39">
        <v>910453.02</v>
      </c>
      <c r="D51" s="39">
        <v>773885.07</v>
      </c>
      <c r="E51" s="50">
        <v>44183</v>
      </c>
      <c r="F51" s="50">
        <v>45430</v>
      </c>
      <c r="G51" s="35" t="s">
        <v>60</v>
      </c>
      <c r="H51" s="36" t="s">
        <v>3799</v>
      </c>
      <c r="I51" s="35" t="s">
        <v>62</v>
      </c>
    </row>
    <row r="52" spans="1:9" ht="90" x14ac:dyDescent="0.25">
      <c r="A52" s="35" t="s">
        <v>3800</v>
      </c>
      <c r="B52" s="36" t="s">
        <v>3801</v>
      </c>
      <c r="C52" s="39">
        <v>906208.05</v>
      </c>
      <c r="D52" s="39">
        <v>770276.84</v>
      </c>
      <c r="E52" s="50">
        <v>43913</v>
      </c>
      <c r="F52" s="50">
        <v>45443</v>
      </c>
      <c r="G52" s="35" t="s">
        <v>60</v>
      </c>
      <c r="H52" s="36" t="s">
        <v>3802</v>
      </c>
      <c r="I52" s="35" t="s">
        <v>62</v>
      </c>
    </row>
    <row r="53" spans="1:9" ht="112.5" x14ac:dyDescent="0.25">
      <c r="A53" s="35" t="s">
        <v>3803</v>
      </c>
      <c r="B53" s="36" t="s">
        <v>3804</v>
      </c>
      <c r="C53" s="39">
        <v>846795.32</v>
      </c>
      <c r="D53" s="39">
        <v>719776.02</v>
      </c>
      <c r="E53" s="50">
        <v>44043</v>
      </c>
      <c r="F53" s="50">
        <v>45443</v>
      </c>
      <c r="G53" s="35" t="s">
        <v>60</v>
      </c>
      <c r="H53" s="36" t="s">
        <v>3805</v>
      </c>
      <c r="I53" s="35" t="s">
        <v>62</v>
      </c>
    </row>
    <row r="54" spans="1:9" ht="78.75" x14ac:dyDescent="0.25">
      <c r="A54" s="35" t="s">
        <v>3806</v>
      </c>
      <c r="B54" s="36" t="s">
        <v>3807</v>
      </c>
      <c r="C54" s="39">
        <v>665825.63</v>
      </c>
      <c r="D54" s="39">
        <v>565951.79</v>
      </c>
      <c r="E54" s="50">
        <v>44326</v>
      </c>
      <c r="F54" s="50">
        <v>45148</v>
      </c>
      <c r="G54" s="35" t="s">
        <v>60</v>
      </c>
      <c r="H54" s="36" t="s">
        <v>3808</v>
      </c>
      <c r="I54" s="35" t="s">
        <v>62</v>
      </c>
    </row>
    <row r="55" spans="1:9" ht="90" x14ac:dyDescent="0.25">
      <c r="A55" s="35" t="s">
        <v>3809</v>
      </c>
      <c r="B55" s="36" t="s">
        <v>3810</v>
      </c>
      <c r="C55" s="39">
        <v>571529.46</v>
      </c>
      <c r="D55" s="39">
        <v>485800.04</v>
      </c>
      <c r="E55" s="50">
        <v>44158</v>
      </c>
      <c r="F55" s="50">
        <v>45254</v>
      </c>
      <c r="G55" s="35" t="s">
        <v>60</v>
      </c>
      <c r="H55" s="36" t="s">
        <v>3811</v>
      </c>
      <c r="I55" s="35" t="s">
        <v>62</v>
      </c>
    </row>
    <row r="56" spans="1:9" ht="112.5" x14ac:dyDescent="0.25">
      <c r="A56" s="35" t="s">
        <v>3812</v>
      </c>
      <c r="B56" s="36" t="s">
        <v>3813</v>
      </c>
      <c r="C56" s="39">
        <v>550355.04</v>
      </c>
      <c r="D56" s="39">
        <v>467801.78</v>
      </c>
      <c r="E56" s="50">
        <v>44200</v>
      </c>
      <c r="F56" s="50">
        <v>45416</v>
      </c>
      <c r="G56" s="35" t="s">
        <v>60</v>
      </c>
      <c r="H56" s="36" t="s">
        <v>3814</v>
      </c>
      <c r="I56" s="35" t="s">
        <v>62</v>
      </c>
    </row>
    <row r="57" spans="1:9" ht="112.5" x14ac:dyDescent="0.25">
      <c r="A57" s="35" t="s">
        <v>3815</v>
      </c>
      <c r="B57" s="36" t="s">
        <v>3816</v>
      </c>
      <c r="C57" s="39">
        <v>530475.28</v>
      </c>
      <c r="D57" s="39">
        <v>450903.98</v>
      </c>
      <c r="E57" s="50">
        <v>44259</v>
      </c>
      <c r="F57" s="50">
        <v>45386</v>
      </c>
      <c r="G57" s="35" t="s">
        <v>60</v>
      </c>
      <c r="H57" s="36" t="s">
        <v>3817</v>
      </c>
      <c r="I57" s="35" t="s">
        <v>62</v>
      </c>
    </row>
    <row r="58" spans="1:9" ht="101.25" x14ac:dyDescent="0.25">
      <c r="A58" s="35" t="s">
        <v>3818</v>
      </c>
      <c r="B58" s="36" t="s">
        <v>3819</v>
      </c>
      <c r="C58" s="39">
        <v>448727.06</v>
      </c>
      <c r="D58" s="39">
        <v>381418</v>
      </c>
      <c r="E58" s="50">
        <v>44204</v>
      </c>
      <c r="F58" s="50">
        <v>45443</v>
      </c>
      <c r="G58" s="35" t="s">
        <v>60</v>
      </c>
      <c r="H58" s="36" t="s">
        <v>3820</v>
      </c>
      <c r="I58" s="35" t="s">
        <v>62</v>
      </c>
    </row>
    <row r="59" spans="1:9" ht="112.5" x14ac:dyDescent="0.25">
      <c r="A59" s="35" t="s">
        <v>3821</v>
      </c>
      <c r="B59" s="36" t="s">
        <v>3822</v>
      </c>
      <c r="C59" s="39">
        <v>408000</v>
      </c>
      <c r="D59" s="39">
        <v>346800</v>
      </c>
      <c r="E59" s="50">
        <v>44292</v>
      </c>
      <c r="F59" s="50">
        <v>45449</v>
      </c>
      <c r="G59" s="35" t="s">
        <v>60</v>
      </c>
      <c r="H59" s="36" t="s">
        <v>3823</v>
      </c>
      <c r="I59" s="35" t="s">
        <v>62</v>
      </c>
    </row>
    <row r="60" spans="1:9" ht="45" x14ac:dyDescent="0.25">
      <c r="A60" s="35" t="s">
        <v>3824</v>
      </c>
      <c r="B60" s="36" t="s">
        <v>3825</v>
      </c>
      <c r="C60" s="39">
        <v>407987.76</v>
      </c>
      <c r="D60" s="39">
        <v>346789.6</v>
      </c>
      <c r="E60" s="50">
        <v>44298</v>
      </c>
      <c r="F60" s="50">
        <v>45455</v>
      </c>
      <c r="G60" s="35" t="s">
        <v>60</v>
      </c>
      <c r="H60" s="36" t="s">
        <v>3826</v>
      </c>
      <c r="I60" s="35" t="s">
        <v>62</v>
      </c>
    </row>
    <row r="61" spans="1:9" ht="112.5" x14ac:dyDescent="0.25">
      <c r="A61" s="35" t="s">
        <v>3827</v>
      </c>
      <c r="B61" s="36" t="s">
        <v>3828</v>
      </c>
      <c r="C61" s="39">
        <v>394822.01</v>
      </c>
      <c r="D61" s="39">
        <v>335598.7</v>
      </c>
      <c r="E61" s="50">
        <v>43403</v>
      </c>
      <c r="F61" s="50">
        <v>45015</v>
      </c>
      <c r="G61" s="35" t="s">
        <v>60</v>
      </c>
      <c r="H61" s="36" t="s">
        <v>3829</v>
      </c>
      <c r="I61" s="35" t="s">
        <v>62</v>
      </c>
    </row>
    <row r="62" spans="1:9" ht="123.75" x14ac:dyDescent="0.25">
      <c r="A62" s="35" t="s">
        <v>3830</v>
      </c>
      <c r="B62" s="36" t="s">
        <v>3831</v>
      </c>
      <c r="C62" s="39">
        <v>279000</v>
      </c>
      <c r="D62" s="39">
        <v>237150</v>
      </c>
      <c r="E62" s="50">
        <v>43369</v>
      </c>
      <c r="F62" s="50">
        <v>45286</v>
      </c>
      <c r="G62" s="35" t="s">
        <v>60</v>
      </c>
      <c r="H62" s="36" t="s">
        <v>3832</v>
      </c>
      <c r="I62" s="35" t="s">
        <v>62</v>
      </c>
    </row>
    <row r="63" spans="1:9" ht="112.5" x14ac:dyDescent="0.25">
      <c r="A63" s="35" t="s">
        <v>3833</v>
      </c>
      <c r="B63" s="36" t="s">
        <v>3834</v>
      </c>
      <c r="C63" s="39">
        <v>227409.09</v>
      </c>
      <c r="D63" s="39">
        <v>193297.72</v>
      </c>
      <c r="E63" s="50">
        <v>44677</v>
      </c>
      <c r="F63" s="50">
        <v>45443</v>
      </c>
      <c r="G63" s="35" t="s">
        <v>60</v>
      </c>
      <c r="H63" s="36" t="s">
        <v>3835</v>
      </c>
      <c r="I63" s="35" t="s">
        <v>62</v>
      </c>
    </row>
    <row r="64" spans="1:9" ht="101.25" x14ac:dyDescent="0.25">
      <c r="A64" s="35" t="s">
        <v>3836</v>
      </c>
      <c r="B64" s="36" t="s">
        <v>3837</v>
      </c>
      <c r="C64" s="39">
        <v>178416.36</v>
      </c>
      <c r="D64" s="39">
        <v>151653.89000000001</v>
      </c>
      <c r="E64" s="50">
        <v>44300</v>
      </c>
      <c r="F64" s="50">
        <v>45183</v>
      </c>
      <c r="G64" s="35" t="s">
        <v>60</v>
      </c>
      <c r="H64" s="36" t="s">
        <v>3838</v>
      </c>
      <c r="I64" s="35" t="s">
        <v>62</v>
      </c>
    </row>
    <row r="65" spans="1:9" ht="101.25" x14ac:dyDescent="0.25">
      <c r="A65" s="35" t="s">
        <v>3839</v>
      </c>
      <c r="B65" s="36" t="s">
        <v>3840</v>
      </c>
      <c r="C65" s="39">
        <v>176567.69</v>
      </c>
      <c r="D65" s="39">
        <v>150082.54</v>
      </c>
      <c r="E65" s="50">
        <v>44204</v>
      </c>
      <c r="F65" s="50">
        <v>45085</v>
      </c>
      <c r="G65" s="35" t="s">
        <v>60</v>
      </c>
      <c r="H65" s="36" t="s">
        <v>3841</v>
      </c>
      <c r="I65" s="35" t="s">
        <v>62</v>
      </c>
    </row>
    <row r="66" spans="1:9" ht="90" x14ac:dyDescent="0.25">
      <c r="A66" s="35" t="s">
        <v>3842</v>
      </c>
      <c r="B66" s="36" t="s">
        <v>3843</v>
      </c>
      <c r="C66" s="39">
        <v>165118.78</v>
      </c>
      <c r="D66" s="39">
        <v>140350.96</v>
      </c>
      <c r="E66" s="50">
        <v>44298</v>
      </c>
      <c r="F66" s="50">
        <v>45303</v>
      </c>
      <c r="G66" s="35" t="s">
        <v>60</v>
      </c>
      <c r="H66" s="36" t="s">
        <v>3844</v>
      </c>
      <c r="I66" s="35" t="s">
        <v>62</v>
      </c>
    </row>
    <row r="67" spans="1:9" ht="90" x14ac:dyDescent="0.25">
      <c r="A67" s="35" t="s">
        <v>3845</v>
      </c>
      <c r="B67" s="36" t="s">
        <v>3846</v>
      </c>
      <c r="C67" s="39">
        <v>153000</v>
      </c>
      <c r="D67" s="39">
        <v>130050</v>
      </c>
      <c r="E67" s="50">
        <v>44107</v>
      </c>
      <c r="F67" s="50">
        <v>44929</v>
      </c>
      <c r="G67" s="35" t="s">
        <v>60</v>
      </c>
      <c r="H67" s="36" t="s">
        <v>3847</v>
      </c>
      <c r="I67" s="35" t="s">
        <v>62</v>
      </c>
    </row>
    <row r="68" spans="1:9" ht="90" x14ac:dyDescent="0.25">
      <c r="A68" s="35" t="s">
        <v>3848</v>
      </c>
      <c r="B68" s="36" t="s">
        <v>3849</v>
      </c>
      <c r="C68" s="39">
        <v>153000</v>
      </c>
      <c r="D68" s="39">
        <v>130050</v>
      </c>
      <c r="E68" s="50">
        <v>44107</v>
      </c>
      <c r="F68" s="50">
        <v>44989</v>
      </c>
      <c r="G68" s="35" t="s">
        <v>60</v>
      </c>
      <c r="H68" s="36" t="s">
        <v>3850</v>
      </c>
      <c r="I68" s="35" t="s">
        <v>62</v>
      </c>
    </row>
    <row r="69" spans="1:9" ht="101.25" x14ac:dyDescent="0.25">
      <c r="A69" s="35" t="s">
        <v>3851</v>
      </c>
      <c r="B69" s="36" t="s">
        <v>3852</v>
      </c>
      <c r="C69" s="39">
        <v>153000</v>
      </c>
      <c r="D69" s="39">
        <v>130050</v>
      </c>
      <c r="E69" s="50">
        <v>44092</v>
      </c>
      <c r="F69" s="50">
        <v>45034</v>
      </c>
      <c r="G69" s="35" t="s">
        <v>60</v>
      </c>
      <c r="H69" s="36" t="s">
        <v>3853</v>
      </c>
      <c r="I69" s="35" t="s">
        <v>62</v>
      </c>
    </row>
    <row r="70" spans="1:9" ht="112.5" x14ac:dyDescent="0.25">
      <c r="A70" s="35" t="s">
        <v>3854</v>
      </c>
      <c r="B70" s="36" t="s">
        <v>3855</v>
      </c>
      <c r="C70" s="39">
        <v>153000</v>
      </c>
      <c r="D70" s="39">
        <v>130050</v>
      </c>
      <c r="E70" s="50">
        <v>44048</v>
      </c>
      <c r="F70" s="50">
        <v>45174</v>
      </c>
      <c r="G70" s="35" t="s">
        <v>60</v>
      </c>
      <c r="H70" s="36" t="s">
        <v>3856</v>
      </c>
      <c r="I70" s="35" t="s">
        <v>62</v>
      </c>
    </row>
    <row r="71" spans="1:9" ht="45" x14ac:dyDescent="0.25">
      <c r="A71" s="35" t="s">
        <v>3857</v>
      </c>
      <c r="B71" s="36" t="s">
        <v>3858</v>
      </c>
      <c r="C71" s="39">
        <v>152999.48000000001</v>
      </c>
      <c r="D71" s="39">
        <v>130049.56</v>
      </c>
      <c r="E71" s="50">
        <v>44091</v>
      </c>
      <c r="F71" s="50">
        <v>44974</v>
      </c>
      <c r="G71" s="35" t="s">
        <v>60</v>
      </c>
      <c r="H71" s="36" t="s">
        <v>3859</v>
      </c>
      <c r="I71" s="35" t="s">
        <v>62</v>
      </c>
    </row>
    <row r="72" spans="1:9" ht="45" x14ac:dyDescent="0.25">
      <c r="A72" s="35" t="s">
        <v>3860</v>
      </c>
      <c r="B72" s="36" t="s">
        <v>3861</v>
      </c>
      <c r="C72" s="39">
        <v>152999.48000000001</v>
      </c>
      <c r="D72" s="39">
        <v>130049.56</v>
      </c>
      <c r="E72" s="50">
        <v>44091</v>
      </c>
      <c r="F72" s="50">
        <v>44974</v>
      </c>
      <c r="G72" s="35" t="s">
        <v>60</v>
      </c>
      <c r="H72" s="36" t="s">
        <v>3862</v>
      </c>
      <c r="I72" s="35" t="s">
        <v>62</v>
      </c>
    </row>
    <row r="73" spans="1:9" ht="78.75" x14ac:dyDescent="0.25">
      <c r="A73" s="35" t="s">
        <v>3863</v>
      </c>
      <c r="B73" s="36" t="s">
        <v>3864</v>
      </c>
      <c r="C73" s="39">
        <v>152999.48000000001</v>
      </c>
      <c r="D73" s="39">
        <v>130049.56</v>
      </c>
      <c r="E73" s="50">
        <v>44091</v>
      </c>
      <c r="F73" s="50">
        <v>45429</v>
      </c>
      <c r="G73" s="35" t="s">
        <v>60</v>
      </c>
      <c r="H73" s="36" t="s">
        <v>3865</v>
      </c>
      <c r="I73" s="35" t="s">
        <v>62</v>
      </c>
    </row>
    <row r="74" spans="1:9" ht="56.25" x14ac:dyDescent="0.25">
      <c r="A74" s="35" t="s">
        <v>3866</v>
      </c>
      <c r="B74" s="36" t="s">
        <v>3867</v>
      </c>
      <c r="C74" s="39">
        <v>152999.48000000001</v>
      </c>
      <c r="D74" s="39">
        <v>130049.56</v>
      </c>
      <c r="E74" s="50">
        <v>44091</v>
      </c>
      <c r="F74" s="50">
        <v>45429</v>
      </c>
      <c r="G74" s="35" t="s">
        <v>60</v>
      </c>
      <c r="H74" s="36" t="s">
        <v>3868</v>
      </c>
      <c r="I74" s="35" t="s">
        <v>62</v>
      </c>
    </row>
    <row r="75" spans="1:9" ht="101.25" x14ac:dyDescent="0.25">
      <c r="A75" s="35" t="s">
        <v>3869</v>
      </c>
      <c r="B75" s="36" t="s">
        <v>3870</v>
      </c>
      <c r="C75" s="39">
        <v>151129.12</v>
      </c>
      <c r="D75" s="39">
        <v>128459.75</v>
      </c>
      <c r="E75" s="50">
        <v>44046</v>
      </c>
      <c r="F75" s="50">
        <v>45415</v>
      </c>
      <c r="G75" s="35" t="s">
        <v>60</v>
      </c>
      <c r="H75" s="36" t="s">
        <v>3871</v>
      </c>
      <c r="I75" s="35" t="s">
        <v>62</v>
      </c>
    </row>
    <row r="76" spans="1:9" ht="101.25" x14ac:dyDescent="0.25">
      <c r="A76" s="35" t="s">
        <v>3872</v>
      </c>
      <c r="B76" s="36" t="s">
        <v>3873</v>
      </c>
      <c r="C76" s="39">
        <v>150606.32</v>
      </c>
      <c r="D76" s="39">
        <v>128015.37</v>
      </c>
      <c r="E76" s="50">
        <v>44100</v>
      </c>
      <c r="F76" s="50">
        <v>45377</v>
      </c>
      <c r="G76" s="35" t="s">
        <v>60</v>
      </c>
      <c r="H76" s="36" t="s">
        <v>3874</v>
      </c>
      <c r="I76" s="35" t="s">
        <v>62</v>
      </c>
    </row>
    <row r="77" spans="1:9" ht="112.5" x14ac:dyDescent="0.25">
      <c r="A77" s="35" t="s">
        <v>3875</v>
      </c>
      <c r="B77" s="36" t="s">
        <v>3876</v>
      </c>
      <c r="C77" s="39">
        <v>145675.57999999999</v>
      </c>
      <c r="D77" s="39">
        <v>123824.25</v>
      </c>
      <c r="E77" s="50">
        <v>44043</v>
      </c>
      <c r="F77" s="50">
        <v>45413</v>
      </c>
      <c r="G77" s="35" t="s">
        <v>60</v>
      </c>
      <c r="H77" s="36" t="s">
        <v>3877</v>
      </c>
      <c r="I77" s="35" t="s">
        <v>62</v>
      </c>
    </row>
    <row r="78" spans="1:9" ht="112.5" x14ac:dyDescent="0.25">
      <c r="A78" s="35" t="s">
        <v>3878</v>
      </c>
      <c r="B78" s="36" t="s">
        <v>3879</v>
      </c>
      <c r="C78" s="39">
        <v>144639.53</v>
      </c>
      <c r="D78" s="39">
        <v>122943.6</v>
      </c>
      <c r="E78" s="50">
        <v>44043</v>
      </c>
      <c r="F78" s="50">
        <v>45413</v>
      </c>
      <c r="G78" s="35" t="s">
        <v>60</v>
      </c>
      <c r="H78" s="36" t="s">
        <v>3880</v>
      </c>
      <c r="I78" s="35" t="s">
        <v>62</v>
      </c>
    </row>
    <row r="79" spans="1:9" ht="90" x14ac:dyDescent="0.25">
      <c r="A79" s="35" t="s">
        <v>3881</v>
      </c>
      <c r="B79" s="36" t="s">
        <v>3882</v>
      </c>
      <c r="C79" s="39">
        <v>135628.99</v>
      </c>
      <c r="D79" s="39">
        <v>115284.64</v>
      </c>
      <c r="E79" s="50">
        <v>44054</v>
      </c>
      <c r="F79" s="50">
        <v>44937</v>
      </c>
      <c r="G79" s="35" t="s">
        <v>60</v>
      </c>
      <c r="H79" s="36" t="s">
        <v>3883</v>
      </c>
      <c r="I79" s="35" t="s">
        <v>62</v>
      </c>
    </row>
    <row r="80" spans="1:9" ht="101.25" x14ac:dyDescent="0.25">
      <c r="A80" s="35" t="s">
        <v>3884</v>
      </c>
      <c r="B80" s="36" t="s">
        <v>3885</v>
      </c>
      <c r="C80" s="39">
        <v>95188.58</v>
      </c>
      <c r="D80" s="39">
        <v>80910.3</v>
      </c>
      <c r="E80" s="50">
        <v>43829</v>
      </c>
      <c r="F80" s="50">
        <v>45076</v>
      </c>
      <c r="G80" s="35" t="s">
        <v>60</v>
      </c>
      <c r="H80" s="36" t="s">
        <v>3886</v>
      </c>
      <c r="I80" s="35" t="s">
        <v>62</v>
      </c>
    </row>
    <row r="81" spans="1:9" ht="67.5" x14ac:dyDescent="0.25">
      <c r="A81" s="35" t="s">
        <v>3887</v>
      </c>
      <c r="B81" s="36" t="s">
        <v>3888</v>
      </c>
      <c r="C81" s="39">
        <v>69289.509999999995</v>
      </c>
      <c r="D81" s="39">
        <v>58896.08</v>
      </c>
      <c r="E81" s="50">
        <v>44202</v>
      </c>
      <c r="F81" s="50">
        <v>45022</v>
      </c>
      <c r="G81" s="35" t="s">
        <v>60</v>
      </c>
      <c r="H81" s="36" t="s">
        <v>3889</v>
      </c>
      <c r="I81" s="35" t="s">
        <v>62</v>
      </c>
    </row>
    <row r="82" spans="1:9" ht="101.25" x14ac:dyDescent="0.25">
      <c r="A82" s="35" t="s">
        <v>3890</v>
      </c>
      <c r="B82" s="36" t="s">
        <v>3891</v>
      </c>
      <c r="C82" s="39">
        <v>60080.35</v>
      </c>
      <c r="D82" s="39">
        <v>51068.29</v>
      </c>
      <c r="E82" s="50">
        <v>44202</v>
      </c>
      <c r="F82" s="50">
        <v>44963</v>
      </c>
      <c r="G82" s="35" t="s">
        <v>60</v>
      </c>
      <c r="H82" s="36" t="s">
        <v>3892</v>
      </c>
      <c r="I82" s="35" t="s">
        <v>62</v>
      </c>
    </row>
    <row r="83" spans="1:9" ht="45" x14ac:dyDescent="0.25">
      <c r="A83" s="35" t="s">
        <v>3893</v>
      </c>
      <c r="B83" s="36" t="s">
        <v>3894</v>
      </c>
      <c r="C83" s="39">
        <v>58305.24</v>
      </c>
      <c r="D83" s="39">
        <v>49559.46</v>
      </c>
      <c r="E83" s="50">
        <v>43942</v>
      </c>
      <c r="F83" s="50">
        <v>44929</v>
      </c>
      <c r="G83" s="35" t="s">
        <v>60</v>
      </c>
      <c r="H83" s="36" t="s">
        <v>3895</v>
      </c>
      <c r="I83" s="35" t="s">
        <v>62</v>
      </c>
    </row>
    <row r="84" spans="1:9" ht="101.25" x14ac:dyDescent="0.25">
      <c r="A84" s="35" t="s">
        <v>3896</v>
      </c>
      <c r="B84" s="36" t="s">
        <v>3897</v>
      </c>
      <c r="C84" s="39">
        <v>52922.86</v>
      </c>
      <c r="D84" s="39">
        <v>44984.43</v>
      </c>
      <c r="E84" s="50">
        <v>43362</v>
      </c>
      <c r="F84" s="50">
        <v>45218</v>
      </c>
      <c r="G84" s="35" t="s">
        <v>60</v>
      </c>
      <c r="H84" s="36" t="s">
        <v>3898</v>
      </c>
      <c r="I84" s="35" t="s">
        <v>62</v>
      </c>
    </row>
    <row r="85" spans="1:9" ht="45" x14ac:dyDescent="0.25">
      <c r="A85" s="35" t="s">
        <v>3899</v>
      </c>
      <c r="B85" s="36" t="s">
        <v>3900</v>
      </c>
      <c r="C85" s="39">
        <v>51000</v>
      </c>
      <c r="D85" s="39">
        <v>43350</v>
      </c>
      <c r="E85" s="50">
        <v>44091</v>
      </c>
      <c r="F85" s="50">
        <v>45429</v>
      </c>
      <c r="G85" s="35" t="s">
        <v>60</v>
      </c>
      <c r="H85" s="36" t="s">
        <v>3901</v>
      </c>
      <c r="I85" s="35" t="s">
        <v>62</v>
      </c>
    </row>
    <row r="86" spans="1:9" ht="56.25" x14ac:dyDescent="0.25">
      <c r="A86" s="35" t="s">
        <v>3902</v>
      </c>
      <c r="B86" s="36" t="s">
        <v>3903</v>
      </c>
      <c r="C86" s="39">
        <v>50999.82</v>
      </c>
      <c r="D86" s="39">
        <v>43349.84</v>
      </c>
      <c r="E86" s="50">
        <v>44091</v>
      </c>
      <c r="F86" s="50">
        <v>45429</v>
      </c>
      <c r="G86" s="35" t="s">
        <v>60</v>
      </c>
      <c r="H86" s="36" t="s">
        <v>3904</v>
      </c>
      <c r="I86" s="35" t="s">
        <v>62</v>
      </c>
    </row>
    <row r="87" spans="1:9" ht="67.5" x14ac:dyDescent="0.25">
      <c r="A87" s="35" t="s">
        <v>3905</v>
      </c>
      <c r="B87" s="36" t="s">
        <v>3906</v>
      </c>
      <c r="C87" s="39">
        <v>43932.42</v>
      </c>
      <c r="D87" s="39">
        <v>37342.550000000003</v>
      </c>
      <c r="E87" s="50">
        <v>43942</v>
      </c>
      <c r="F87" s="50">
        <v>45372</v>
      </c>
      <c r="G87" s="35" t="s">
        <v>60</v>
      </c>
      <c r="H87" s="36" t="s">
        <v>3907</v>
      </c>
      <c r="I87" s="35" t="s">
        <v>62</v>
      </c>
    </row>
    <row r="88" spans="1:9" ht="90" x14ac:dyDescent="0.25">
      <c r="A88" s="35" t="s">
        <v>3908</v>
      </c>
      <c r="B88" s="36" t="s">
        <v>3909</v>
      </c>
      <c r="C88" s="39">
        <v>36414</v>
      </c>
      <c r="D88" s="39">
        <v>30951.9</v>
      </c>
      <c r="E88" s="50">
        <v>44299</v>
      </c>
      <c r="F88" s="50">
        <v>44939</v>
      </c>
      <c r="G88" s="35" t="s">
        <v>60</v>
      </c>
      <c r="H88" s="36" t="s">
        <v>3910</v>
      </c>
      <c r="I88" s="35" t="s">
        <v>62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3E8D4-4E39-47D1-BA9F-692EDFFD7BE3}">
  <dimension ref="A1:J363"/>
  <sheetViews>
    <sheetView topLeftCell="A356" workbookViewId="0">
      <selection activeCell="G362" sqref="A358:G362"/>
    </sheetView>
  </sheetViews>
  <sheetFormatPr defaultRowHeight="11.25" x14ac:dyDescent="0.25"/>
  <cols>
    <col min="1" max="1" width="8.5703125" style="46" customWidth="1"/>
    <col min="2" max="2" width="48.5703125" style="45" customWidth="1"/>
    <col min="3" max="3" width="17.140625" style="46" customWidth="1"/>
    <col min="4" max="4" width="18.5703125" style="46" customWidth="1"/>
    <col min="5" max="6" width="10" style="46" customWidth="1"/>
    <col min="7" max="7" width="8.5703125" style="46" customWidth="1"/>
    <col min="8" max="8" width="150" style="45" customWidth="1"/>
    <col min="9" max="9" width="12.85546875" style="46" customWidth="1"/>
    <col min="10" max="16384" width="9.140625" style="46"/>
  </cols>
  <sheetData>
    <row r="1" spans="1:9" s="44" customFormat="1" ht="15" x14ac:dyDescent="0.25">
      <c r="A1" s="42" t="s">
        <v>57</v>
      </c>
      <c r="B1" s="43" t="s">
        <v>4163</v>
      </c>
      <c r="C1" s="42" t="s">
        <v>40</v>
      </c>
      <c r="D1" s="42" t="s">
        <v>4164</v>
      </c>
      <c r="E1" s="42" t="s">
        <v>4165</v>
      </c>
      <c r="F1" s="42" t="s">
        <v>4166</v>
      </c>
      <c r="G1" s="42" t="s">
        <v>33</v>
      </c>
      <c r="H1" s="43" t="s">
        <v>4167</v>
      </c>
      <c r="I1" s="42" t="s">
        <v>4168</v>
      </c>
    </row>
    <row r="2" spans="1:9" ht="112.5" x14ac:dyDescent="0.25">
      <c r="A2" s="45" t="s">
        <v>4170</v>
      </c>
      <c r="B2" s="45" t="s">
        <v>4171</v>
      </c>
      <c r="C2" s="48">
        <v>4096678.92</v>
      </c>
      <c r="D2" s="48">
        <v>3482177.08</v>
      </c>
      <c r="E2" s="47">
        <v>44039</v>
      </c>
      <c r="F2" s="47">
        <v>44769</v>
      </c>
      <c r="G2" s="46" t="s">
        <v>60</v>
      </c>
      <c r="H2" s="45" t="s">
        <v>4172</v>
      </c>
      <c r="I2" s="46" t="s">
        <v>4173</v>
      </c>
    </row>
    <row r="3" spans="1:9" ht="78.75" x14ac:dyDescent="0.25">
      <c r="A3" s="45" t="s">
        <v>4174</v>
      </c>
      <c r="B3" s="45" t="s">
        <v>4175</v>
      </c>
      <c r="C3" s="48">
        <v>3406366.5</v>
      </c>
      <c r="D3" s="48">
        <v>2895411.52</v>
      </c>
      <c r="E3" s="47">
        <v>44000</v>
      </c>
      <c r="F3" s="47">
        <v>44913</v>
      </c>
      <c r="G3" s="46" t="s">
        <v>60</v>
      </c>
      <c r="H3" s="45" t="s">
        <v>4176</v>
      </c>
      <c r="I3" s="46" t="s">
        <v>4173</v>
      </c>
    </row>
    <row r="4" spans="1:9" ht="112.5" x14ac:dyDescent="0.25">
      <c r="A4" s="45" t="s">
        <v>4177</v>
      </c>
      <c r="B4" s="45" t="s">
        <v>4178</v>
      </c>
      <c r="C4" s="48">
        <v>2600577.9</v>
      </c>
      <c r="D4" s="48">
        <v>2210491.21</v>
      </c>
      <c r="E4" s="47">
        <v>43994</v>
      </c>
      <c r="F4" s="47">
        <v>44724</v>
      </c>
      <c r="G4" s="46" t="s">
        <v>60</v>
      </c>
      <c r="H4" s="45" t="s">
        <v>4179</v>
      </c>
      <c r="I4" s="46" t="s">
        <v>4173</v>
      </c>
    </row>
    <row r="5" spans="1:9" ht="112.5" x14ac:dyDescent="0.25">
      <c r="A5" s="45" t="s">
        <v>4180</v>
      </c>
      <c r="B5" s="45" t="s">
        <v>4181</v>
      </c>
      <c r="C5" s="48">
        <v>2514218.4</v>
      </c>
      <c r="D5" s="48">
        <v>2137085.64</v>
      </c>
      <c r="E5" s="47">
        <v>44111</v>
      </c>
      <c r="F5" s="47">
        <v>44841</v>
      </c>
      <c r="G5" s="46" t="s">
        <v>60</v>
      </c>
      <c r="H5" s="45" t="s">
        <v>4182</v>
      </c>
      <c r="I5" s="46" t="s">
        <v>4173</v>
      </c>
    </row>
    <row r="6" spans="1:9" ht="90" x14ac:dyDescent="0.25">
      <c r="A6" s="45" t="s">
        <v>4183</v>
      </c>
      <c r="B6" s="45" t="s">
        <v>4184</v>
      </c>
      <c r="C6" s="48">
        <v>754824.31</v>
      </c>
      <c r="D6" s="48">
        <v>641600.66</v>
      </c>
      <c r="E6" s="47">
        <v>44180</v>
      </c>
      <c r="F6" s="47">
        <v>44849</v>
      </c>
      <c r="G6" s="46" t="s">
        <v>60</v>
      </c>
      <c r="H6" s="45" t="s">
        <v>4185</v>
      </c>
      <c r="I6" s="46" t="s">
        <v>4173</v>
      </c>
    </row>
    <row r="7" spans="1:9" ht="78.75" x14ac:dyDescent="0.25">
      <c r="A7" s="45" t="s">
        <v>4186</v>
      </c>
      <c r="B7" s="45" t="s">
        <v>4187</v>
      </c>
      <c r="C7" s="48">
        <v>752517.96</v>
      </c>
      <c r="D7" s="48">
        <v>639640.28</v>
      </c>
      <c r="E7" s="47">
        <v>44183</v>
      </c>
      <c r="F7" s="47">
        <v>44913</v>
      </c>
      <c r="G7" s="46" t="s">
        <v>60</v>
      </c>
      <c r="H7" s="45" t="s">
        <v>4188</v>
      </c>
      <c r="I7" s="46" t="s">
        <v>4173</v>
      </c>
    </row>
    <row r="8" spans="1:9" ht="33.75" x14ac:dyDescent="0.25">
      <c r="A8" s="45" t="s">
        <v>4189</v>
      </c>
      <c r="B8" s="45" t="s">
        <v>4190</v>
      </c>
      <c r="C8" s="48">
        <v>2217998.8199999998</v>
      </c>
      <c r="D8" s="48">
        <v>1105000</v>
      </c>
      <c r="E8" s="47">
        <v>43860</v>
      </c>
      <c r="F8" s="47">
        <v>44607</v>
      </c>
      <c r="G8" s="46" t="s">
        <v>146</v>
      </c>
      <c r="H8" s="45" t="s">
        <v>4191</v>
      </c>
      <c r="I8" s="46" t="s">
        <v>4173</v>
      </c>
    </row>
    <row r="9" spans="1:9" ht="22.5" x14ac:dyDescent="0.25">
      <c r="A9" s="45" t="s">
        <v>4192</v>
      </c>
      <c r="B9" s="45" t="s">
        <v>4193</v>
      </c>
      <c r="C9" s="48">
        <v>2017967.55</v>
      </c>
      <c r="D9" s="48">
        <v>1036429.27</v>
      </c>
      <c r="E9" s="47">
        <v>42971</v>
      </c>
      <c r="F9" s="47">
        <v>43281</v>
      </c>
      <c r="G9" s="46" t="s">
        <v>146</v>
      </c>
      <c r="H9" s="45" t="s">
        <v>4194</v>
      </c>
      <c r="I9" s="46" t="s">
        <v>4173</v>
      </c>
    </row>
    <row r="10" spans="1:9" ht="33.75" x14ac:dyDescent="0.25">
      <c r="A10" s="45" t="s">
        <v>4195</v>
      </c>
      <c r="B10" s="45" t="s">
        <v>4196</v>
      </c>
      <c r="C10" s="48">
        <v>171990</v>
      </c>
      <c r="D10" s="48">
        <v>103194</v>
      </c>
      <c r="E10" s="47">
        <v>41791</v>
      </c>
      <c r="F10" s="47">
        <v>42551</v>
      </c>
      <c r="G10" s="46" t="s">
        <v>334</v>
      </c>
      <c r="H10" s="45" t="s">
        <v>4197</v>
      </c>
      <c r="I10" s="46" t="s">
        <v>4173</v>
      </c>
    </row>
    <row r="11" spans="1:9" s="44" customFormat="1" ht="33.75" x14ac:dyDescent="0.25">
      <c r="A11" s="46" t="s">
        <v>4198</v>
      </c>
      <c r="B11" s="45" t="s">
        <v>4199</v>
      </c>
      <c r="C11" s="48">
        <v>5000000</v>
      </c>
      <c r="D11" s="48"/>
      <c r="E11" s="47">
        <v>42174</v>
      </c>
      <c r="F11" s="47">
        <v>44926</v>
      </c>
      <c r="G11" s="46" t="s">
        <v>1874</v>
      </c>
      <c r="H11" s="45" t="s">
        <v>4200</v>
      </c>
      <c r="I11" s="46" t="s">
        <v>4173</v>
      </c>
    </row>
    <row r="12" spans="1:9" s="44" customFormat="1" ht="33.75" x14ac:dyDescent="0.25">
      <c r="A12" s="46" t="s">
        <v>4201</v>
      </c>
      <c r="B12" s="45" t="s">
        <v>4202</v>
      </c>
      <c r="C12" s="48">
        <v>1040224</v>
      </c>
      <c r="D12" s="48"/>
      <c r="E12" s="47">
        <v>43815</v>
      </c>
      <c r="F12" s="47">
        <v>44545</v>
      </c>
      <c r="G12" s="46" t="s">
        <v>1874</v>
      </c>
      <c r="H12" s="45" t="s">
        <v>4203</v>
      </c>
      <c r="I12" s="46" t="s">
        <v>4173</v>
      </c>
    </row>
    <row r="13" spans="1:9" s="44" customFormat="1" ht="56.25" x14ac:dyDescent="0.25">
      <c r="A13" s="46" t="s">
        <v>4204</v>
      </c>
      <c r="B13" s="45" t="s">
        <v>4205</v>
      </c>
      <c r="C13" s="48">
        <v>326933</v>
      </c>
      <c r="D13" s="48"/>
      <c r="E13" s="47">
        <v>43404</v>
      </c>
      <c r="F13" s="47">
        <v>44926</v>
      </c>
      <c r="G13" s="46" t="s">
        <v>1874</v>
      </c>
      <c r="H13" s="45" t="s">
        <v>4206</v>
      </c>
      <c r="I13" s="46" t="s">
        <v>4173</v>
      </c>
    </row>
    <row r="14" spans="1:9" x14ac:dyDescent="0.25">
      <c r="A14" s="46" t="s">
        <v>4207</v>
      </c>
      <c r="B14" s="45" t="s">
        <v>4208</v>
      </c>
      <c r="C14" s="48">
        <v>1000000</v>
      </c>
      <c r="D14" s="48">
        <v>800000</v>
      </c>
      <c r="E14" s="47">
        <v>41640</v>
      </c>
      <c r="F14" s="47">
        <v>43027</v>
      </c>
      <c r="G14" s="46" t="s">
        <v>2119</v>
      </c>
      <c r="H14" s="45" t="s">
        <v>4208</v>
      </c>
      <c r="I14" s="46" t="s">
        <v>4173</v>
      </c>
    </row>
    <row r="15" spans="1:9" s="44" customFormat="1" ht="15" x14ac:dyDescent="0.25">
      <c r="A15" s="46" t="s">
        <v>4209</v>
      </c>
      <c r="B15" s="46" t="s">
        <v>4210</v>
      </c>
      <c r="C15" s="48">
        <v>355371.47</v>
      </c>
      <c r="D15" s="48">
        <v>284297.18</v>
      </c>
      <c r="E15" s="47">
        <v>42979</v>
      </c>
      <c r="F15" s="47">
        <v>44469</v>
      </c>
      <c r="G15" s="46" t="s">
        <v>2145</v>
      </c>
      <c r="H15" s="45" t="s">
        <v>4211</v>
      </c>
      <c r="I15" s="46" t="s">
        <v>4173</v>
      </c>
    </row>
    <row r="16" spans="1:9" s="44" customFormat="1" ht="112.5" x14ac:dyDescent="0.25">
      <c r="A16" s="46" t="s">
        <v>4212</v>
      </c>
      <c r="B16" s="45" t="s">
        <v>4213</v>
      </c>
      <c r="C16" s="48">
        <v>14208558.449999999</v>
      </c>
      <c r="D16" s="48">
        <v>12077274.68</v>
      </c>
      <c r="E16" s="47">
        <v>42095</v>
      </c>
      <c r="F16" s="47">
        <v>44742</v>
      </c>
      <c r="G16" s="46" t="s">
        <v>2149</v>
      </c>
      <c r="H16" s="45" t="s">
        <v>4214</v>
      </c>
      <c r="I16" s="46" t="s">
        <v>4173</v>
      </c>
    </row>
    <row r="17" spans="1:9" s="44" customFormat="1" ht="78.75" x14ac:dyDescent="0.25">
      <c r="A17" s="46" t="s">
        <v>4215</v>
      </c>
      <c r="B17" s="45" t="s">
        <v>4216</v>
      </c>
      <c r="C17" s="48">
        <v>7750215.7400000002</v>
      </c>
      <c r="D17" s="48">
        <v>6587683.3799999999</v>
      </c>
      <c r="E17" s="47">
        <v>42191</v>
      </c>
      <c r="F17" s="47">
        <v>43830</v>
      </c>
      <c r="G17" s="46" t="s">
        <v>2149</v>
      </c>
      <c r="H17" s="45" t="s">
        <v>4217</v>
      </c>
      <c r="I17" s="46" t="s">
        <v>4173</v>
      </c>
    </row>
    <row r="18" spans="1:9" s="44" customFormat="1" ht="67.5" x14ac:dyDescent="0.25">
      <c r="A18" s="46" t="s">
        <v>4218</v>
      </c>
      <c r="B18" s="45" t="s">
        <v>4219</v>
      </c>
      <c r="C18" s="48">
        <v>6483464.2999999998</v>
      </c>
      <c r="D18" s="48">
        <v>5510944.6600000001</v>
      </c>
      <c r="E18" s="47">
        <v>42445</v>
      </c>
      <c r="F18" s="47">
        <v>44196</v>
      </c>
      <c r="G18" s="46" t="s">
        <v>2149</v>
      </c>
      <c r="H18" s="45" t="s">
        <v>4220</v>
      </c>
      <c r="I18" s="46" t="s">
        <v>4173</v>
      </c>
    </row>
    <row r="19" spans="1:9" s="44" customFormat="1" ht="67.5" x14ac:dyDescent="0.25">
      <c r="A19" s="46" t="s">
        <v>4221</v>
      </c>
      <c r="B19" s="45" t="s">
        <v>4222</v>
      </c>
      <c r="C19" s="48">
        <v>5932455.2199999997</v>
      </c>
      <c r="D19" s="48">
        <v>5042586.84</v>
      </c>
      <c r="E19" s="47">
        <v>41640</v>
      </c>
      <c r="F19" s="47">
        <v>44135</v>
      </c>
      <c r="G19" s="46" t="s">
        <v>2149</v>
      </c>
      <c r="H19" s="45" t="s">
        <v>4223</v>
      </c>
      <c r="I19" s="46" t="s">
        <v>4173</v>
      </c>
    </row>
    <row r="20" spans="1:9" s="44" customFormat="1" ht="56.25" x14ac:dyDescent="0.25">
      <c r="A20" s="46" t="s">
        <v>4224</v>
      </c>
      <c r="B20" s="45" t="s">
        <v>4225</v>
      </c>
      <c r="C20" s="48">
        <v>5776723.2199999997</v>
      </c>
      <c r="D20" s="48">
        <v>4910214.74</v>
      </c>
      <c r="E20" s="47">
        <v>42005</v>
      </c>
      <c r="F20" s="47">
        <v>44196</v>
      </c>
      <c r="G20" s="46" t="s">
        <v>2149</v>
      </c>
      <c r="H20" s="45" t="s">
        <v>4226</v>
      </c>
      <c r="I20" s="46" t="s">
        <v>4173</v>
      </c>
    </row>
    <row r="21" spans="1:9" s="44" customFormat="1" ht="101.25" x14ac:dyDescent="0.25">
      <c r="A21" s="46" t="s">
        <v>4227</v>
      </c>
      <c r="B21" s="45" t="s">
        <v>4228</v>
      </c>
      <c r="C21" s="48">
        <v>5594530.21</v>
      </c>
      <c r="D21" s="48">
        <v>4755350.68</v>
      </c>
      <c r="E21" s="47">
        <v>42139</v>
      </c>
      <c r="F21" s="47">
        <v>43889</v>
      </c>
      <c r="G21" s="46" t="s">
        <v>2149</v>
      </c>
      <c r="H21" s="45" t="s">
        <v>4229</v>
      </c>
      <c r="I21" s="46" t="s">
        <v>4173</v>
      </c>
    </row>
    <row r="22" spans="1:9" s="44" customFormat="1" ht="45" x14ac:dyDescent="0.25">
      <c r="A22" s="46" t="s">
        <v>4230</v>
      </c>
      <c r="B22" s="45" t="s">
        <v>4231</v>
      </c>
      <c r="C22" s="48">
        <v>5482749.1399999997</v>
      </c>
      <c r="D22" s="48">
        <v>4660336.76</v>
      </c>
      <c r="E22" s="47">
        <v>42323</v>
      </c>
      <c r="F22" s="47">
        <v>44196</v>
      </c>
      <c r="G22" s="46" t="s">
        <v>2149</v>
      </c>
      <c r="H22" s="45" t="s">
        <v>4232</v>
      </c>
      <c r="I22" s="46" t="s">
        <v>4173</v>
      </c>
    </row>
    <row r="23" spans="1:9" s="44" customFormat="1" ht="56.25" x14ac:dyDescent="0.25">
      <c r="A23" s="46" t="s">
        <v>4233</v>
      </c>
      <c r="B23" s="45" t="s">
        <v>4234</v>
      </c>
      <c r="C23" s="48">
        <v>4517833.87</v>
      </c>
      <c r="D23" s="48">
        <v>3840158.79</v>
      </c>
      <c r="E23" s="47">
        <v>43276</v>
      </c>
      <c r="F23" s="47">
        <v>44561</v>
      </c>
      <c r="G23" s="46" t="s">
        <v>2149</v>
      </c>
      <c r="H23" s="45" t="s">
        <v>4235</v>
      </c>
      <c r="I23" s="46" t="s">
        <v>4173</v>
      </c>
    </row>
    <row r="24" spans="1:9" s="44" customFormat="1" ht="78.75" x14ac:dyDescent="0.25">
      <c r="A24" s="46" t="s">
        <v>4236</v>
      </c>
      <c r="B24" s="45" t="s">
        <v>4237</v>
      </c>
      <c r="C24" s="48">
        <v>4391932.83</v>
      </c>
      <c r="D24" s="48">
        <v>3733142.91</v>
      </c>
      <c r="E24" s="47">
        <v>42370</v>
      </c>
      <c r="F24" s="47">
        <v>44196</v>
      </c>
      <c r="G24" s="46" t="s">
        <v>2149</v>
      </c>
      <c r="H24" s="45" t="s">
        <v>4238</v>
      </c>
      <c r="I24" s="46" t="s">
        <v>4173</v>
      </c>
    </row>
    <row r="25" spans="1:9" s="44" customFormat="1" ht="78.75" x14ac:dyDescent="0.25">
      <c r="A25" s="46" t="s">
        <v>4239</v>
      </c>
      <c r="B25" s="45" t="s">
        <v>4240</v>
      </c>
      <c r="C25" s="48">
        <v>4236935.8899999997</v>
      </c>
      <c r="D25" s="48">
        <v>3601395.5</v>
      </c>
      <c r="E25" s="47">
        <v>42041</v>
      </c>
      <c r="F25" s="47">
        <v>43738</v>
      </c>
      <c r="G25" s="46" t="s">
        <v>2149</v>
      </c>
      <c r="H25" s="45" t="s">
        <v>4241</v>
      </c>
      <c r="I25" s="46" t="s">
        <v>4173</v>
      </c>
    </row>
    <row r="26" spans="1:9" s="44" customFormat="1" ht="45" x14ac:dyDescent="0.25">
      <c r="A26" s="46" t="s">
        <v>4242</v>
      </c>
      <c r="B26" s="45" t="s">
        <v>4243</v>
      </c>
      <c r="C26" s="48">
        <v>4093354.21</v>
      </c>
      <c r="D26" s="48">
        <v>3479351.08</v>
      </c>
      <c r="E26" s="47">
        <v>42552</v>
      </c>
      <c r="F26" s="47">
        <v>43830</v>
      </c>
      <c r="G26" s="46" t="s">
        <v>2149</v>
      </c>
      <c r="H26" s="45" t="s">
        <v>4244</v>
      </c>
      <c r="I26" s="46" t="s">
        <v>4173</v>
      </c>
    </row>
    <row r="27" spans="1:9" s="44" customFormat="1" ht="45" x14ac:dyDescent="0.25">
      <c r="A27" s="46" t="s">
        <v>4245</v>
      </c>
      <c r="B27" s="45" t="s">
        <v>4246</v>
      </c>
      <c r="C27" s="48">
        <v>3837502.8</v>
      </c>
      <c r="D27" s="48">
        <v>3261877.39</v>
      </c>
      <c r="E27" s="47">
        <v>42544</v>
      </c>
      <c r="F27" s="47">
        <v>44012</v>
      </c>
      <c r="G27" s="46" t="s">
        <v>2149</v>
      </c>
      <c r="H27" s="45" t="s">
        <v>4247</v>
      </c>
      <c r="I27" s="46" t="s">
        <v>4173</v>
      </c>
    </row>
    <row r="28" spans="1:9" s="44" customFormat="1" ht="67.5" x14ac:dyDescent="0.25">
      <c r="A28" s="46" t="s">
        <v>4248</v>
      </c>
      <c r="B28" s="45" t="s">
        <v>4249</v>
      </c>
      <c r="C28" s="48">
        <v>3657572.75</v>
      </c>
      <c r="D28" s="48">
        <v>3108936.84</v>
      </c>
      <c r="E28" s="47">
        <v>42826</v>
      </c>
      <c r="F28" s="47">
        <v>44012</v>
      </c>
      <c r="G28" s="46" t="s">
        <v>2149</v>
      </c>
      <c r="H28" s="45" t="s">
        <v>4250</v>
      </c>
      <c r="I28" s="46" t="s">
        <v>4173</v>
      </c>
    </row>
    <row r="29" spans="1:9" s="44" customFormat="1" ht="22.5" x14ac:dyDescent="0.25">
      <c r="A29" s="46" t="s">
        <v>4251</v>
      </c>
      <c r="B29" s="45" t="s">
        <v>4252</v>
      </c>
      <c r="C29" s="48">
        <v>3537276.4</v>
      </c>
      <c r="D29" s="48">
        <v>3006684.94</v>
      </c>
      <c r="E29" s="47">
        <v>43413</v>
      </c>
      <c r="F29" s="47">
        <v>44438</v>
      </c>
      <c r="G29" s="46" t="s">
        <v>2149</v>
      </c>
      <c r="H29" s="45" t="s">
        <v>4253</v>
      </c>
      <c r="I29" s="46" t="s">
        <v>4173</v>
      </c>
    </row>
    <row r="30" spans="1:9" s="44" customFormat="1" ht="101.25" x14ac:dyDescent="0.25">
      <c r="A30" s="46" t="s">
        <v>4254</v>
      </c>
      <c r="B30" s="45" t="s">
        <v>4255</v>
      </c>
      <c r="C30" s="48">
        <v>3511519.96</v>
      </c>
      <c r="D30" s="48">
        <v>2984791.97</v>
      </c>
      <c r="E30" s="47">
        <v>42690</v>
      </c>
      <c r="F30" s="47">
        <v>44377</v>
      </c>
      <c r="G30" s="46" t="s">
        <v>2149</v>
      </c>
      <c r="H30" s="45" t="s">
        <v>4256</v>
      </c>
      <c r="I30" s="46" t="s">
        <v>4173</v>
      </c>
    </row>
    <row r="31" spans="1:9" s="44" customFormat="1" ht="101.25" x14ac:dyDescent="0.25">
      <c r="A31" s="46" t="s">
        <v>4257</v>
      </c>
      <c r="B31" s="45" t="s">
        <v>4258</v>
      </c>
      <c r="C31" s="48">
        <v>3495489.76</v>
      </c>
      <c r="D31" s="48">
        <v>2971166.29</v>
      </c>
      <c r="E31" s="47">
        <v>41640</v>
      </c>
      <c r="F31" s="47">
        <v>43830</v>
      </c>
      <c r="G31" s="46" t="s">
        <v>2149</v>
      </c>
      <c r="H31" s="45" t="s">
        <v>4259</v>
      </c>
      <c r="I31" s="46" t="s">
        <v>4173</v>
      </c>
    </row>
    <row r="32" spans="1:9" s="44" customFormat="1" ht="33.75" x14ac:dyDescent="0.25">
      <c r="A32" s="46" t="s">
        <v>4260</v>
      </c>
      <c r="B32" s="45" t="s">
        <v>4261</v>
      </c>
      <c r="C32" s="48">
        <v>3394528.09</v>
      </c>
      <c r="D32" s="48">
        <v>2885348.88</v>
      </c>
      <c r="E32" s="47">
        <v>42461</v>
      </c>
      <c r="F32" s="47">
        <v>43830</v>
      </c>
      <c r="G32" s="46" t="s">
        <v>2149</v>
      </c>
      <c r="H32" s="45" t="s">
        <v>4262</v>
      </c>
      <c r="I32" s="46" t="s">
        <v>4173</v>
      </c>
    </row>
    <row r="33" spans="1:9" s="44" customFormat="1" ht="123.75" x14ac:dyDescent="0.25">
      <c r="A33" s="46" t="s">
        <v>4263</v>
      </c>
      <c r="B33" s="45" t="s">
        <v>4264</v>
      </c>
      <c r="C33" s="48">
        <v>3198313.6</v>
      </c>
      <c r="D33" s="48">
        <v>2718566.56</v>
      </c>
      <c r="E33" s="47">
        <v>43669</v>
      </c>
      <c r="F33" s="47">
        <v>44469</v>
      </c>
      <c r="G33" s="46" t="s">
        <v>2149</v>
      </c>
      <c r="H33" s="45" t="s">
        <v>4265</v>
      </c>
      <c r="I33" s="46" t="s">
        <v>4173</v>
      </c>
    </row>
    <row r="34" spans="1:9" s="44" customFormat="1" ht="56.25" x14ac:dyDescent="0.25">
      <c r="A34" s="46" t="s">
        <v>4266</v>
      </c>
      <c r="B34" s="45" t="s">
        <v>4267</v>
      </c>
      <c r="C34" s="48">
        <v>3186732.6</v>
      </c>
      <c r="D34" s="48">
        <v>1727958.03</v>
      </c>
      <c r="E34" s="47">
        <v>42461</v>
      </c>
      <c r="F34" s="47">
        <v>44043</v>
      </c>
      <c r="G34" s="46" t="s">
        <v>2149</v>
      </c>
      <c r="H34" s="45" t="s">
        <v>4268</v>
      </c>
      <c r="I34" s="46" t="s">
        <v>4173</v>
      </c>
    </row>
    <row r="35" spans="1:9" s="44" customFormat="1" ht="45" x14ac:dyDescent="0.25">
      <c r="A35" s="46" t="s">
        <v>4269</v>
      </c>
      <c r="B35" s="45" t="s">
        <v>4270</v>
      </c>
      <c r="C35" s="48">
        <v>2771910.33</v>
      </c>
      <c r="D35" s="48">
        <v>2356123.7799999998</v>
      </c>
      <c r="E35" s="47">
        <v>41640</v>
      </c>
      <c r="F35" s="47">
        <v>43830</v>
      </c>
      <c r="G35" s="46" t="s">
        <v>2149</v>
      </c>
      <c r="H35" s="45" t="s">
        <v>4271</v>
      </c>
      <c r="I35" s="46" t="s">
        <v>4173</v>
      </c>
    </row>
    <row r="36" spans="1:9" s="44" customFormat="1" ht="45" x14ac:dyDescent="0.25">
      <c r="A36" s="46" t="s">
        <v>4272</v>
      </c>
      <c r="B36" s="45" t="s">
        <v>4273</v>
      </c>
      <c r="C36" s="48">
        <v>2583597.4300000002</v>
      </c>
      <c r="D36" s="48">
        <v>2196057.81</v>
      </c>
      <c r="E36" s="47">
        <v>42036</v>
      </c>
      <c r="F36" s="47">
        <v>43830</v>
      </c>
      <c r="G36" s="46" t="s">
        <v>2149</v>
      </c>
      <c r="H36" s="45" t="s">
        <v>4274</v>
      </c>
      <c r="I36" s="46" t="s">
        <v>4173</v>
      </c>
    </row>
    <row r="37" spans="1:9" s="44" customFormat="1" ht="67.5" x14ac:dyDescent="0.25">
      <c r="A37" s="46" t="s">
        <v>4275</v>
      </c>
      <c r="B37" s="45" t="s">
        <v>4276</v>
      </c>
      <c r="C37" s="48">
        <v>2454811.2200000002</v>
      </c>
      <c r="D37" s="48">
        <v>2086589.54</v>
      </c>
      <c r="E37" s="47">
        <v>43374</v>
      </c>
      <c r="F37" s="47">
        <v>43889</v>
      </c>
      <c r="G37" s="46" t="s">
        <v>2149</v>
      </c>
      <c r="H37" s="45" t="s">
        <v>4277</v>
      </c>
      <c r="I37" s="46" t="s">
        <v>4173</v>
      </c>
    </row>
    <row r="38" spans="1:9" s="44" customFormat="1" ht="56.25" x14ac:dyDescent="0.25">
      <c r="A38" s="46" t="s">
        <v>4278</v>
      </c>
      <c r="B38" s="45" t="s">
        <v>4279</v>
      </c>
      <c r="C38" s="48">
        <v>2402915.48</v>
      </c>
      <c r="D38" s="48">
        <v>2042478.15</v>
      </c>
      <c r="E38" s="47">
        <v>43280</v>
      </c>
      <c r="F38" s="47">
        <v>44561</v>
      </c>
      <c r="G38" s="46" t="s">
        <v>2149</v>
      </c>
      <c r="H38" s="45" t="s">
        <v>4280</v>
      </c>
      <c r="I38" s="46" t="s">
        <v>4173</v>
      </c>
    </row>
    <row r="39" spans="1:9" s="44" customFormat="1" ht="67.5" x14ac:dyDescent="0.25">
      <c r="A39" s="46" t="s">
        <v>4281</v>
      </c>
      <c r="B39" s="45" t="s">
        <v>4282</v>
      </c>
      <c r="C39" s="48">
        <v>2351367.89</v>
      </c>
      <c r="D39" s="48">
        <v>1645898.74</v>
      </c>
      <c r="E39" s="47">
        <v>43800</v>
      </c>
      <c r="F39" s="47">
        <v>44834</v>
      </c>
      <c r="G39" s="46" t="s">
        <v>2149</v>
      </c>
      <c r="H39" s="45" t="s">
        <v>4283</v>
      </c>
      <c r="I39" s="46" t="s">
        <v>4173</v>
      </c>
    </row>
    <row r="40" spans="1:9" s="44" customFormat="1" ht="78.75" x14ac:dyDescent="0.25">
      <c r="A40" s="46" t="s">
        <v>4284</v>
      </c>
      <c r="B40" s="45" t="s">
        <v>4285</v>
      </c>
      <c r="C40" s="48">
        <v>2344234.36</v>
      </c>
      <c r="D40" s="48">
        <v>1992599.21</v>
      </c>
      <c r="E40" s="47">
        <v>42419</v>
      </c>
      <c r="F40" s="47">
        <v>43982</v>
      </c>
      <c r="G40" s="46" t="s">
        <v>2149</v>
      </c>
      <c r="H40" s="45" t="s">
        <v>4286</v>
      </c>
      <c r="I40" s="46" t="s">
        <v>4173</v>
      </c>
    </row>
    <row r="41" spans="1:9" s="44" customFormat="1" ht="56.25" x14ac:dyDescent="0.25">
      <c r="A41" s="46" t="s">
        <v>4287</v>
      </c>
      <c r="B41" s="45" t="s">
        <v>4288</v>
      </c>
      <c r="C41" s="48">
        <v>2314683.27</v>
      </c>
      <c r="D41" s="48">
        <v>1967480.76</v>
      </c>
      <c r="E41" s="47">
        <v>42165</v>
      </c>
      <c r="F41" s="47">
        <v>43738</v>
      </c>
      <c r="G41" s="46" t="s">
        <v>2149</v>
      </c>
      <c r="H41" s="45" t="s">
        <v>4289</v>
      </c>
      <c r="I41" s="46" t="s">
        <v>4173</v>
      </c>
    </row>
    <row r="42" spans="1:9" s="44" customFormat="1" ht="90" x14ac:dyDescent="0.25">
      <c r="A42" s="46" t="s">
        <v>4290</v>
      </c>
      <c r="B42" s="45" t="s">
        <v>4291</v>
      </c>
      <c r="C42" s="48">
        <v>2298314.37</v>
      </c>
      <c r="D42" s="48">
        <v>1838651.49</v>
      </c>
      <c r="E42" s="47">
        <v>42795</v>
      </c>
      <c r="F42" s="47">
        <v>43419</v>
      </c>
      <c r="G42" s="46" t="s">
        <v>2149</v>
      </c>
      <c r="H42" s="45" t="s">
        <v>4292</v>
      </c>
      <c r="I42" s="46" t="s">
        <v>4173</v>
      </c>
    </row>
    <row r="43" spans="1:9" s="44" customFormat="1" ht="56.25" x14ac:dyDescent="0.25">
      <c r="A43" s="46" t="s">
        <v>4293</v>
      </c>
      <c r="B43" s="45" t="s">
        <v>4294</v>
      </c>
      <c r="C43" s="48">
        <v>2254304.9</v>
      </c>
      <c r="D43" s="48">
        <v>1916159.16</v>
      </c>
      <c r="E43" s="47">
        <v>41640</v>
      </c>
      <c r="F43" s="47">
        <v>43465</v>
      </c>
      <c r="G43" s="46" t="s">
        <v>2149</v>
      </c>
      <c r="H43" s="45" t="s">
        <v>4295</v>
      </c>
      <c r="I43" s="46" t="s">
        <v>4173</v>
      </c>
    </row>
    <row r="44" spans="1:9" s="44" customFormat="1" ht="101.25" x14ac:dyDescent="0.25">
      <c r="A44" s="46" t="s">
        <v>4296</v>
      </c>
      <c r="B44" s="45" t="s">
        <v>4297</v>
      </c>
      <c r="C44" s="48">
        <v>2155722.75</v>
      </c>
      <c r="D44" s="48">
        <v>1724578.2</v>
      </c>
      <c r="E44" s="47">
        <v>42802</v>
      </c>
      <c r="F44" s="47">
        <v>44316</v>
      </c>
      <c r="G44" s="46" t="s">
        <v>2149</v>
      </c>
      <c r="H44" s="45" t="s">
        <v>4298</v>
      </c>
      <c r="I44" s="46" t="s">
        <v>4173</v>
      </c>
    </row>
    <row r="45" spans="1:9" s="44" customFormat="1" ht="101.25" x14ac:dyDescent="0.25">
      <c r="A45" s="46" t="s">
        <v>4299</v>
      </c>
      <c r="B45" s="45" t="s">
        <v>4300</v>
      </c>
      <c r="C45" s="48">
        <v>2022519.81</v>
      </c>
      <c r="D45" s="48">
        <v>1719141.63</v>
      </c>
      <c r="E45" s="47">
        <v>42762</v>
      </c>
      <c r="F45" s="47">
        <v>44196</v>
      </c>
      <c r="G45" s="46" t="s">
        <v>2149</v>
      </c>
      <c r="H45" s="45" t="s">
        <v>4301</v>
      </c>
      <c r="I45" s="46" t="s">
        <v>4173</v>
      </c>
    </row>
    <row r="46" spans="1:9" s="44" customFormat="1" ht="45" x14ac:dyDescent="0.25">
      <c r="A46" s="46" t="s">
        <v>4302</v>
      </c>
      <c r="B46" s="45" t="s">
        <v>4303</v>
      </c>
      <c r="C46" s="48">
        <v>1922895</v>
      </c>
      <c r="D46" s="48">
        <v>1589445.06</v>
      </c>
      <c r="E46" s="47">
        <v>42401</v>
      </c>
      <c r="F46" s="47">
        <v>43722</v>
      </c>
      <c r="G46" s="46" t="s">
        <v>2149</v>
      </c>
      <c r="H46" s="45" t="s">
        <v>4304</v>
      </c>
      <c r="I46" s="46" t="s">
        <v>4173</v>
      </c>
    </row>
    <row r="47" spans="1:9" s="44" customFormat="1" ht="112.5" x14ac:dyDescent="0.25">
      <c r="A47" s="46" t="s">
        <v>4305</v>
      </c>
      <c r="B47" s="45" t="s">
        <v>4306</v>
      </c>
      <c r="C47" s="48">
        <v>1905077.33</v>
      </c>
      <c r="D47" s="48">
        <v>1333506.51</v>
      </c>
      <c r="E47" s="47">
        <v>42479</v>
      </c>
      <c r="F47" s="47">
        <v>43465</v>
      </c>
      <c r="G47" s="46" t="s">
        <v>2149</v>
      </c>
      <c r="H47" s="45" t="s">
        <v>4307</v>
      </c>
      <c r="I47" s="46" t="s">
        <v>4173</v>
      </c>
    </row>
    <row r="48" spans="1:9" s="44" customFormat="1" ht="56.25" x14ac:dyDescent="0.25">
      <c r="A48" s="46" t="s">
        <v>4308</v>
      </c>
      <c r="B48" s="45" t="s">
        <v>4309</v>
      </c>
      <c r="C48" s="48">
        <v>1854386.23</v>
      </c>
      <c r="D48" s="48">
        <v>1576228.29</v>
      </c>
      <c r="E48" s="47">
        <v>43017</v>
      </c>
      <c r="F48" s="47">
        <v>44561</v>
      </c>
      <c r="G48" s="46" t="s">
        <v>2149</v>
      </c>
      <c r="H48" s="45" t="s">
        <v>4310</v>
      </c>
      <c r="I48" s="46" t="s">
        <v>4173</v>
      </c>
    </row>
    <row r="49" spans="1:9" s="44" customFormat="1" ht="123.75" x14ac:dyDescent="0.25">
      <c r="A49" s="46" t="s">
        <v>4311</v>
      </c>
      <c r="B49" s="45" t="s">
        <v>4312</v>
      </c>
      <c r="C49" s="48">
        <v>1826731.27</v>
      </c>
      <c r="D49" s="48">
        <v>1552721.58</v>
      </c>
      <c r="E49" s="47">
        <v>42522</v>
      </c>
      <c r="F49" s="47">
        <v>43738</v>
      </c>
      <c r="G49" s="46" t="s">
        <v>2149</v>
      </c>
      <c r="H49" s="45" t="s">
        <v>4313</v>
      </c>
      <c r="I49" s="46" t="s">
        <v>4173</v>
      </c>
    </row>
    <row r="50" spans="1:9" s="44" customFormat="1" ht="56.25" x14ac:dyDescent="0.25">
      <c r="A50" s="46" t="s">
        <v>4314</v>
      </c>
      <c r="B50" s="45" t="s">
        <v>4315</v>
      </c>
      <c r="C50" s="48">
        <v>1606760.26</v>
      </c>
      <c r="D50" s="48">
        <v>1356245.15</v>
      </c>
      <c r="E50" s="47">
        <v>42856</v>
      </c>
      <c r="F50" s="47">
        <v>44561</v>
      </c>
      <c r="G50" s="46" t="s">
        <v>2149</v>
      </c>
      <c r="H50" s="45" t="s">
        <v>4316</v>
      </c>
      <c r="I50" s="46" t="s">
        <v>4173</v>
      </c>
    </row>
    <row r="51" spans="1:9" s="44" customFormat="1" ht="112.5" x14ac:dyDescent="0.25">
      <c r="A51" s="46" t="s">
        <v>4317</v>
      </c>
      <c r="B51" s="45" t="s">
        <v>4318</v>
      </c>
      <c r="C51" s="48">
        <v>1541712.33</v>
      </c>
      <c r="D51" s="48">
        <v>1247245.28</v>
      </c>
      <c r="E51" s="47">
        <v>42793</v>
      </c>
      <c r="F51" s="47">
        <v>44561</v>
      </c>
      <c r="G51" s="46" t="s">
        <v>2149</v>
      </c>
      <c r="H51" s="45" t="s">
        <v>4319</v>
      </c>
      <c r="I51" s="46" t="s">
        <v>4173</v>
      </c>
    </row>
    <row r="52" spans="1:9" s="44" customFormat="1" ht="56.25" x14ac:dyDescent="0.25">
      <c r="A52" s="46" t="s">
        <v>4320</v>
      </c>
      <c r="B52" s="45" t="s">
        <v>4321</v>
      </c>
      <c r="C52" s="48">
        <v>1398551.74</v>
      </c>
      <c r="D52" s="48">
        <v>1188768.97</v>
      </c>
      <c r="E52" s="47">
        <v>42865</v>
      </c>
      <c r="F52" s="47">
        <v>44561</v>
      </c>
      <c r="G52" s="46" t="s">
        <v>2149</v>
      </c>
      <c r="H52" s="45" t="s">
        <v>4322</v>
      </c>
      <c r="I52" s="46" t="s">
        <v>4173</v>
      </c>
    </row>
    <row r="53" spans="1:9" s="44" customFormat="1" ht="90" x14ac:dyDescent="0.25">
      <c r="A53" s="46" t="s">
        <v>4323</v>
      </c>
      <c r="B53" s="45" t="s">
        <v>4324</v>
      </c>
      <c r="C53" s="48">
        <v>1283150.6100000001</v>
      </c>
      <c r="D53" s="48">
        <v>1090678.02</v>
      </c>
      <c r="E53" s="47">
        <v>43003</v>
      </c>
      <c r="F53" s="47">
        <v>43465</v>
      </c>
      <c r="G53" s="46" t="s">
        <v>2149</v>
      </c>
      <c r="H53" s="45" t="s">
        <v>4325</v>
      </c>
      <c r="I53" s="46" t="s">
        <v>4173</v>
      </c>
    </row>
    <row r="54" spans="1:9" s="44" customFormat="1" ht="112.5" x14ac:dyDescent="0.25">
      <c r="A54" s="46" t="s">
        <v>4326</v>
      </c>
      <c r="B54" s="45" t="s">
        <v>4327</v>
      </c>
      <c r="C54" s="48">
        <v>1259194.44</v>
      </c>
      <c r="D54" s="48">
        <v>881436.1</v>
      </c>
      <c r="E54" s="47">
        <v>42202</v>
      </c>
      <c r="F54" s="47">
        <v>43312</v>
      </c>
      <c r="G54" s="46" t="s">
        <v>2149</v>
      </c>
      <c r="H54" s="45" t="s">
        <v>4328</v>
      </c>
      <c r="I54" s="46" t="s">
        <v>4173</v>
      </c>
    </row>
    <row r="55" spans="1:9" s="44" customFormat="1" ht="101.25" x14ac:dyDescent="0.25">
      <c r="A55" s="46" t="s">
        <v>4329</v>
      </c>
      <c r="B55" s="45" t="s">
        <v>4330</v>
      </c>
      <c r="C55" s="48">
        <v>1250275.67</v>
      </c>
      <c r="D55" s="48">
        <v>812679.18</v>
      </c>
      <c r="E55" s="47">
        <v>42664</v>
      </c>
      <c r="F55" s="47">
        <v>43399</v>
      </c>
      <c r="G55" s="46" t="s">
        <v>2149</v>
      </c>
      <c r="H55" s="45" t="s">
        <v>4331</v>
      </c>
      <c r="I55" s="46" t="s">
        <v>4173</v>
      </c>
    </row>
    <row r="56" spans="1:9" s="44" customFormat="1" ht="78.75" x14ac:dyDescent="0.25">
      <c r="A56" s="46" t="s">
        <v>4332</v>
      </c>
      <c r="B56" s="45" t="s">
        <v>4333</v>
      </c>
      <c r="C56" s="48">
        <v>1105347.5900000001</v>
      </c>
      <c r="D56" s="48">
        <v>827905.34</v>
      </c>
      <c r="E56" s="47">
        <v>42566</v>
      </c>
      <c r="F56" s="47">
        <v>44012</v>
      </c>
      <c r="G56" s="46" t="s">
        <v>2149</v>
      </c>
      <c r="H56" s="45" t="s">
        <v>4334</v>
      </c>
      <c r="I56" s="46" t="s">
        <v>4173</v>
      </c>
    </row>
    <row r="57" spans="1:9" s="44" customFormat="1" ht="56.25" x14ac:dyDescent="0.25">
      <c r="A57" s="46" t="s">
        <v>4335</v>
      </c>
      <c r="B57" s="45" t="s">
        <v>4336</v>
      </c>
      <c r="C57" s="48">
        <v>968178.54</v>
      </c>
      <c r="D57" s="48">
        <v>822951.75</v>
      </c>
      <c r="E57" s="47">
        <v>42725</v>
      </c>
      <c r="F57" s="47">
        <v>43708</v>
      </c>
      <c r="G57" s="46" t="s">
        <v>2149</v>
      </c>
      <c r="H57" s="45" t="s">
        <v>4337</v>
      </c>
      <c r="I57" s="46" t="s">
        <v>4173</v>
      </c>
    </row>
    <row r="58" spans="1:9" s="44" customFormat="1" ht="101.25" x14ac:dyDescent="0.25">
      <c r="A58" s="46" t="s">
        <v>4338</v>
      </c>
      <c r="B58" s="45" t="s">
        <v>4339</v>
      </c>
      <c r="C58" s="48">
        <v>960015.39</v>
      </c>
      <c r="D58" s="48">
        <v>778632.16</v>
      </c>
      <c r="E58" s="47">
        <v>42670</v>
      </c>
      <c r="F58" s="47">
        <v>44196</v>
      </c>
      <c r="G58" s="46" t="s">
        <v>2149</v>
      </c>
      <c r="H58" s="45" t="s">
        <v>4340</v>
      </c>
      <c r="I58" s="46" t="s">
        <v>4173</v>
      </c>
    </row>
    <row r="59" spans="1:9" s="44" customFormat="1" ht="90" x14ac:dyDescent="0.25">
      <c r="A59" s="46" t="s">
        <v>4341</v>
      </c>
      <c r="B59" s="45" t="s">
        <v>4342</v>
      </c>
      <c r="C59" s="48">
        <v>857335.04</v>
      </c>
      <c r="D59" s="48">
        <v>711090.18</v>
      </c>
      <c r="E59" s="47">
        <v>42491</v>
      </c>
      <c r="F59" s="47">
        <v>43524</v>
      </c>
      <c r="G59" s="46" t="s">
        <v>2149</v>
      </c>
      <c r="H59" s="45" t="s">
        <v>4343</v>
      </c>
      <c r="I59" s="46" t="s">
        <v>4173</v>
      </c>
    </row>
    <row r="60" spans="1:9" s="44" customFormat="1" ht="101.25" x14ac:dyDescent="0.25">
      <c r="A60" s="46" t="s">
        <v>4344</v>
      </c>
      <c r="B60" s="45" t="s">
        <v>4345</v>
      </c>
      <c r="C60" s="48">
        <v>771805.45</v>
      </c>
      <c r="D60" s="48">
        <v>655935.15</v>
      </c>
      <c r="E60" s="47">
        <v>42635</v>
      </c>
      <c r="F60" s="47">
        <v>43830</v>
      </c>
      <c r="G60" s="46" t="s">
        <v>2149</v>
      </c>
      <c r="H60" s="45" t="s">
        <v>4346</v>
      </c>
      <c r="I60" s="46" t="s">
        <v>4173</v>
      </c>
    </row>
    <row r="61" spans="1:9" s="44" customFormat="1" ht="101.25" x14ac:dyDescent="0.25">
      <c r="A61" s="46" t="s">
        <v>4347</v>
      </c>
      <c r="B61" s="45" t="s">
        <v>4348</v>
      </c>
      <c r="C61" s="48">
        <v>740269.67</v>
      </c>
      <c r="D61" s="48">
        <v>629229.21</v>
      </c>
      <c r="E61" s="47">
        <v>42704</v>
      </c>
      <c r="F61" s="47">
        <v>44592</v>
      </c>
      <c r="G61" s="46" t="s">
        <v>2149</v>
      </c>
      <c r="H61" s="45" t="s">
        <v>4349</v>
      </c>
      <c r="I61" s="46" t="s">
        <v>4173</v>
      </c>
    </row>
    <row r="62" spans="1:9" s="44" customFormat="1" ht="78.75" x14ac:dyDescent="0.25">
      <c r="A62" s="46" t="s">
        <v>4350</v>
      </c>
      <c r="B62" s="45" t="s">
        <v>4351</v>
      </c>
      <c r="C62" s="48">
        <v>721183.66</v>
      </c>
      <c r="D62" s="48">
        <v>613006.11</v>
      </c>
      <c r="E62" s="47">
        <v>42723</v>
      </c>
      <c r="F62" s="47">
        <v>43465</v>
      </c>
      <c r="G62" s="46" t="s">
        <v>2149</v>
      </c>
      <c r="H62" s="45" t="s">
        <v>4352</v>
      </c>
      <c r="I62" s="46" t="s">
        <v>4173</v>
      </c>
    </row>
    <row r="63" spans="1:9" s="44" customFormat="1" ht="112.5" x14ac:dyDescent="0.25">
      <c r="A63" s="46" t="s">
        <v>4353</v>
      </c>
      <c r="B63" s="45" t="s">
        <v>4354</v>
      </c>
      <c r="C63" s="48">
        <v>675061.79</v>
      </c>
      <c r="D63" s="48">
        <v>573802.51</v>
      </c>
      <c r="E63" s="47">
        <v>43194</v>
      </c>
      <c r="F63" s="47">
        <v>43437</v>
      </c>
      <c r="G63" s="46" t="s">
        <v>2149</v>
      </c>
      <c r="H63" s="45" t="s">
        <v>4355</v>
      </c>
      <c r="I63" s="46" t="s">
        <v>4173</v>
      </c>
    </row>
    <row r="64" spans="1:9" s="44" customFormat="1" ht="33.75" x14ac:dyDescent="0.25">
      <c r="A64" s="46" t="s">
        <v>4356</v>
      </c>
      <c r="B64" s="45" t="s">
        <v>4357</v>
      </c>
      <c r="C64" s="48">
        <v>663026.34</v>
      </c>
      <c r="D64" s="48">
        <v>563572.38</v>
      </c>
      <c r="E64" s="47">
        <v>43165</v>
      </c>
      <c r="F64" s="47">
        <v>43677</v>
      </c>
      <c r="G64" s="46" t="s">
        <v>2149</v>
      </c>
      <c r="H64" s="45" t="s">
        <v>4358</v>
      </c>
      <c r="I64" s="46" t="s">
        <v>4173</v>
      </c>
    </row>
    <row r="65" spans="1:9" s="44" customFormat="1" ht="101.25" x14ac:dyDescent="0.25">
      <c r="A65" s="46" t="s">
        <v>4359</v>
      </c>
      <c r="B65" s="45" t="s">
        <v>4360</v>
      </c>
      <c r="C65" s="48">
        <v>639375.69999999995</v>
      </c>
      <c r="D65" s="48">
        <v>435612.42</v>
      </c>
      <c r="E65" s="47">
        <v>42644</v>
      </c>
      <c r="F65" s="47">
        <v>44104</v>
      </c>
      <c r="G65" s="46" t="s">
        <v>2149</v>
      </c>
      <c r="H65" s="45" t="s">
        <v>4361</v>
      </c>
      <c r="I65" s="46" t="s">
        <v>4173</v>
      </c>
    </row>
    <row r="66" spans="1:9" s="44" customFormat="1" ht="90" x14ac:dyDescent="0.25">
      <c r="A66" s="46" t="s">
        <v>4362</v>
      </c>
      <c r="B66" s="45" t="s">
        <v>4363</v>
      </c>
      <c r="C66" s="48">
        <v>631449.92000000004</v>
      </c>
      <c r="D66" s="48">
        <v>536732.43000000005</v>
      </c>
      <c r="E66" s="47">
        <v>42694</v>
      </c>
      <c r="F66" s="47">
        <v>43672</v>
      </c>
      <c r="G66" s="46" t="s">
        <v>2149</v>
      </c>
      <c r="H66" s="45" t="s">
        <v>4364</v>
      </c>
      <c r="I66" s="46" t="s">
        <v>4173</v>
      </c>
    </row>
    <row r="67" spans="1:9" s="44" customFormat="1" ht="112.5" x14ac:dyDescent="0.25">
      <c r="A67" s="46" t="s">
        <v>4365</v>
      </c>
      <c r="B67" s="45" t="s">
        <v>4366</v>
      </c>
      <c r="C67" s="48">
        <v>621419.54</v>
      </c>
      <c r="D67" s="48">
        <v>528206.6</v>
      </c>
      <c r="E67" s="47">
        <v>42671</v>
      </c>
      <c r="F67" s="47">
        <v>43395</v>
      </c>
      <c r="G67" s="46" t="s">
        <v>2149</v>
      </c>
      <c r="H67" s="45" t="s">
        <v>4367</v>
      </c>
      <c r="I67" s="46" t="s">
        <v>4173</v>
      </c>
    </row>
    <row r="68" spans="1:9" s="44" customFormat="1" ht="101.25" x14ac:dyDescent="0.25">
      <c r="A68" s="46" t="s">
        <v>4368</v>
      </c>
      <c r="B68" s="45" t="s">
        <v>4369</v>
      </c>
      <c r="C68" s="48">
        <v>621050.31999999995</v>
      </c>
      <c r="D68" s="48">
        <v>527892.76</v>
      </c>
      <c r="E68" s="47">
        <v>42737</v>
      </c>
      <c r="F68" s="47">
        <v>43404</v>
      </c>
      <c r="G68" s="46" t="s">
        <v>2149</v>
      </c>
      <c r="H68" s="45" t="s">
        <v>4370</v>
      </c>
      <c r="I68" s="46" t="s">
        <v>4173</v>
      </c>
    </row>
    <row r="69" spans="1:9" s="44" customFormat="1" ht="33.75" x14ac:dyDescent="0.25">
      <c r="A69" s="46" t="s">
        <v>4371</v>
      </c>
      <c r="B69" s="45" t="s">
        <v>4372</v>
      </c>
      <c r="C69" s="48">
        <v>616880.21</v>
      </c>
      <c r="D69" s="48">
        <v>524348.18000000005</v>
      </c>
      <c r="E69" s="47">
        <v>42828</v>
      </c>
      <c r="F69" s="47">
        <v>43982</v>
      </c>
      <c r="G69" s="46" t="s">
        <v>2149</v>
      </c>
      <c r="H69" s="45" t="s">
        <v>4373</v>
      </c>
      <c r="I69" s="46" t="s">
        <v>4173</v>
      </c>
    </row>
    <row r="70" spans="1:9" s="44" customFormat="1" ht="78.75" x14ac:dyDescent="0.25">
      <c r="A70" s="46" t="s">
        <v>4374</v>
      </c>
      <c r="B70" s="45" t="s">
        <v>4375</v>
      </c>
      <c r="C70" s="48">
        <v>615973.59</v>
      </c>
      <c r="D70" s="48">
        <v>458900.32</v>
      </c>
      <c r="E70" s="47">
        <v>43222</v>
      </c>
      <c r="F70" s="47">
        <v>43830</v>
      </c>
      <c r="G70" s="46" t="s">
        <v>2149</v>
      </c>
      <c r="H70" s="45" t="s">
        <v>4376</v>
      </c>
      <c r="I70" s="46" t="s">
        <v>4173</v>
      </c>
    </row>
    <row r="71" spans="1:9" s="44" customFormat="1" ht="101.25" x14ac:dyDescent="0.25">
      <c r="A71" s="46" t="s">
        <v>4377</v>
      </c>
      <c r="B71" s="45" t="s">
        <v>4378</v>
      </c>
      <c r="C71" s="48">
        <v>615802.80000000005</v>
      </c>
      <c r="D71" s="48">
        <v>523432.37</v>
      </c>
      <c r="E71" s="47">
        <v>42737</v>
      </c>
      <c r="F71" s="47">
        <v>43404</v>
      </c>
      <c r="G71" s="46" t="s">
        <v>2149</v>
      </c>
      <c r="H71" s="45" t="s">
        <v>4379</v>
      </c>
      <c r="I71" s="46" t="s">
        <v>4173</v>
      </c>
    </row>
    <row r="72" spans="1:9" s="44" customFormat="1" ht="90" x14ac:dyDescent="0.25">
      <c r="A72" s="46" t="s">
        <v>4380</v>
      </c>
      <c r="B72" s="45" t="s">
        <v>4381</v>
      </c>
      <c r="C72" s="48">
        <v>615354.81999999995</v>
      </c>
      <c r="D72" s="48">
        <v>523051.59</v>
      </c>
      <c r="E72" s="47">
        <v>42919</v>
      </c>
      <c r="F72" s="47">
        <v>43404</v>
      </c>
      <c r="G72" s="46" t="s">
        <v>2149</v>
      </c>
      <c r="H72" s="45" t="s">
        <v>4382</v>
      </c>
      <c r="I72" s="46" t="s">
        <v>4173</v>
      </c>
    </row>
    <row r="73" spans="1:9" s="44" customFormat="1" ht="112.5" x14ac:dyDescent="0.25">
      <c r="A73" s="46" t="s">
        <v>4383</v>
      </c>
      <c r="B73" s="45" t="s">
        <v>4384</v>
      </c>
      <c r="C73" s="48">
        <v>586440.25</v>
      </c>
      <c r="D73" s="48">
        <v>410508.17</v>
      </c>
      <c r="E73" s="47">
        <v>42660</v>
      </c>
      <c r="F73" s="47">
        <v>43465</v>
      </c>
      <c r="G73" s="46" t="s">
        <v>2149</v>
      </c>
      <c r="H73" s="45" t="s">
        <v>4385</v>
      </c>
      <c r="I73" s="46" t="s">
        <v>4173</v>
      </c>
    </row>
    <row r="74" spans="1:9" s="44" customFormat="1" ht="112.5" x14ac:dyDescent="0.25">
      <c r="A74" s="46" t="s">
        <v>4386</v>
      </c>
      <c r="B74" s="45" t="s">
        <v>4387</v>
      </c>
      <c r="C74" s="48">
        <v>585669.66</v>
      </c>
      <c r="D74" s="48">
        <v>409954.12</v>
      </c>
      <c r="E74" s="47">
        <v>42645</v>
      </c>
      <c r="F74" s="47">
        <v>43738</v>
      </c>
      <c r="G74" s="46" t="s">
        <v>2149</v>
      </c>
      <c r="H74" s="45" t="s">
        <v>4388</v>
      </c>
      <c r="I74" s="46" t="s">
        <v>4173</v>
      </c>
    </row>
    <row r="75" spans="1:9" s="44" customFormat="1" ht="78.75" x14ac:dyDescent="0.25">
      <c r="A75" s="46" t="s">
        <v>4389</v>
      </c>
      <c r="B75" s="45" t="s">
        <v>4390</v>
      </c>
      <c r="C75" s="48">
        <v>573934.5</v>
      </c>
      <c r="D75" s="48">
        <v>487844.32</v>
      </c>
      <c r="E75" s="47">
        <v>42515</v>
      </c>
      <c r="F75" s="47">
        <v>43404</v>
      </c>
      <c r="G75" s="46" t="s">
        <v>2149</v>
      </c>
      <c r="H75" s="45" t="s">
        <v>4391</v>
      </c>
      <c r="I75" s="46" t="s">
        <v>4173</v>
      </c>
    </row>
    <row r="76" spans="1:9" s="44" customFormat="1" ht="90" x14ac:dyDescent="0.25">
      <c r="A76" s="46" t="s">
        <v>4392</v>
      </c>
      <c r="B76" s="45" t="s">
        <v>4393</v>
      </c>
      <c r="C76" s="48">
        <v>567186.13</v>
      </c>
      <c r="D76" s="48">
        <v>482108.2</v>
      </c>
      <c r="E76" s="47">
        <v>42919</v>
      </c>
      <c r="F76" s="47">
        <v>43404</v>
      </c>
      <c r="G76" s="46" t="s">
        <v>2149</v>
      </c>
      <c r="H76" s="45" t="s">
        <v>4394</v>
      </c>
      <c r="I76" s="46" t="s">
        <v>4173</v>
      </c>
    </row>
    <row r="77" spans="1:9" s="44" customFormat="1" ht="90" x14ac:dyDescent="0.25">
      <c r="A77" s="46" t="s">
        <v>4395</v>
      </c>
      <c r="B77" s="45" t="s">
        <v>4396</v>
      </c>
      <c r="C77" s="48">
        <v>562444.35</v>
      </c>
      <c r="D77" s="48">
        <v>478077.7</v>
      </c>
      <c r="E77" s="47">
        <v>42744</v>
      </c>
      <c r="F77" s="47">
        <v>43707</v>
      </c>
      <c r="G77" s="46" t="s">
        <v>2149</v>
      </c>
      <c r="H77" s="45" t="s">
        <v>4397</v>
      </c>
      <c r="I77" s="46" t="s">
        <v>4173</v>
      </c>
    </row>
    <row r="78" spans="1:9" s="44" customFormat="1" ht="56.25" x14ac:dyDescent="0.25">
      <c r="A78" s="46" t="s">
        <v>4398</v>
      </c>
      <c r="B78" s="45" t="s">
        <v>4399</v>
      </c>
      <c r="C78" s="48">
        <v>560799.64</v>
      </c>
      <c r="D78" s="48">
        <v>336479.8</v>
      </c>
      <c r="E78" s="47">
        <v>42506</v>
      </c>
      <c r="F78" s="47">
        <v>43091</v>
      </c>
      <c r="G78" s="46" t="s">
        <v>2149</v>
      </c>
      <c r="H78" s="45" t="s">
        <v>4400</v>
      </c>
      <c r="I78" s="46" t="s">
        <v>4173</v>
      </c>
    </row>
    <row r="79" spans="1:9" s="44" customFormat="1" ht="101.25" x14ac:dyDescent="0.25">
      <c r="A79" s="46" t="s">
        <v>4401</v>
      </c>
      <c r="B79" s="45" t="s">
        <v>4402</v>
      </c>
      <c r="C79" s="48">
        <v>553391.51</v>
      </c>
      <c r="D79" s="48">
        <v>470382.78</v>
      </c>
      <c r="E79" s="47">
        <v>43089</v>
      </c>
      <c r="F79" s="47">
        <v>43441</v>
      </c>
      <c r="G79" s="46" t="s">
        <v>2149</v>
      </c>
      <c r="H79" s="45" t="s">
        <v>4403</v>
      </c>
      <c r="I79" s="46" t="s">
        <v>4173</v>
      </c>
    </row>
    <row r="80" spans="1:9" s="44" customFormat="1" ht="33.75" x14ac:dyDescent="0.25">
      <c r="A80" s="46" t="s">
        <v>4404</v>
      </c>
      <c r="B80" s="45" t="s">
        <v>4405</v>
      </c>
      <c r="C80" s="48">
        <v>538913.80000000005</v>
      </c>
      <c r="D80" s="48">
        <v>377239.66</v>
      </c>
      <c r="E80" s="47">
        <v>42461</v>
      </c>
      <c r="F80" s="47">
        <v>44196</v>
      </c>
      <c r="G80" s="46" t="s">
        <v>2149</v>
      </c>
      <c r="H80" s="45" t="s">
        <v>4406</v>
      </c>
      <c r="I80" s="46" t="s">
        <v>4173</v>
      </c>
    </row>
    <row r="81" spans="1:9" s="44" customFormat="1" ht="45" x14ac:dyDescent="0.25">
      <c r="A81" s="46" t="s">
        <v>4407</v>
      </c>
      <c r="B81" s="45" t="s">
        <v>4408</v>
      </c>
      <c r="C81" s="48">
        <v>529074</v>
      </c>
      <c r="D81" s="48">
        <v>449712.9</v>
      </c>
      <c r="E81" s="47">
        <v>42560</v>
      </c>
      <c r="F81" s="47">
        <v>43465</v>
      </c>
      <c r="G81" s="46" t="s">
        <v>2149</v>
      </c>
      <c r="H81" s="45" t="s">
        <v>4409</v>
      </c>
      <c r="I81" s="46" t="s">
        <v>4173</v>
      </c>
    </row>
    <row r="82" spans="1:9" s="44" customFormat="1" ht="101.25" x14ac:dyDescent="0.25">
      <c r="A82" s="46" t="s">
        <v>4410</v>
      </c>
      <c r="B82" s="45" t="s">
        <v>4411</v>
      </c>
      <c r="C82" s="48">
        <v>520705.58</v>
      </c>
      <c r="D82" s="48">
        <v>442599.74</v>
      </c>
      <c r="E82" s="47">
        <v>43075</v>
      </c>
      <c r="F82" s="47">
        <v>43830</v>
      </c>
      <c r="G82" s="46" t="s">
        <v>2149</v>
      </c>
      <c r="H82" s="45" t="s">
        <v>4412</v>
      </c>
      <c r="I82" s="46" t="s">
        <v>4173</v>
      </c>
    </row>
    <row r="83" spans="1:9" s="44" customFormat="1" ht="123.75" x14ac:dyDescent="0.25">
      <c r="A83" s="46" t="s">
        <v>4413</v>
      </c>
      <c r="B83" s="45" t="s">
        <v>4414</v>
      </c>
      <c r="C83" s="48">
        <v>519424.27</v>
      </c>
      <c r="D83" s="48">
        <v>441510.62</v>
      </c>
      <c r="E83" s="47">
        <v>42675</v>
      </c>
      <c r="F83" s="47">
        <v>43448</v>
      </c>
      <c r="G83" s="46" t="s">
        <v>2149</v>
      </c>
      <c r="H83" s="45" t="s">
        <v>4415</v>
      </c>
      <c r="I83" s="46" t="s">
        <v>4173</v>
      </c>
    </row>
    <row r="84" spans="1:9" s="44" customFormat="1" ht="101.25" x14ac:dyDescent="0.25">
      <c r="A84" s="46" t="s">
        <v>4416</v>
      </c>
      <c r="B84" s="45" t="s">
        <v>4417</v>
      </c>
      <c r="C84" s="48">
        <v>503011.22</v>
      </c>
      <c r="D84" s="48">
        <v>372228.3</v>
      </c>
      <c r="E84" s="47">
        <v>42916</v>
      </c>
      <c r="F84" s="47">
        <v>44012</v>
      </c>
      <c r="G84" s="46" t="s">
        <v>2149</v>
      </c>
      <c r="H84" s="45" t="s">
        <v>4418</v>
      </c>
      <c r="I84" s="46" t="s">
        <v>4173</v>
      </c>
    </row>
    <row r="85" spans="1:9" s="44" customFormat="1" ht="67.5" x14ac:dyDescent="0.25">
      <c r="A85" s="46" t="s">
        <v>4419</v>
      </c>
      <c r="B85" s="45" t="s">
        <v>4420</v>
      </c>
      <c r="C85" s="48">
        <v>490907.9</v>
      </c>
      <c r="D85" s="48">
        <v>392726.32</v>
      </c>
      <c r="E85" s="47">
        <v>43208</v>
      </c>
      <c r="F85" s="47">
        <v>43403</v>
      </c>
      <c r="G85" s="46" t="s">
        <v>2149</v>
      </c>
      <c r="H85" s="45" t="s">
        <v>4421</v>
      </c>
      <c r="I85" s="46" t="s">
        <v>4173</v>
      </c>
    </row>
    <row r="86" spans="1:9" s="44" customFormat="1" ht="112.5" x14ac:dyDescent="0.25">
      <c r="A86" s="46" t="s">
        <v>4422</v>
      </c>
      <c r="B86" s="45" t="s">
        <v>4423</v>
      </c>
      <c r="C86" s="48">
        <v>434168.92</v>
      </c>
      <c r="D86" s="48">
        <v>303907.39</v>
      </c>
      <c r="E86" s="47">
        <v>42826</v>
      </c>
      <c r="F86" s="47">
        <v>43524</v>
      </c>
      <c r="G86" s="46" t="s">
        <v>2149</v>
      </c>
      <c r="H86" s="45" t="s">
        <v>4424</v>
      </c>
      <c r="I86" s="46" t="s">
        <v>4173</v>
      </c>
    </row>
    <row r="87" spans="1:9" s="44" customFormat="1" ht="56.25" x14ac:dyDescent="0.25">
      <c r="A87" s="46" t="s">
        <v>4425</v>
      </c>
      <c r="B87" s="45" t="s">
        <v>4426</v>
      </c>
      <c r="C87" s="48">
        <v>401429.62</v>
      </c>
      <c r="D87" s="48">
        <v>321143.69</v>
      </c>
      <c r="E87" s="47">
        <v>43360</v>
      </c>
      <c r="F87" s="47">
        <v>44104</v>
      </c>
      <c r="G87" s="46" t="s">
        <v>2149</v>
      </c>
      <c r="H87" s="45" t="s">
        <v>4427</v>
      </c>
      <c r="I87" s="46" t="s">
        <v>4173</v>
      </c>
    </row>
    <row r="88" spans="1:9" s="44" customFormat="1" ht="45" x14ac:dyDescent="0.25">
      <c r="A88" s="46" t="s">
        <v>4428</v>
      </c>
      <c r="B88" s="45" t="s">
        <v>4429</v>
      </c>
      <c r="C88" s="48">
        <v>342265.41</v>
      </c>
      <c r="D88" s="48">
        <v>290925.58</v>
      </c>
      <c r="E88" s="47">
        <v>43165</v>
      </c>
      <c r="F88" s="47">
        <v>43889</v>
      </c>
      <c r="G88" s="46" t="s">
        <v>2149</v>
      </c>
      <c r="H88" s="45" t="s">
        <v>4430</v>
      </c>
      <c r="I88" s="46" t="s">
        <v>4173</v>
      </c>
    </row>
    <row r="89" spans="1:9" s="44" customFormat="1" ht="101.25" x14ac:dyDescent="0.25">
      <c r="A89" s="46" t="s">
        <v>4431</v>
      </c>
      <c r="B89" s="45" t="s">
        <v>4432</v>
      </c>
      <c r="C89" s="48">
        <v>305739.67</v>
      </c>
      <c r="D89" s="48">
        <v>259878.71</v>
      </c>
      <c r="E89" s="47">
        <v>42508</v>
      </c>
      <c r="F89" s="47">
        <v>44377</v>
      </c>
      <c r="G89" s="46" t="s">
        <v>2149</v>
      </c>
      <c r="H89" s="45" t="s">
        <v>4433</v>
      </c>
      <c r="I89" s="46" t="s">
        <v>4173</v>
      </c>
    </row>
    <row r="90" spans="1:9" s="44" customFormat="1" ht="56.25" x14ac:dyDescent="0.25">
      <c r="A90" s="46" t="s">
        <v>4434</v>
      </c>
      <c r="B90" s="45" t="s">
        <v>4435</v>
      </c>
      <c r="C90" s="48">
        <v>301036.89</v>
      </c>
      <c r="D90" s="48">
        <v>255881.35</v>
      </c>
      <c r="E90" s="47">
        <v>43525</v>
      </c>
      <c r="F90" s="47">
        <v>44104</v>
      </c>
      <c r="G90" s="46" t="s">
        <v>2149</v>
      </c>
      <c r="H90" s="45" t="s">
        <v>4436</v>
      </c>
      <c r="I90" s="46" t="s">
        <v>4173</v>
      </c>
    </row>
    <row r="91" spans="1:9" s="44" customFormat="1" ht="112.5" x14ac:dyDescent="0.25">
      <c r="A91" s="46" t="s">
        <v>4437</v>
      </c>
      <c r="B91" s="45" t="s">
        <v>4438</v>
      </c>
      <c r="C91" s="48">
        <v>276975.40000000002</v>
      </c>
      <c r="D91" s="48">
        <v>235429.09</v>
      </c>
      <c r="E91" s="47">
        <v>42938</v>
      </c>
      <c r="F91" s="47">
        <v>43646</v>
      </c>
      <c r="G91" s="46" t="s">
        <v>2149</v>
      </c>
      <c r="H91" s="45" t="s">
        <v>4439</v>
      </c>
      <c r="I91" s="46" t="s">
        <v>4173</v>
      </c>
    </row>
    <row r="92" spans="1:9" s="44" customFormat="1" ht="56.25" x14ac:dyDescent="0.25">
      <c r="A92" s="46" t="s">
        <v>4440</v>
      </c>
      <c r="B92" s="45" t="s">
        <v>4441</v>
      </c>
      <c r="C92" s="48">
        <v>255472.23</v>
      </c>
      <c r="D92" s="48">
        <v>217151.4</v>
      </c>
      <c r="E92" s="47">
        <v>43598</v>
      </c>
      <c r="F92" s="47">
        <v>44196</v>
      </c>
      <c r="G92" s="46" t="s">
        <v>2149</v>
      </c>
      <c r="H92" s="45" t="s">
        <v>4442</v>
      </c>
      <c r="I92" s="46" t="s">
        <v>4173</v>
      </c>
    </row>
    <row r="93" spans="1:9" s="44" customFormat="1" ht="56.25" x14ac:dyDescent="0.25">
      <c r="A93" s="46" t="s">
        <v>4443</v>
      </c>
      <c r="B93" s="45" t="s">
        <v>4444</v>
      </c>
      <c r="C93" s="48">
        <v>227148.79999999999</v>
      </c>
      <c r="D93" s="48">
        <v>193076.48000000001</v>
      </c>
      <c r="E93" s="47">
        <v>43710</v>
      </c>
      <c r="F93" s="47">
        <v>44196</v>
      </c>
      <c r="G93" s="46" t="s">
        <v>2149</v>
      </c>
      <c r="H93" s="45" t="s">
        <v>4445</v>
      </c>
      <c r="I93" s="46" t="s">
        <v>4173</v>
      </c>
    </row>
    <row r="94" spans="1:9" s="44" customFormat="1" ht="112.5" x14ac:dyDescent="0.25">
      <c r="A94" s="46" t="s">
        <v>4446</v>
      </c>
      <c r="B94" s="45" t="s">
        <v>4447</v>
      </c>
      <c r="C94" s="48">
        <v>215499.09</v>
      </c>
      <c r="D94" s="48">
        <v>174338.76</v>
      </c>
      <c r="E94" s="47">
        <v>42804</v>
      </c>
      <c r="F94" s="47">
        <v>44926</v>
      </c>
      <c r="G94" s="46" t="s">
        <v>2149</v>
      </c>
      <c r="H94" s="45" t="s">
        <v>4448</v>
      </c>
      <c r="I94" s="46" t="s">
        <v>4173</v>
      </c>
    </row>
    <row r="95" spans="1:9" s="44" customFormat="1" ht="78.75" x14ac:dyDescent="0.25">
      <c r="A95" s="46" t="s">
        <v>4449</v>
      </c>
      <c r="B95" s="45" t="s">
        <v>4450</v>
      </c>
      <c r="C95" s="48">
        <v>190755.22</v>
      </c>
      <c r="D95" s="48">
        <v>162141.93</v>
      </c>
      <c r="E95" s="47">
        <v>42776</v>
      </c>
      <c r="F95" s="47">
        <v>43100</v>
      </c>
      <c r="G95" s="46" t="s">
        <v>2149</v>
      </c>
      <c r="H95" s="45" t="s">
        <v>4451</v>
      </c>
      <c r="I95" s="46" t="s">
        <v>4173</v>
      </c>
    </row>
    <row r="96" spans="1:9" s="44" customFormat="1" ht="101.25" x14ac:dyDescent="0.25">
      <c r="A96" s="46" t="s">
        <v>4452</v>
      </c>
      <c r="B96" s="45" t="s">
        <v>4453</v>
      </c>
      <c r="C96" s="48">
        <v>189202.6</v>
      </c>
      <c r="D96" s="48">
        <v>160822.21</v>
      </c>
      <c r="E96" s="47">
        <v>43943</v>
      </c>
      <c r="F96" s="47">
        <v>44547</v>
      </c>
      <c r="G96" s="46" t="s">
        <v>2149</v>
      </c>
      <c r="H96" s="45" t="s">
        <v>4454</v>
      </c>
      <c r="I96" s="46" t="s">
        <v>4173</v>
      </c>
    </row>
    <row r="97" spans="1:9" s="44" customFormat="1" ht="56.25" x14ac:dyDescent="0.25">
      <c r="A97" s="46" t="s">
        <v>4455</v>
      </c>
      <c r="B97" s="45" t="s">
        <v>4456</v>
      </c>
      <c r="C97" s="48">
        <v>184898.08</v>
      </c>
      <c r="D97" s="48">
        <v>157163.35999999999</v>
      </c>
      <c r="E97" s="47">
        <v>42704</v>
      </c>
      <c r="F97" s="47">
        <v>43388</v>
      </c>
      <c r="G97" s="46" t="s">
        <v>2149</v>
      </c>
      <c r="H97" s="45" t="s">
        <v>4457</v>
      </c>
      <c r="I97" s="46" t="s">
        <v>4173</v>
      </c>
    </row>
    <row r="98" spans="1:9" s="44" customFormat="1" ht="67.5" x14ac:dyDescent="0.25">
      <c r="A98" s="46" t="s">
        <v>4458</v>
      </c>
      <c r="B98" s="45" t="s">
        <v>4459</v>
      </c>
      <c r="C98" s="48">
        <v>177840</v>
      </c>
      <c r="D98" s="48">
        <v>104203.12</v>
      </c>
      <c r="E98" s="47">
        <v>42737</v>
      </c>
      <c r="F98" s="47">
        <v>43830</v>
      </c>
      <c r="G98" s="46" t="s">
        <v>2149</v>
      </c>
      <c r="H98" s="45" t="s">
        <v>4460</v>
      </c>
      <c r="I98" s="46" t="s">
        <v>4173</v>
      </c>
    </row>
    <row r="99" spans="1:9" s="44" customFormat="1" ht="78.75" x14ac:dyDescent="0.25">
      <c r="A99" s="46" t="s">
        <v>4461</v>
      </c>
      <c r="B99" s="45" t="s">
        <v>4462</v>
      </c>
      <c r="C99" s="48">
        <v>151494.15</v>
      </c>
      <c r="D99" s="48">
        <v>128770.02</v>
      </c>
      <c r="E99" s="47">
        <v>43090</v>
      </c>
      <c r="F99" s="47">
        <v>43399</v>
      </c>
      <c r="G99" s="46" t="s">
        <v>2149</v>
      </c>
      <c r="H99" s="45" t="s">
        <v>4463</v>
      </c>
      <c r="I99" s="46" t="s">
        <v>4173</v>
      </c>
    </row>
    <row r="100" spans="1:9" s="44" customFormat="1" ht="90" x14ac:dyDescent="0.25">
      <c r="A100" s="46" t="s">
        <v>4464</v>
      </c>
      <c r="B100" s="45" t="s">
        <v>4465</v>
      </c>
      <c r="C100" s="48">
        <v>145071.87</v>
      </c>
      <c r="D100" s="48">
        <v>108803.9</v>
      </c>
      <c r="E100" s="47">
        <v>42917</v>
      </c>
      <c r="F100" s="47">
        <v>43100</v>
      </c>
      <c r="G100" s="46" t="s">
        <v>2149</v>
      </c>
      <c r="H100" s="45" t="s">
        <v>4466</v>
      </c>
      <c r="I100" s="46" t="s">
        <v>4173</v>
      </c>
    </row>
    <row r="101" spans="1:9" s="44" customFormat="1" ht="112.5" x14ac:dyDescent="0.25">
      <c r="A101" s="46" t="s">
        <v>4467</v>
      </c>
      <c r="B101" s="45" t="s">
        <v>4468</v>
      </c>
      <c r="C101" s="48">
        <v>138797.76000000001</v>
      </c>
      <c r="D101" s="48">
        <v>83278.66</v>
      </c>
      <c r="E101" s="47">
        <v>42097</v>
      </c>
      <c r="F101" s="47">
        <v>43419</v>
      </c>
      <c r="G101" s="46" t="s">
        <v>2149</v>
      </c>
      <c r="H101" s="45" t="s">
        <v>4469</v>
      </c>
      <c r="I101" s="46" t="s">
        <v>4173</v>
      </c>
    </row>
    <row r="102" spans="1:9" s="44" customFormat="1" ht="112.5" x14ac:dyDescent="0.25">
      <c r="A102" s="46" t="s">
        <v>4470</v>
      </c>
      <c r="B102" s="45" t="s">
        <v>4471</v>
      </c>
      <c r="C102" s="48">
        <v>138758.54999999999</v>
      </c>
      <c r="D102" s="48">
        <v>104068.91</v>
      </c>
      <c r="E102" s="47">
        <v>42736</v>
      </c>
      <c r="F102" s="47">
        <v>43830</v>
      </c>
      <c r="G102" s="46" t="s">
        <v>2149</v>
      </c>
      <c r="H102" s="45" t="s">
        <v>4472</v>
      </c>
      <c r="I102" s="46" t="s">
        <v>4173</v>
      </c>
    </row>
    <row r="103" spans="1:9" s="44" customFormat="1" ht="90" x14ac:dyDescent="0.25">
      <c r="A103" s="46" t="s">
        <v>4473</v>
      </c>
      <c r="B103" s="45" t="s">
        <v>4474</v>
      </c>
      <c r="C103" s="48">
        <v>137826</v>
      </c>
      <c r="D103" s="48">
        <v>103369.5</v>
      </c>
      <c r="E103" s="47">
        <v>43009</v>
      </c>
      <c r="F103" s="47">
        <v>43465</v>
      </c>
      <c r="G103" s="46" t="s">
        <v>2149</v>
      </c>
      <c r="H103" s="45" t="s">
        <v>4475</v>
      </c>
      <c r="I103" s="46" t="s">
        <v>4173</v>
      </c>
    </row>
    <row r="104" spans="1:9" s="44" customFormat="1" ht="101.25" x14ac:dyDescent="0.25">
      <c r="A104" s="46" t="s">
        <v>4476</v>
      </c>
      <c r="B104" s="45" t="s">
        <v>4477</v>
      </c>
      <c r="C104" s="48">
        <v>135213.37</v>
      </c>
      <c r="D104" s="48">
        <v>114931.36</v>
      </c>
      <c r="E104" s="47">
        <v>42704</v>
      </c>
      <c r="F104" s="47">
        <v>43297</v>
      </c>
      <c r="G104" s="46" t="s">
        <v>2149</v>
      </c>
      <c r="H104" s="45" t="s">
        <v>4478</v>
      </c>
      <c r="I104" s="46" t="s">
        <v>4173</v>
      </c>
    </row>
    <row r="105" spans="1:9" s="44" customFormat="1" ht="101.25" x14ac:dyDescent="0.25">
      <c r="A105" s="46" t="s">
        <v>4479</v>
      </c>
      <c r="B105" s="45" t="s">
        <v>4480</v>
      </c>
      <c r="C105" s="48">
        <v>127077.57</v>
      </c>
      <c r="D105" s="48">
        <v>104203.61</v>
      </c>
      <c r="E105" s="47">
        <v>42480</v>
      </c>
      <c r="F105" s="47">
        <v>43008</v>
      </c>
      <c r="G105" s="46" t="s">
        <v>2149</v>
      </c>
      <c r="H105" s="45" t="s">
        <v>4481</v>
      </c>
      <c r="I105" s="46" t="s">
        <v>4173</v>
      </c>
    </row>
    <row r="106" spans="1:9" s="44" customFormat="1" ht="101.25" x14ac:dyDescent="0.25">
      <c r="A106" s="46" t="s">
        <v>4482</v>
      </c>
      <c r="B106" s="45" t="s">
        <v>4483</v>
      </c>
      <c r="C106" s="48">
        <v>117038.06</v>
      </c>
      <c r="D106" s="48">
        <v>97141.59</v>
      </c>
      <c r="E106" s="47">
        <v>42745</v>
      </c>
      <c r="F106" s="47">
        <v>43799</v>
      </c>
      <c r="G106" s="46" t="s">
        <v>2149</v>
      </c>
      <c r="H106" s="45" t="s">
        <v>4484</v>
      </c>
      <c r="I106" s="46" t="s">
        <v>4173</v>
      </c>
    </row>
    <row r="107" spans="1:9" s="44" customFormat="1" ht="112.5" x14ac:dyDescent="0.25">
      <c r="A107" s="46" t="s">
        <v>4485</v>
      </c>
      <c r="B107" s="45" t="s">
        <v>4486</v>
      </c>
      <c r="C107" s="48">
        <v>106163.38</v>
      </c>
      <c r="D107" s="48">
        <v>90238.87</v>
      </c>
      <c r="E107" s="47">
        <v>43313</v>
      </c>
      <c r="F107" s="47">
        <v>43769</v>
      </c>
      <c r="G107" s="46" t="s">
        <v>2149</v>
      </c>
      <c r="H107" s="45" t="s">
        <v>4487</v>
      </c>
      <c r="I107" s="46" t="s">
        <v>4173</v>
      </c>
    </row>
    <row r="108" spans="1:9" s="44" customFormat="1" ht="78.75" x14ac:dyDescent="0.25">
      <c r="A108" s="46" t="s">
        <v>4488</v>
      </c>
      <c r="B108" s="45" t="s">
        <v>4489</v>
      </c>
      <c r="C108" s="48">
        <v>100239.52</v>
      </c>
      <c r="D108" s="48">
        <v>65154.33</v>
      </c>
      <c r="E108" s="47">
        <v>43683</v>
      </c>
      <c r="F108" s="47">
        <v>44571</v>
      </c>
      <c r="G108" s="46" t="s">
        <v>2149</v>
      </c>
      <c r="H108" s="45" t="s">
        <v>4490</v>
      </c>
      <c r="I108" s="46" t="s">
        <v>4173</v>
      </c>
    </row>
    <row r="109" spans="1:9" s="44" customFormat="1" ht="101.25" x14ac:dyDescent="0.25">
      <c r="A109" s="46" t="s">
        <v>4491</v>
      </c>
      <c r="B109" s="45" t="s">
        <v>4492</v>
      </c>
      <c r="C109" s="48">
        <v>99581.2</v>
      </c>
      <c r="D109" s="48">
        <v>63731.97</v>
      </c>
      <c r="E109" s="47">
        <v>43983</v>
      </c>
      <c r="F109" s="47">
        <v>44286</v>
      </c>
      <c r="G109" s="46" t="s">
        <v>2149</v>
      </c>
      <c r="H109" s="45" t="s">
        <v>4493</v>
      </c>
      <c r="I109" s="46" t="s">
        <v>4173</v>
      </c>
    </row>
    <row r="110" spans="1:9" s="44" customFormat="1" ht="112.5" x14ac:dyDescent="0.25">
      <c r="A110" s="46" t="s">
        <v>4494</v>
      </c>
      <c r="B110" s="45" t="s">
        <v>4495</v>
      </c>
      <c r="C110" s="48">
        <v>92721.25</v>
      </c>
      <c r="D110" s="48">
        <v>66685.119999999995</v>
      </c>
      <c r="E110" s="47">
        <v>44075</v>
      </c>
      <c r="F110" s="47">
        <v>44643</v>
      </c>
      <c r="G110" s="46" t="s">
        <v>2149</v>
      </c>
      <c r="H110" s="45" t="s">
        <v>4496</v>
      </c>
      <c r="I110" s="46" t="s">
        <v>4173</v>
      </c>
    </row>
    <row r="111" spans="1:9" s="44" customFormat="1" ht="56.25" x14ac:dyDescent="0.25">
      <c r="A111" s="46" t="s">
        <v>4497</v>
      </c>
      <c r="B111" s="45" t="s">
        <v>4498</v>
      </c>
      <c r="C111" s="48">
        <v>67647.149999999994</v>
      </c>
      <c r="D111" s="48">
        <v>57500.08</v>
      </c>
      <c r="E111" s="47">
        <v>42668</v>
      </c>
      <c r="F111" s="47">
        <v>43373</v>
      </c>
      <c r="G111" s="46" t="s">
        <v>2149</v>
      </c>
      <c r="H111" s="45" t="s">
        <v>4499</v>
      </c>
      <c r="I111" s="46" t="s">
        <v>4173</v>
      </c>
    </row>
    <row r="112" spans="1:9" s="44" customFormat="1" ht="78.75" x14ac:dyDescent="0.25">
      <c r="A112" s="46" t="s">
        <v>4500</v>
      </c>
      <c r="B112" s="45" t="s">
        <v>4501</v>
      </c>
      <c r="C112" s="48">
        <v>61876.08</v>
      </c>
      <c r="D112" s="48">
        <v>51577.66</v>
      </c>
      <c r="E112" s="47">
        <v>43781</v>
      </c>
      <c r="F112" s="47">
        <v>44499</v>
      </c>
      <c r="G112" s="46" t="s">
        <v>2149</v>
      </c>
      <c r="H112" s="45" t="s">
        <v>4502</v>
      </c>
      <c r="I112" s="46" t="s">
        <v>4173</v>
      </c>
    </row>
    <row r="113" spans="1:9" s="44" customFormat="1" ht="45" x14ac:dyDescent="0.25">
      <c r="A113" s="46" t="s">
        <v>4503</v>
      </c>
      <c r="B113" s="45" t="s">
        <v>4504</v>
      </c>
      <c r="C113" s="48">
        <v>45283.13</v>
      </c>
      <c r="D113" s="48">
        <v>22225.82</v>
      </c>
      <c r="E113" s="47">
        <v>42982</v>
      </c>
      <c r="F113" s="47">
        <v>43434</v>
      </c>
      <c r="G113" s="46" t="s">
        <v>2149</v>
      </c>
      <c r="H113" s="45" t="s">
        <v>4505</v>
      </c>
      <c r="I113" s="46" t="s">
        <v>4173</v>
      </c>
    </row>
    <row r="114" spans="1:9" s="44" customFormat="1" ht="101.25" x14ac:dyDescent="0.25">
      <c r="A114" s="46" t="s">
        <v>4506</v>
      </c>
      <c r="B114" s="45" t="s">
        <v>4507</v>
      </c>
      <c r="C114" s="48">
        <v>38622.93</v>
      </c>
      <c r="D114" s="48">
        <v>22227.49</v>
      </c>
      <c r="E114" s="47">
        <v>43175</v>
      </c>
      <c r="F114" s="47">
        <v>43830</v>
      </c>
      <c r="G114" s="46" t="s">
        <v>2149</v>
      </c>
      <c r="H114" s="45" t="s">
        <v>4508</v>
      </c>
      <c r="I114" s="46" t="s">
        <v>4173</v>
      </c>
    </row>
    <row r="115" spans="1:9" s="44" customFormat="1" ht="45" x14ac:dyDescent="0.25">
      <c r="A115" s="46" t="s">
        <v>4509</v>
      </c>
      <c r="B115" s="45" t="s">
        <v>4510</v>
      </c>
      <c r="C115" s="48">
        <v>31504.99</v>
      </c>
      <c r="D115" s="48">
        <v>21369.11</v>
      </c>
      <c r="E115" s="47">
        <v>42676</v>
      </c>
      <c r="F115" s="47">
        <v>43281</v>
      </c>
      <c r="G115" s="46" t="s">
        <v>2149</v>
      </c>
      <c r="H115" s="45" t="s">
        <v>4511</v>
      </c>
      <c r="I115" s="46" t="s">
        <v>4173</v>
      </c>
    </row>
    <row r="116" spans="1:9" s="44" customFormat="1" ht="67.5" x14ac:dyDescent="0.25">
      <c r="A116" s="46" t="s">
        <v>4512</v>
      </c>
      <c r="B116" s="45" t="s">
        <v>4513</v>
      </c>
      <c r="C116" s="48">
        <v>28580.080000000002</v>
      </c>
      <c r="D116" s="48">
        <v>22230</v>
      </c>
      <c r="E116" s="47">
        <v>43040</v>
      </c>
      <c r="F116" s="47">
        <v>43343</v>
      </c>
      <c r="G116" s="46" t="s">
        <v>2149</v>
      </c>
      <c r="H116" s="45" t="s">
        <v>4514</v>
      </c>
      <c r="I116" s="46" t="s">
        <v>4173</v>
      </c>
    </row>
    <row r="117" spans="1:9" s="44" customFormat="1" ht="22.5" x14ac:dyDescent="0.25">
      <c r="A117" s="46" t="s">
        <v>4515</v>
      </c>
      <c r="B117" s="45" t="s">
        <v>4516</v>
      </c>
      <c r="C117" s="48">
        <v>26426215.739999998</v>
      </c>
      <c r="D117" s="48">
        <v>14897496.73</v>
      </c>
      <c r="E117" s="47">
        <v>43234</v>
      </c>
      <c r="F117" s="47">
        <v>44561</v>
      </c>
      <c r="G117" s="46" t="s">
        <v>2966</v>
      </c>
      <c r="H117" s="45" t="s">
        <v>4517</v>
      </c>
      <c r="I117" s="46" t="s">
        <v>4173</v>
      </c>
    </row>
    <row r="118" spans="1:9" s="44" customFormat="1" ht="22.5" x14ac:dyDescent="0.25">
      <c r="A118" s="46" t="s">
        <v>4518</v>
      </c>
      <c r="B118" s="45" t="s">
        <v>4519</v>
      </c>
      <c r="C118" s="48">
        <v>3568889.23</v>
      </c>
      <c r="D118" s="48">
        <v>3033555.84</v>
      </c>
      <c r="E118" s="47">
        <v>43383</v>
      </c>
      <c r="F118" s="47">
        <v>44377</v>
      </c>
      <c r="G118" s="46" t="s">
        <v>2966</v>
      </c>
      <c r="H118" s="45" t="s">
        <v>4520</v>
      </c>
      <c r="I118" s="46" t="s">
        <v>4173</v>
      </c>
    </row>
    <row r="119" spans="1:9" s="44" customFormat="1" ht="22.5" x14ac:dyDescent="0.25">
      <c r="A119" s="46" t="s">
        <v>4521</v>
      </c>
      <c r="B119" s="45" t="s">
        <v>4522</v>
      </c>
      <c r="C119" s="48">
        <v>3318100.5</v>
      </c>
      <c r="D119" s="48">
        <v>2820385.42</v>
      </c>
      <c r="E119" s="47">
        <v>42934</v>
      </c>
      <c r="F119" s="47">
        <v>44561</v>
      </c>
      <c r="G119" s="46" t="s">
        <v>2966</v>
      </c>
      <c r="H119" s="45" t="s">
        <v>4523</v>
      </c>
      <c r="I119" s="46" t="s">
        <v>4173</v>
      </c>
    </row>
    <row r="120" spans="1:9" s="44" customFormat="1" ht="22.5" x14ac:dyDescent="0.25">
      <c r="A120" s="46" t="s">
        <v>4524</v>
      </c>
      <c r="B120" s="45" t="s">
        <v>4525</v>
      </c>
      <c r="C120" s="48">
        <v>3045448.26</v>
      </c>
      <c r="D120" s="48">
        <v>2406928.7799999998</v>
      </c>
      <c r="E120" s="47">
        <v>43647</v>
      </c>
      <c r="F120" s="47">
        <v>44196</v>
      </c>
      <c r="G120" s="46" t="s">
        <v>2966</v>
      </c>
      <c r="H120" s="45" t="s">
        <v>4526</v>
      </c>
      <c r="I120" s="46" t="s">
        <v>4173</v>
      </c>
    </row>
    <row r="121" spans="1:9" s="44" customFormat="1" ht="33.75" x14ac:dyDescent="0.25">
      <c r="A121" s="46" t="s">
        <v>4527</v>
      </c>
      <c r="B121" s="45" t="s">
        <v>4528</v>
      </c>
      <c r="C121" s="48">
        <v>2314010.04</v>
      </c>
      <c r="D121" s="48">
        <v>1966908.53</v>
      </c>
      <c r="E121" s="47">
        <v>42558</v>
      </c>
      <c r="F121" s="47">
        <v>44063</v>
      </c>
      <c r="G121" s="46" t="s">
        <v>2966</v>
      </c>
      <c r="H121" s="45" t="s">
        <v>4529</v>
      </c>
      <c r="I121" s="46" t="s">
        <v>4173</v>
      </c>
    </row>
    <row r="122" spans="1:9" s="44" customFormat="1" ht="22.5" x14ac:dyDescent="0.25">
      <c r="A122" s="46" t="s">
        <v>4530</v>
      </c>
      <c r="B122" s="45" t="s">
        <v>4531</v>
      </c>
      <c r="C122" s="48">
        <v>2299797.2000000002</v>
      </c>
      <c r="D122" s="48">
        <v>1954827.62</v>
      </c>
      <c r="E122" s="47">
        <v>42500</v>
      </c>
      <c r="F122" s="47">
        <v>44196</v>
      </c>
      <c r="G122" s="46" t="s">
        <v>2966</v>
      </c>
      <c r="H122" s="45" t="s">
        <v>4532</v>
      </c>
      <c r="I122" s="46" t="s">
        <v>4173</v>
      </c>
    </row>
    <row r="123" spans="1:9" s="44" customFormat="1" ht="22.5" x14ac:dyDescent="0.25">
      <c r="A123" s="46" t="s">
        <v>4533</v>
      </c>
      <c r="B123" s="45" t="s">
        <v>4534</v>
      </c>
      <c r="C123" s="48">
        <v>2254128.38</v>
      </c>
      <c r="D123" s="48">
        <v>1127064.19</v>
      </c>
      <c r="E123" s="47">
        <v>42901</v>
      </c>
      <c r="F123" s="47">
        <v>43644</v>
      </c>
      <c r="G123" s="46" t="s">
        <v>2966</v>
      </c>
      <c r="H123" s="45" t="s">
        <v>4535</v>
      </c>
      <c r="I123" s="46" t="s">
        <v>4173</v>
      </c>
    </row>
    <row r="124" spans="1:9" s="44" customFormat="1" ht="33.75" x14ac:dyDescent="0.25">
      <c r="A124" s="46" t="s">
        <v>4536</v>
      </c>
      <c r="B124" s="45" t="s">
        <v>4537</v>
      </c>
      <c r="C124" s="48">
        <v>2079272.73</v>
      </c>
      <c r="D124" s="48">
        <v>1767381.82</v>
      </c>
      <c r="E124" s="47">
        <v>42736</v>
      </c>
      <c r="F124" s="47">
        <v>44469</v>
      </c>
      <c r="G124" s="46" t="s">
        <v>2966</v>
      </c>
      <c r="H124" s="45" t="s">
        <v>4538</v>
      </c>
      <c r="I124" s="46" t="s">
        <v>4173</v>
      </c>
    </row>
    <row r="125" spans="1:9" s="44" customFormat="1" ht="22.5" x14ac:dyDescent="0.25">
      <c r="A125" s="46" t="s">
        <v>4539</v>
      </c>
      <c r="B125" s="45" t="s">
        <v>4540</v>
      </c>
      <c r="C125" s="48">
        <v>1993399.5</v>
      </c>
      <c r="D125" s="48">
        <v>1694389.58</v>
      </c>
      <c r="E125" s="47">
        <v>42614</v>
      </c>
      <c r="F125" s="47">
        <v>44377</v>
      </c>
      <c r="G125" s="46" t="s">
        <v>2966</v>
      </c>
      <c r="H125" s="45" t="s">
        <v>4541</v>
      </c>
      <c r="I125" s="46" t="s">
        <v>4173</v>
      </c>
    </row>
    <row r="126" spans="1:9" s="44" customFormat="1" ht="33.75" x14ac:dyDescent="0.25">
      <c r="A126" s="46" t="s">
        <v>4542</v>
      </c>
      <c r="B126" s="45" t="s">
        <v>4543</v>
      </c>
      <c r="C126" s="48">
        <v>1985471.6</v>
      </c>
      <c r="D126" s="48">
        <v>1687650.86</v>
      </c>
      <c r="E126" s="47">
        <v>43553</v>
      </c>
      <c r="F126" s="47">
        <v>44926</v>
      </c>
      <c r="G126" s="46" t="s">
        <v>2966</v>
      </c>
      <c r="H126" s="45" t="s">
        <v>4544</v>
      </c>
      <c r="I126" s="46" t="s">
        <v>4173</v>
      </c>
    </row>
    <row r="127" spans="1:9" s="44" customFormat="1" ht="22.5" x14ac:dyDescent="0.25">
      <c r="A127" s="46" t="s">
        <v>4545</v>
      </c>
      <c r="B127" s="45" t="s">
        <v>4546</v>
      </c>
      <c r="C127" s="48">
        <v>1966330.1</v>
      </c>
      <c r="D127" s="48">
        <v>1671380.58</v>
      </c>
      <c r="E127" s="47">
        <v>42843</v>
      </c>
      <c r="F127" s="47">
        <v>44561</v>
      </c>
      <c r="G127" s="46" t="s">
        <v>2966</v>
      </c>
      <c r="H127" s="45" t="s">
        <v>4547</v>
      </c>
      <c r="I127" s="46" t="s">
        <v>4173</v>
      </c>
    </row>
    <row r="128" spans="1:9" s="44" customFormat="1" ht="22.5" x14ac:dyDescent="0.25">
      <c r="A128" s="46" t="s">
        <v>4548</v>
      </c>
      <c r="B128" s="45" t="s">
        <v>4549</v>
      </c>
      <c r="C128" s="48">
        <v>1907503.16</v>
      </c>
      <c r="D128" s="48">
        <v>1621377.67</v>
      </c>
      <c r="E128" s="47">
        <v>42522</v>
      </c>
      <c r="F128" s="47">
        <v>44469</v>
      </c>
      <c r="G128" s="46" t="s">
        <v>2966</v>
      </c>
      <c r="H128" s="45" t="s">
        <v>4550</v>
      </c>
      <c r="I128" s="46" t="s">
        <v>4173</v>
      </c>
    </row>
    <row r="129" spans="1:9" s="44" customFormat="1" ht="33.75" x14ac:dyDescent="0.25">
      <c r="A129" s="46" t="s">
        <v>4551</v>
      </c>
      <c r="B129" s="45" t="s">
        <v>4552</v>
      </c>
      <c r="C129" s="48">
        <v>1895544.2</v>
      </c>
      <c r="D129" s="48">
        <v>1611212.57</v>
      </c>
      <c r="E129" s="47">
        <v>42887</v>
      </c>
      <c r="F129" s="47">
        <v>44043</v>
      </c>
      <c r="G129" s="46" t="s">
        <v>2966</v>
      </c>
      <c r="H129" s="45" t="s">
        <v>4553</v>
      </c>
      <c r="I129" s="46" t="s">
        <v>4173</v>
      </c>
    </row>
    <row r="130" spans="1:9" s="44" customFormat="1" ht="22.5" x14ac:dyDescent="0.25">
      <c r="A130" s="46" t="s">
        <v>4554</v>
      </c>
      <c r="B130" s="45" t="s">
        <v>4555</v>
      </c>
      <c r="C130" s="48">
        <v>1737734</v>
      </c>
      <c r="D130" s="48">
        <v>1303300.5</v>
      </c>
      <c r="E130" s="47">
        <v>43591</v>
      </c>
      <c r="F130" s="47">
        <v>44322</v>
      </c>
      <c r="G130" s="46" t="s">
        <v>2966</v>
      </c>
      <c r="H130" s="45" t="s">
        <v>4556</v>
      </c>
      <c r="I130" s="46" t="s">
        <v>4173</v>
      </c>
    </row>
    <row r="131" spans="1:9" s="44" customFormat="1" ht="33.75" x14ac:dyDescent="0.25">
      <c r="A131" s="46" t="s">
        <v>4557</v>
      </c>
      <c r="B131" s="45" t="s">
        <v>4558</v>
      </c>
      <c r="C131" s="48">
        <v>1708327.36</v>
      </c>
      <c r="D131" s="48">
        <v>1452078.26</v>
      </c>
      <c r="E131" s="47">
        <v>43220</v>
      </c>
      <c r="F131" s="47">
        <v>44196</v>
      </c>
      <c r="G131" s="46" t="s">
        <v>2966</v>
      </c>
      <c r="H131" s="45" t="s">
        <v>4559</v>
      </c>
      <c r="I131" s="46" t="s">
        <v>4173</v>
      </c>
    </row>
    <row r="132" spans="1:9" s="44" customFormat="1" ht="33.75" x14ac:dyDescent="0.25">
      <c r="A132" s="46" t="s">
        <v>4560</v>
      </c>
      <c r="B132" s="45" t="s">
        <v>4561</v>
      </c>
      <c r="C132" s="48">
        <v>1697109.8</v>
      </c>
      <c r="D132" s="48">
        <v>848554.9</v>
      </c>
      <c r="E132" s="47">
        <v>42411</v>
      </c>
      <c r="F132" s="47">
        <v>43805</v>
      </c>
      <c r="G132" s="46" t="s">
        <v>2966</v>
      </c>
      <c r="H132" s="45" t="s">
        <v>4562</v>
      </c>
      <c r="I132" s="46" t="s">
        <v>4173</v>
      </c>
    </row>
    <row r="133" spans="1:9" s="44" customFormat="1" ht="22.5" x14ac:dyDescent="0.25">
      <c r="A133" s="46" t="s">
        <v>4563</v>
      </c>
      <c r="B133" s="45" t="s">
        <v>4564</v>
      </c>
      <c r="C133" s="48">
        <v>1560040</v>
      </c>
      <c r="D133" s="48">
        <v>780020</v>
      </c>
      <c r="E133" s="47">
        <v>44285</v>
      </c>
      <c r="F133" s="47">
        <v>44711</v>
      </c>
      <c r="G133" s="46" t="s">
        <v>2966</v>
      </c>
      <c r="H133" s="45" t="s">
        <v>4565</v>
      </c>
      <c r="I133" s="46" t="s">
        <v>4173</v>
      </c>
    </row>
    <row r="134" spans="1:9" s="44" customFormat="1" ht="22.5" x14ac:dyDescent="0.25">
      <c r="A134" s="46" t="s">
        <v>4566</v>
      </c>
      <c r="B134" s="45" t="s">
        <v>4567</v>
      </c>
      <c r="C134" s="48">
        <v>1547510.64</v>
      </c>
      <c r="D134" s="48">
        <v>1312593.22</v>
      </c>
      <c r="E134" s="47">
        <v>43627</v>
      </c>
      <c r="F134" s="47">
        <v>44742</v>
      </c>
      <c r="G134" s="46" t="s">
        <v>2966</v>
      </c>
      <c r="H134" s="45" t="s">
        <v>4568</v>
      </c>
      <c r="I134" s="46" t="s">
        <v>4173</v>
      </c>
    </row>
    <row r="135" spans="1:9" s="44" customFormat="1" ht="22.5" x14ac:dyDescent="0.25">
      <c r="A135" s="46" t="s">
        <v>4569</v>
      </c>
      <c r="B135" s="45" t="s">
        <v>4570</v>
      </c>
      <c r="C135" s="48">
        <v>1533269.36</v>
      </c>
      <c r="D135" s="48">
        <v>766634.68</v>
      </c>
      <c r="E135" s="47">
        <v>44316</v>
      </c>
      <c r="F135" s="47">
        <v>44742</v>
      </c>
      <c r="G135" s="46" t="s">
        <v>2966</v>
      </c>
      <c r="H135" s="45" t="s">
        <v>4571</v>
      </c>
      <c r="I135" s="46" t="s">
        <v>4173</v>
      </c>
    </row>
    <row r="136" spans="1:9" s="44" customFormat="1" ht="22.5" x14ac:dyDescent="0.25">
      <c r="A136" s="46" t="s">
        <v>4572</v>
      </c>
      <c r="B136" s="45" t="s">
        <v>4573</v>
      </c>
      <c r="C136" s="48">
        <v>1526523.58</v>
      </c>
      <c r="D136" s="48">
        <v>1297545.04</v>
      </c>
      <c r="E136" s="47">
        <v>42548</v>
      </c>
      <c r="F136" s="47">
        <v>44377</v>
      </c>
      <c r="G136" s="46" t="s">
        <v>2966</v>
      </c>
      <c r="H136" s="45" t="s">
        <v>4574</v>
      </c>
      <c r="I136" s="46" t="s">
        <v>4173</v>
      </c>
    </row>
    <row r="137" spans="1:9" s="44" customFormat="1" ht="33.75" x14ac:dyDescent="0.25">
      <c r="A137" s="46" t="s">
        <v>4575</v>
      </c>
      <c r="B137" s="45" t="s">
        <v>4576</v>
      </c>
      <c r="C137" s="48">
        <v>1502616.9</v>
      </c>
      <c r="D137" s="48">
        <v>1277224.3700000001</v>
      </c>
      <c r="E137" s="47">
        <v>42709</v>
      </c>
      <c r="F137" s="47">
        <v>43749</v>
      </c>
      <c r="G137" s="46" t="s">
        <v>2966</v>
      </c>
      <c r="H137" s="45" t="s">
        <v>4577</v>
      </c>
      <c r="I137" s="46" t="s">
        <v>4173</v>
      </c>
    </row>
    <row r="138" spans="1:9" s="44" customFormat="1" ht="33.75" x14ac:dyDescent="0.25">
      <c r="A138" s="46" t="s">
        <v>4578</v>
      </c>
      <c r="B138" s="45" t="s">
        <v>4579</v>
      </c>
      <c r="C138" s="48">
        <v>1468274.54</v>
      </c>
      <c r="D138" s="48">
        <v>1248033.3600000001</v>
      </c>
      <c r="E138" s="47">
        <v>42278</v>
      </c>
      <c r="F138" s="47">
        <v>44561</v>
      </c>
      <c r="G138" s="46" t="s">
        <v>2966</v>
      </c>
      <c r="H138" s="45" t="s">
        <v>4580</v>
      </c>
      <c r="I138" s="46" t="s">
        <v>4173</v>
      </c>
    </row>
    <row r="139" spans="1:9" s="44" customFormat="1" ht="22.5" x14ac:dyDescent="0.25">
      <c r="A139" s="46" t="s">
        <v>4581</v>
      </c>
      <c r="B139" s="45" t="s">
        <v>4582</v>
      </c>
      <c r="C139" s="48">
        <v>1459973.62</v>
      </c>
      <c r="D139" s="48">
        <v>1240977.58</v>
      </c>
      <c r="E139" s="47">
        <v>43832</v>
      </c>
      <c r="F139" s="47">
        <v>44561</v>
      </c>
      <c r="G139" s="46" t="s">
        <v>2966</v>
      </c>
      <c r="H139" s="45" t="s">
        <v>4583</v>
      </c>
      <c r="I139" s="46" t="s">
        <v>4173</v>
      </c>
    </row>
    <row r="140" spans="1:9" s="44" customFormat="1" ht="22.5" x14ac:dyDescent="0.25">
      <c r="A140" s="46" t="s">
        <v>4584</v>
      </c>
      <c r="B140" s="45" t="s">
        <v>4585</v>
      </c>
      <c r="C140" s="48">
        <v>1315821.04</v>
      </c>
      <c r="D140" s="48">
        <v>1118447.8799999999</v>
      </c>
      <c r="E140" s="47">
        <v>43000</v>
      </c>
      <c r="F140" s="47">
        <v>44561</v>
      </c>
      <c r="G140" s="46" t="s">
        <v>2966</v>
      </c>
      <c r="H140" s="45" t="s">
        <v>4586</v>
      </c>
      <c r="I140" s="46" t="s">
        <v>4173</v>
      </c>
    </row>
    <row r="141" spans="1:9" s="44" customFormat="1" ht="22.5" x14ac:dyDescent="0.25">
      <c r="A141" s="46" t="s">
        <v>4587</v>
      </c>
      <c r="B141" s="45" t="s">
        <v>4588</v>
      </c>
      <c r="C141" s="48">
        <v>1227443.1000000001</v>
      </c>
      <c r="D141" s="48">
        <v>746521.72</v>
      </c>
      <c r="E141" s="47">
        <v>43399</v>
      </c>
      <c r="F141" s="47">
        <v>44196</v>
      </c>
      <c r="G141" s="46" t="s">
        <v>2966</v>
      </c>
      <c r="H141" s="45" t="s">
        <v>4589</v>
      </c>
      <c r="I141" s="46" t="s">
        <v>4173</v>
      </c>
    </row>
    <row r="142" spans="1:9" s="44" customFormat="1" ht="22.5" x14ac:dyDescent="0.25">
      <c r="A142" s="46" t="s">
        <v>4590</v>
      </c>
      <c r="B142" s="45" t="s">
        <v>4591</v>
      </c>
      <c r="C142" s="48">
        <v>1172541.1100000001</v>
      </c>
      <c r="D142" s="48">
        <v>892023.16</v>
      </c>
      <c r="E142" s="47">
        <v>44105</v>
      </c>
      <c r="F142" s="47">
        <v>44834</v>
      </c>
      <c r="G142" s="46" t="s">
        <v>2966</v>
      </c>
      <c r="H142" s="45" t="s">
        <v>4592</v>
      </c>
      <c r="I142" s="46" t="s">
        <v>4173</v>
      </c>
    </row>
    <row r="143" spans="1:9" s="44" customFormat="1" ht="22.5" x14ac:dyDescent="0.25">
      <c r="A143" s="46" t="s">
        <v>4593</v>
      </c>
      <c r="B143" s="45" t="s">
        <v>4594</v>
      </c>
      <c r="C143" s="48">
        <v>1161228</v>
      </c>
      <c r="D143" s="48">
        <v>987043.8</v>
      </c>
      <c r="E143" s="47">
        <v>43250</v>
      </c>
      <c r="F143" s="47">
        <v>44196</v>
      </c>
      <c r="G143" s="46" t="s">
        <v>2966</v>
      </c>
      <c r="H143" s="45" t="s">
        <v>4595</v>
      </c>
      <c r="I143" s="46" t="s">
        <v>4173</v>
      </c>
    </row>
    <row r="144" spans="1:9" s="44" customFormat="1" ht="33.75" x14ac:dyDescent="0.25">
      <c r="A144" s="46" t="s">
        <v>4596</v>
      </c>
      <c r="B144" s="45" t="s">
        <v>4597</v>
      </c>
      <c r="C144" s="48">
        <v>1117812.43</v>
      </c>
      <c r="D144" s="48">
        <v>950140.56</v>
      </c>
      <c r="E144" s="47">
        <v>42328</v>
      </c>
      <c r="F144" s="47">
        <v>44054</v>
      </c>
      <c r="G144" s="46" t="s">
        <v>2966</v>
      </c>
      <c r="H144" s="45" t="s">
        <v>4598</v>
      </c>
      <c r="I144" s="46" t="s">
        <v>4173</v>
      </c>
    </row>
    <row r="145" spans="1:9" s="44" customFormat="1" ht="22.5" x14ac:dyDescent="0.25">
      <c r="A145" s="46" t="s">
        <v>4599</v>
      </c>
      <c r="B145" s="45" t="s">
        <v>4600</v>
      </c>
      <c r="C145" s="48">
        <v>1098540.95</v>
      </c>
      <c r="D145" s="48">
        <v>933759.81</v>
      </c>
      <c r="E145" s="47">
        <v>42027</v>
      </c>
      <c r="F145" s="47">
        <v>44316</v>
      </c>
      <c r="G145" s="46" t="s">
        <v>2966</v>
      </c>
      <c r="H145" s="45" t="s">
        <v>4601</v>
      </c>
      <c r="I145" s="46" t="s">
        <v>4173</v>
      </c>
    </row>
    <row r="146" spans="1:9" s="44" customFormat="1" ht="33.75" x14ac:dyDescent="0.25">
      <c r="A146" s="46" t="s">
        <v>4602</v>
      </c>
      <c r="B146" s="45" t="s">
        <v>4603</v>
      </c>
      <c r="C146" s="48">
        <v>1067821.21</v>
      </c>
      <c r="D146" s="48">
        <v>907648.03</v>
      </c>
      <c r="E146" s="47">
        <v>42522</v>
      </c>
      <c r="F146" s="47">
        <v>44074</v>
      </c>
      <c r="G146" s="46" t="s">
        <v>2966</v>
      </c>
      <c r="H146" s="45" t="s">
        <v>4604</v>
      </c>
      <c r="I146" s="46" t="s">
        <v>4173</v>
      </c>
    </row>
    <row r="147" spans="1:9" s="44" customFormat="1" ht="22.5" x14ac:dyDescent="0.25">
      <c r="A147" s="46" t="s">
        <v>4605</v>
      </c>
      <c r="B147" s="45" t="s">
        <v>4606</v>
      </c>
      <c r="C147" s="48">
        <v>1062058.17</v>
      </c>
      <c r="D147" s="48">
        <v>902749.45</v>
      </c>
      <c r="E147" s="47">
        <v>42923</v>
      </c>
      <c r="F147" s="47">
        <v>44408</v>
      </c>
      <c r="G147" s="46" t="s">
        <v>2966</v>
      </c>
      <c r="H147" s="45" t="s">
        <v>4607</v>
      </c>
      <c r="I147" s="46" t="s">
        <v>4173</v>
      </c>
    </row>
    <row r="148" spans="1:9" s="44" customFormat="1" ht="22.5" x14ac:dyDescent="0.25">
      <c r="A148" s="46" t="s">
        <v>4608</v>
      </c>
      <c r="B148" s="45" t="s">
        <v>4609</v>
      </c>
      <c r="C148" s="48">
        <v>1055741.8999999999</v>
      </c>
      <c r="D148" s="48">
        <v>897380.62</v>
      </c>
      <c r="E148" s="47">
        <v>43229</v>
      </c>
      <c r="F148" s="47">
        <v>44507</v>
      </c>
      <c r="G148" s="46" t="s">
        <v>2966</v>
      </c>
      <c r="H148" s="45" t="s">
        <v>4610</v>
      </c>
      <c r="I148" s="46" t="s">
        <v>4173</v>
      </c>
    </row>
    <row r="149" spans="1:9" s="44" customFormat="1" ht="22.5" x14ac:dyDescent="0.25">
      <c r="A149" s="46" t="s">
        <v>4611</v>
      </c>
      <c r="B149" s="45" t="s">
        <v>4612</v>
      </c>
      <c r="C149" s="48">
        <v>1042278.19</v>
      </c>
      <c r="D149" s="48">
        <v>885936.46</v>
      </c>
      <c r="E149" s="47">
        <v>43558</v>
      </c>
      <c r="F149" s="47">
        <v>44377</v>
      </c>
      <c r="G149" s="46" t="s">
        <v>2966</v>
      </c>
      <c r="H149" s="45" t="s">
        <v>4613</v>
      </c>
      <c r="I149" s="46" t="s">
        <v>4173</v>
      </c>
    </row>
    <row r="150" spans="1:9" s="44" customFormat="1" ht="33.75" x14ac:dyDescent="0.25">
      <c r="A150" s="46" t="s">
        <v>4614</v>
      </c>
      <c r="B150" s="45" t="s">
        <v>4615</v>
      </c>
      <c r="C150" s="48">
        <v>1029930.8</v>
      </c>
      <c r="D150" s="48">
        <v>875441.18</v>
      </c>
      <c r="E150" s="47">
        <v>42604</v>
      </c>
      <c r="F150" s="47">
        <v>44561</v>
      </c>
      <c r="G150" s="46" t="s">
        <v>2966</v>
      </c>
      <c r="H150" s="45" t="s">
        <v>4616</v>
      </c>
      <c r="I150" s="46" t="s">
        <v>4173</v>
      </c>
    </row>
    <row r="151" spans="1:9" s="44" customFormat="1" ht="22.5" x14ac:dyDescent="0.25">
      <c r="A151" s="46" t="s">
        <v>4617</v>
      </c>
      <c r="B151" s="45" t="s">
        <v>4618</v>
      </c>
      <c r="C151" s="48">
        <v>1012764.47</v>
      </c>
      <c r="D151" s="48">
        <v>860849.8</v>
      </c>
      <c r="E151" s="47">
        <v>44046</v>
      </c>
      <c r="F151" s="47">
        <v>44771</v>
      </c>
      <c r="G151" s="46" t="s">
        <v>2966</v>
      </c>
      <c r="H151" s="45" t="s">
        <v>4619</v>
      </c>
      <c r="I151" s="46" t="s">
        <v>4173</v>
      </c>
    </row>
    <row r="152" spans="1:9" s="44" customFormat="1" ht="22.5" x14ac:dyDescent="0.25">
      <c r="A152" s="46" t="s">
        <v>4620</v>
      </c>
      <c r="B152" s="45" t="s">
        <v>4621</v>
      </c>
      <c r="C152" s="48">
        <v>1004873.62</v>
      </c>
      <c r="D152" s="48">
        <v>854142.58</v>
      </c>
      <c r="E152" s="47">
        <v>44410</v>
      </c>
      <c r="F152" s="47">
        <v>44926</v>
      </c>
      <c r="G152" s="46" t="s">
        <v>2966</v>
      </c>
      <c r="H152" s="45" t="s">
        <v>4622</v>
      </c>
      <c r="I152" s="46" t="s">
        <v>4173</v>
      </c>
    </row>
    <row r="153" spans="1:9" s="44" customFormat="1" ht="33.75" x14ac:dyDescent="0.25">
      <c r="A153" s="46" t="s">
        <v>4623</v>
      </c>
      <c r="B153" s="45" t="s">
        <v>4624</v>
      </c>
      <c r="C153" s="48">
        <v>1000000</v>
      </c>
      <c r="D153" s="48">
        <v>850000</v>
      </c>
      <c r="E153" s="47">
        <v>43831</v>
      </c>
      <c r="F153" s="47">
        <v>44561</v>
      </c>
      <c r="G153" s="46" t="s">
        <v>2966</v>
      </c>
      <c r="H153" s="45" t="s">
        <v>4625</v>
      </c>
      <c r="I153" s="46" t="s">
        <v>4173</v>
      </c>
    </row>
    <row r="154" spans="1:9" s="44" customFormat="1" ht="33.75" x14ac:dyDescent="0.25">
      <c r="A154" s="46" t="s">
        <v>4626</v>
      </c>
      <c r="B154" s="45" t="s">
        <v>4627</v>
      </c>
      <c r="C154" s="48">
        <v>1000000</v>
      </c>
      <c r="D154" s="48">
        <v>850000</v>
      </c>
      <c r="E154" s="47">
        <v>44378</v>
      </c>
      <c r="F154" s="47">
        <v>44926</v>
      </c>
      <c r="G154" s="46" t="s">
        <v>2966</v>
      </c>
      <c r="H154" s="45" t="s">
        <v>4628</v>
      </c>
      <c r="I154" s="46" t="s">
        <v>4173</v>
      </c>
    </row>
    <row r="155" spans="1:9" s="44" customFormat="1" ht="22.5" x14ac:dyDescent="0.25">
      <c r="A155" s="46" t="s">
        <v>4629</v>
      </c>
      <c r="B155" s="45" t="s">
        <v>4630</v>
      </c>
      <c r="C155" s="48">
        <v>987629.77</v>
      </c>
      <c r="D155" s="48">
        <v>839485.3</v>
      </c>
      <c r="E155" s="47">
        <v>43789</v>
      </c>
      <c r="F155" s="47">
        <v>44367</v>
      </c>
      <c r="G155" s="46" t="s">
        <v>2966</v>
      </c>
      <c r="H155" s="45" t="s">
        <v>4631</v>
      </c>
      <c r="I155" s="46" t="s">
        <v>4173</v>
      </c>
    </row>
    <row r="156" spans="1:9" s="44" customFormat="1" ht="33.75" x14ac:dyDescent="0.25">
      <c r="A156" s="46" t="s">
        <v>4632</v>
      </c>
      <c r="B156" s="45" t="s">
        <v>4633</v>
      </c>
      <c r="C156" s="48">
        <v>964029.65</v>
      </c>
      <c r="D156" s="48">
        <v>819425.2</v>
      </c>
      <c r="E156" s="47">
        <v>43773</v>
      </c>
      <c r="F156" s="47">
        <v>44443</v>
      </c>
      <c r="G156" s="46" t="s">
        <v>2966</v>
      </c>
      <c r="H156" s="45" t="s">
        <v>4634</v>
      </c>
      <c r="I156" s="46" t="s">
        <v>4173</v>
      </c>
    </row>
    <row r="157" spans="1:9" s="44" customFormat="1" ht="33.75" x14ac:dyDescent="0.25">
      <c r="A157" s="46" t="s">
        <v>4635</v>
      </c>
      <c r="B157" s="45" t="s">
        <v>4636</v>
      </c>
      <c r="C157" s="48">
        <v>952872.91</v>
      </c>
      <c r="D157" s="48">
        <v>476436.46</v>
      </c>
      <c r="E157" s="47">
        <v>42886</v>
      </c>
      <c r="F157" s="47">
        <v>44561</v>
      </c>
      <c r="G157" s="46" t="s">
        <v>2966</v>
      </c>
      <c r="H157" s="45" t="s">
        <v>4637</v>
      </c>
      <c r="I157" s="46" t="s">
        <v>4173</v>
      </c>
    </row>
    <row r="158" spans="1:9" s="44" customFormat="1" ht="33.75" x14ac:dyDescent="0.25">
      <c r="A158" s="46" t="s">
        <v>4638</v>
      </c>
      <c r="B158" s="45" t="s">
        <v>4639</v>
      </c>
      <c r="C158" s="48">
        <v>916200.08</v>
      </c>
      <c r="D158" s="48">
        <v>458100.04</v>
      </c>
      <c r="E158" s="47">
        <v>44470</v>
      </c>
      <c r="F158" s="47">
        <v>44926</v>
      </c>
      <c r="G158" s="46" t="s">
        <v>2966</v>
      </c>
      <c r="H158" s="45" t="s">
        <v>4640</v>
      </c>
      <c r="I158" s="46" t="s">
        <v>4173</v>
      </c>
    </row>
    <row r="159" spans="1:9" s="44" customFormat="1" ht="22.5" x14ac:dyDescent="0.25">
      <c r="A159" s="46" t="s">
        <v>4641</v>
      </c>
      <c r="B159" s="45" t="s">
        <v>4642</v>
      </c>
      <c r="C159" s="48">
        <v>889944.6</v>
      </c>
      <c r="D159" s="48">
        <v>444972.3</v>
      </c>
      <c r="E159" s="47">
        <v>42870</v>
      </c>
      <c r="F159" s="47">
        <v>43987</v>
      </c>
      <c r="G159" s="46" t="s">
        <v>2966</v>
      </c>
      <c r="H159" s="45" t="s">
        <v>4643</v>
      </c>
      <c r="I159" s="46" t="s">
        <v>4173</v>
      </c>
    </row>
    <row r="160" spans="1:9" s="44" customFormat="1" ht="22.5" x14ac:dyDescent="0.25">
      <c r="A160" s="46" t="s">
        <v>4644</v>
      </c>
      <c r="B160" s="45" t="s">
        <v>4645</v>
      </c>
      <c r="C160" s="48">
        <v>888760.16</v>
      </c>
      <c r="D160" s="48">
        <v>755446.14</v>
      </c>
      <c r="E160" s="47">
        <v>42734</v>
      </c>
      <c r="F160" s="47">
        <v>43970</v>
      </c>
      <c r="G160" s="46" t="s">
        <v>2966</v>
      </c>
      <c r="H160" s="45" t="s">
        <v>4646</v>
      </c>
      <c r="I160" s="46" t="s">
        <v>4173</v>
      </c>
    </row>
    <row r="161" spans="1:9" s="44" customFormat="1" ht="22.5" x14ac:dyDescent="0.25">
      <c r="A161" s="46" t="s">
        <v>4647</v>
      </c>
      <c r="B161" s="45" t="s">
        <v>4648</v>
      </c>
      <c r="C161" s="48">
        <v>883457.45</v>
      </c>
      <c r="D161" s="48">
        <v>883457.45</v>
      </c>
      <c r="E161" s="47">
        <v>43481</v>
      </c>
      <c r="F161" s="47">
        <v>43857</v>
      </c>
      <c r="G161" s="46" t="s">
        <v>2966</v>
      </c>
      <c r="H161" s="45" t="s">
        <v>4649</v>
      </c>
      <c r="I161" s="46" t="s">
        <v>4173</v>
      </c>
    </row>
    <row r="162" spans="1:9" s="44" customFormat="1" ht="22.5" x14ac:dyDescent="0.25">
      <c r="A162" s="46" t="s">
        <v>4650</v>
      </c>
      <c r="B162" s="45" t="s">
        <v>4651</v>
      </c>
      <c r="C162" s="48">
        <v>864514.02</v>
      </c>
      <c r="D162" s="48">
        <v>690718.09</v>
      </c>
      <c r="E162" s="47">
        <v>43832</v>
      </c>
      <c r="F162" s="47">
        <v>44561</v>
      </c>
      <c r="G162" s="46" t="s">
        <v>2966</v>
      </c>
      <c r="H162" s="45" t="s">
        <v>4652</v>
      </c>
      <c r="I162" s="46" t="s">
        <v>4173</v>
      </c>
    </row>
    <row r="163" spans="1:9" s="44" customFormat="1" ht="33.75" x14ac:dyDescent="0.25">
      <c r="A163" s="46" t="s">
        <v>4653</v>
      </c>
      <c r="B163" s="45" t="s">
        <v>4654</v>
      </c>
      <c r="C163" s="48">
        <v>818579.9</v>
      </c>
      <c r="D163" s="48">
        <v>695792.92</v>
      </c>
      <c r="E163" s="47">
        <v>42828</v>
      </c>
      <c r="F163" s="47">
        <v>43312</v>
      </c>
      <c r="G163" s="46" t="s">
        <v>2966</v>
      </c>
      <c r="H163" s="45" t="s">
        <v>4655</v>
      </c>
      <c r="I163" s="46" t="s">
        <v>4173</v>
      </c>
    </row>
    <row r="164" spans="1:9" s="44" customFormat="1" ht="15" x14ac:dyDescent="0.25">
      <c r="A164" s="46" t="s">
        <v>4656</v>
      </c>
      <c r="B164" s="45" t="s">
        <v>4657</v>
      </c>
      <c r="C164" s="48">
        <v>813277.08</v>
      </c>
      <c r="D164" s="48">
        <v>691285.52</v>
      </c>
      <c r="E164" s="47">
        <v>42759</v>
      </c>
      <c r="F164" s="47">
        <v>44286</v>
      </c>
      <c r="G164" s="46" t="s">
        <v>2966</v>
      </c>
      <c r="H164" s="45" t="s">
        <v>4658</v>
      </c>
      <c r="I164" s="46" t="s">
        <v>4173</v>
      </c>
    </row>
    <row r="165" spans="1:9" s="44" customFormat="1" ht="22.5" x14ac:dyDescent="0.25">
      <c r="A165" s="46" t="s">
        <v>4659</v>
      </c>
      <c r="B165" s="45" t="s">
        <v>4660</v>
      </c>
      <c r="C165" s="48">
        <v>785681.02</v>
      </c>
      <c r="D165" s="48">
        <v>434076.26</v>
      </c>
      <c r="E165" s="47">
        <v>43101</v>
      </c>
      <c r="F165" s="47">
        <v>44804</v>
      </c>
      <c r="G165" s="46" t="s">
        <v>2966</v>
      </c>
      <c r="H165" s="45" t="s">
        <v>4661</v>
      </c>
      <c r="I165" s="46" t="s">
        <v>4173</v>
      </c>
    </row>
    <row r="166" spans="1:9" s="44" customFormat="1" ht="15" x14ac:dyDescent="0.25">
      <c r="A166" s="46" t="s">
        <v>4662</v>
      </c>
      <c r="B166" s="45" t="s">
        <v>4663</v>
      </c>
      <c r="C166" s="48">
        <v>777924.13</v>
      </c>
      <c r="D166" s="48">
        <v>661235.51</v>
      </c>
      <c r="E166" s="47">
        <v>43832</v>
      </c>
      <c r="F166" s="47">
        <v>44650</v>
      </c>
      <c r="G166" s="46" t="s">
        <v>2966</v>
      </c>
      <c r="H166" s="45" t="s">
        <v>4664</v>
      </c>
      <c r="I166" s="46" t="s">
        <v>4173</v>
      </c>
    </row>
    <row r="167" spans="1:9" s="44" customFormat="1" ht="22.5" x14ac:dyDescent="0.25">
      <c r="A167" s="46" t="s">
        <v>4665</v>
      </c>
      <c r="B167" s="45" t="s">
        <v>4666</v>
      </c>
      <c r="C167" s="48">
        <v>744608.49</v>
      </c>
      <c r="D167" s="48">
        <v>374248.22</v>
      </c>
      <c r="E167" s="47">
        <v>43861</v>
      </c>
      <c r="F167" s="47">
        <v>44407</v>
      </c>
      <c r="G167" s="46" t="s">
        <v>2966</v>
      </c>
      <c r="H167" s="45" t="s">
        <v>4667</v>
      </c>
      <c r="I167" s="46" t="s">
        <v>4173</v>
      </c>
    </row>
    <row r="168" spans="1:9" s="44" customFormat="1" ht="33.75" x14ac:dyDescent="0.25">
      <c r="A168" s="46" t="s">
        <v>4668</v>
      </c>
      <c r="B168" s="45" t="s">
        <v>4669</v>
      </c>
      <c r="C168" s="48">
        <v>741488.27</v>
      </c>
      <c r="D168" s="48">
        <v>630265.03</v>
      </c>
      <c r="E168" s="47">
        <v>43313</v>
      </c>
      <c r="F168" s="47">
        <v>44448</v>
      </c>
      <c r="G168" s="46" t="s">
        <v>2966</v>
      </c>
      <c r="H168" s="45" t="s">
        <v>4670</v>
      </c>
      <c r="I168" s="46" t="s">
        <v>4173</v>
      </c>
    </row>
    <row r="169" spans="1:9" s="44" customFormat="1" ht="22.5" x14ac:dyDescent="0.25">
      <c r="A169" s="46" t="s">
        <v>4671</v>
      </c>
      <c r="B169" s="45" t="s">
        <v>4672</v>
      </c>
      <c r="C169" s="48">
        <v>734391.83</v>
      </c>
      <c r="D169" s="48">
        <v>624233.06000000006</v>
      </c>
      <c r="E169" s="47">
        <v>42716</v>
      </c>
      <c r="F169" s="47">
        <v>44286</v>
      </c>
      <c r="G169" s="46" t="s">
        <v>2966</v>
      </c>
      <c r="H169" s="45" t="s">
        <v>4673</v>
      </c>
      <c r="I169" s="46" t="s">
        <v>4173</v>
      </c>
    </row>
    <row r="170" spans="1:9" s="44" customFormat="1" ht="33.75" x14ac:dyDescent="0.25">
      <c r="A170" s="46" t="s">
        <v>4674</v>
      </c>
      <c r="B170" s="45" t="s">
        <v>4675</v>
      </c>
      <c r="C170" s="48">
        <v>720467.98</v>
      </c>
      <c r="D170" s="48">
        <v>402863.79</v>
      </c>
      <c r="E170" s="47">
        <v>43101</v>
      </c>
      <c r="F170" s="47">
        <v>43890</v>
      </c>
      <c r="G170" s="46" t="s">
        <v>2966</v>
      </c>
      <c r="H170" s="45" t="s">
        <v>4676</v>
      </c>
      <c r="I170" s="46" t="s">
        <v>4173</v>
      </c>
    </row>
    <row r="171" spans="1:9" s="44" customFormat="1" ht="22.5" x14ac:dyDescent="0.25">
      <c r="A171" s="46" t="s">
        <v>4677</v>
      </c>
      <c r="B171" s="45" t="s">
        <v>4678</v>
      </c>
      <c r="C171" s="48">
        <v>716558.75</v>
      </c>
      <c r="D171" s="48">
        <v>609074.93999999994</v>
      </c>
      <c r="E171" s="47">
        <v>43739</v>
      </c>
      <c r="F171" s="47">
        <v>44469</v>
      </c>
      <c r="G171" s="46" t="s">
        <v>2966</v>
      </c>
      <c r="H171" s="45" t="s">
        <v>4679</v>
      </c>
      <c r="I171" s="46" t="s">
        <v>4173</v>
      </c>
    </row>
    <row r="172" spans="1:9" s="44" customFormat="1" ht="22.5" x14ac:dyDescent="0.25">
      <c r="A172" s="46" t="s">
        <v>4680</v>
      </c>
      <c r="B172" s="45" t="s">
        <v>4681</v>
      </c>
      <c r="C172" s="48">
        <v>672778.32</v>
      </c>
      <c r="D172" s="48">
        <v>571861.56999999995</v>
      </c>
      <c r="E172" s="47">
        <v>42857</v>
      </c>
      <c r="F172" s="47">
        <v>43465</v>
      </c>
      <c r="G172" s="46" t="s">
        <v>2966</v>
      </c>
      <c r="H172" s="45" t="s">
        <v>4682</v>
      </c>
      <c r="I172" s="46" t="s">
        <v>4173</v>
      </c>
    </row>
    <row r="173" spans="1:9" s="44" customFormat="1" ht="33.75" x14ac:dyDescent="0.25">
      <c r="A173" s="46" t="s">
        <v>4683</v>
      </c>
      <c r="B173" s="45" t="s">
        <v>4684</v>
      </c>
      <c r="C173" s="48">
        <v>641721.22</v>
      </c>
      <c r="D173" s="48">
        <v>545463.04000000004</v>
      </c>
      <c r="E173" s="47">
        <v>42923</v>
      </c>
      <c r="F173" s="47">
        <v>44560</v>
      </c>
      <c r="G173" s="46" t="s">
        <v>2966</v>
      </c>
      <c r="H173" s="45" t="s">
        <v>4685</v>
      </c>
      <c r="I173" s="46" t="s">
        <v>4173</v>
      </c>
    </row>
    <row r="174" spans="1:9" s="44" customFormat="1" ht="22.5" x14ac:dyDescent="0.25">
      <c r="A174" s="46" t="s">
        <v>4686</v>
      </c>
      <c r="B174" s="45" t="s">
        <v>4687</v>
      </c>
      <c r="C174" s="48">
        <v>626448.71</v>
      </c>
      <c r="D174" s="48">
        <v>626448.71</v>
      </c>
      <c r="E174" s="47">
        <v>43724</v>
      </c>
      <c r="F174" s="47">
        <v>44074</v>
      </c>
      <c r="G174" s="46" t="s">
        <v>2966</v>
      </c>
      <c r="H174" s="45" t="s">
        <v>4688</v>
      </c>
      <c r="I174" s="46" t="s">
        <v>4173</v>
      </c>
    </row>
    <row r="175" spans="1:9" s="44" customFormat="1" ht="22.5" x14ac:dyDescent="0.25">
      <c r="A175" s="46" t="s">
        <v>4689</v>
      </c>
      <c r="B175" s="45" t="s">
        <v>4690</v>
      </c>
      <c r="C175" s="48">
        <v>620380.81000000006</v>
      </c>
      <c r="D175" s="48">
        <v>470605.64</v>
      </c>
      <c r="E175" s="47">
        <v>44105</v>
      </c>
      <c r="F175" s="47">
        <v>44561</v>
      </c>
      <c r="G175" s="46" t="s">
        <v>2966</v>
      </c>
      <c r="H175" s="45" t="s">
        <v>4691</v>
      </c>
      <c r="I175" s="46" t="s">
        <v>4173</v>
      </c>
    </row>
    <row r="176" spans="1:9" s="44" customFormat="1" ht="33.75" x14ac:dyDescent="0.25">
      <c r="A176" s="46" t="s">
        <v>4692</v>
      </c>
      <c r="B176" s="45" t="s">
        <v>4693</v>
      </c>
      <c r="C176" s="48">
        <v>606962.30000000005</v>
      </c>
      <c r="D176" s="48">
        <v>424873.61</v>
      </c>
      <c r="E176" s="47">
        <v>42683</v>
      </c>
      <c r="F176" s="47">
        <v>44561</v>
      </c>
      <c r="G176" s="46" t="s">
        <v>2966</v>
      </c>
      <c r="H176" s="45" t="s">
        <v>4694</v>
      </c>
      <c r="I176" s="46" t="s">
        <v>4173</v>
      </c>
    </row>
    <row r="177" spans="1:9" s="44" customFormat="1" ht="22.5" x14ac:dyDescent="0.25">
      <c r="A177" s="46" t="s">
        <v>4695</v>
      </c>
      <c r="B177" s="45" t="s">
        <v>4696</v>
      </c>
      <c r="C177" s="48">
        <v>606632.59</v>
      </c>
      <c r="D177" s="48">
        <v>515637.7</v>
      </c>
      <c r="E177" s="47">
        <v>43203</v>
      </c>
      <c r="F177" s="47">
        <v>44561</v>
      </c>
      <c r="G177" s="46" t="s">
        <v>2966</v>
      </c>
      <c r="H177" s="45" t="s">
        <v>4697</v>
      </c>
      <c r="I177" s="46" t="s">
        <v>4173</v>
      </c>
    </row>
    <row r="178" spans="1:9" s="44" customFormat="1" ht="15" x14ac:dyDescent="0.25">
      <c r="A178" s="46" t="s">
        <v>4698</v>
      </c>
      <c r="B178" s="45" t="s">
        <v>4699</v>
      </c>
      <c r="C178" s="48">
        <v>600000</v>
      </c>
      <c r="D178" s="48">
        <v>510000</v>
      </c>
      <c r="E178" s="47">
        <v>42961</v>
      </c>
      <c r="F178" s="47">
        <v>44377</v>
      </c>
      <c r="G178" s="46" t="s">
        <v>2966</v>
      </c>
      <c r="H178" s="45" t="s">
        <v>4700</v>
      </c>
      <c r="I178" s="46" t="s">
        <v>4173</v>
      </c>
    </row>
    <row r="179" spans="1:9" s="44" customFormat="1" ht="22.5" x14ac:dyDescent="0.25">
      <c r="A179" s="46" t="s">
        <v>4701</v>
      </c>
      <c r="B179" s="45" t="s">
        <v>4702</v>
      </c>
      <c r="C179" s="48">
        <v>599927.93000000005</v>
      </c>
      <c r="D179" s="48">
        <v>509938.74</v>
      </c>
      <c r="E179" s="47">
        <v>42186</v>
      </c>
      <c r="F179" s="47">
        <v>43646</v>
      </c>
      <c r="G179" s="46" t="s">
        <v>2966</v>
      </c>
      <c r="H179" s="45" t="s">
        <v>4703</v>
      </c>
      <c r="I179" s="46" t="s">
        <v>4173</v>
      </c>
    </row>
    <row r="180" spans="1:9" s="44" customFormat="1" ht="33.75" x14ac:dyDescent="0.25">
      <c r="A180" s="46" t="s">
        <v>4704</v>
      </c>
      <c r="B180" s="45" t="s">
        <v>4705</v>
      </c>
      <c r="C180" s="48">
        <v>591190</v>
      </c>
      <c r="D180" s="48">
        <v>354714</v>
      </c>
      <c r="E180" s="47">
        <v>42795</v>
      </c>
      <c r="F180" s="47">
        <v>43830</v>
      </c>
      <c r="G180" s="46" t="s">
        <v>2966</v>
      </c>
      <c r="H180" s="45" t="s">
        <v>4706</v>
      </c>
      <c r="I180" s="46" t="s">
        <v>4173</v>
      </c>
    </row>
    <row r="181" spans="1:9" s="44" customFormat="1" ht="22.5" x14ac:dyDescent="0.25">
      <c r="A181" s="46" t="s">
        <v>4707</v>
      </c>
      <c r="B181" s="45" t="s">
        <v>4708</v>
      </c>
      <c r="C181" s="48">
        <v>588235.29</v>
      </c>
      <c r="D181" s="48">
        <v>500000</v>
      </c>
      <c r="E181" s="47">
        <v>44348</v>
      </c>
      <c r="F181" s="47">
        <v>44926</v>
      </c>
      <c r="G181" s="46" t="s">
        <v>2966</v>
      </c>
      <c r="H181" s="45" t="s">
        <v>4709</v>
      </c>
      <c r="I181" s="46" t="s">
        <v>4173</v>
      </c>
    </row>
    <row r="182" spans="1:9" s="44" customFormat="1" ht="22.5" x14ac:dyDescent="0.25">
      <c r="A182" s="46" t="s">
        <v>4710</v>
      </c>
      <c r="B182" s="45" t="s">
        <v>4711</v>
      </c>
      <c r="C182" s="48">
        <v>567590.18000000005</v>
      </c>
      <c r="D182" s="48">
        <v>482451.65</v>
      </c>
      <c r="E182" s="47">
        <v>44011</v>
      </c>
      <c r="F182" s="47">
        <v>44926</v>
      </c>
      <c r="G182" s="46" t="s">
        <v>2966</v>
      </c>
      <c r="H182" s="45" t="s">
        <v>4712</v>
      </c>
      <c r="I182" s="46" t="s">
        <v>4173</v>
      </c>
    </row>
    <row r="183" spans="1:9" s="44" customFormat="1" ht="22.5" x14ac:dyDescent="0.25">
      <c r="A183" s="46" t="s">
        <v>4713</v>
      </c>
      <c r="B183" s="45" t="s">
        <v>4714</v>
      </c>
      <c r="C183" s="48">
        <v>565296.34</v>
      </c>
      <c r="D183" s="48">
        <v>480501.89</v>
      </c>
      <c r="E183" s="47">
        <v>43174</v>
      </c>
      <c r="F183" s="47">
        <v>44196</v>
      </c>
      <c r="G183" s="46" t="s">
        <v>2966</v>
      </c>
      <c r="H183" s="45" t="s">
        <v>4715</v>
      </c>
      <c r="I183" s="46" t="s">
        <v>4173</v>
      </c>
    </row>
    <row r="184" spans="1:9" s="44" customFormat="1" ht="22.5" x14ac:dyDescent="0.25">
      <c r="A184" s="46" t="s">
        <v>4716</v>
      </c>
      <c r="B184" s="45" t="s">
        <v>4717</v>
      </c>
      <c r="C184" s="48">
        <v>563760</v>
      </c>
      <c r="D184" s="48">
        <v>281880</v>
      </c>
      <c r="E184" s="47">
        <v>44013</v>
      </c>
      <c r="F184" s="47">
        <v>44561</v>
      </c>
      <c r="G184" s="46" t="s">
        <v>2966</v>
      </c>
      <c r="H184" s="45" t="s">
        <v>4718</v>
      </c>
      <c r="I184" s="46" t="s">
        <v>4173</v>
      </c>
    </row>
    <row r="185" spans="1:9" s="44" customFormat="1" ht="33.75" x14ac:dyDescent="0.25">
      <c r="A185" s="46" t="s">
        <v>4719</v>
      </c>
      <c r="B185" s="45" t="s">
        <v>4720</v>
      </c>
      <c r="C185" s="48">
        <v>562034.04</v>
      </c>
      <c r="D185" s="48">
        <v>477728.93</v>
      </c>
      <c r="E185" s="47">
        <v>43647</v>
      </c>
      <c r="F185" s="47">
        <v>44196</v>
      </c>
      <c r="G185" s="46" t="s">
        <v>2966</v>
      </c>
      <c r="H185" s="45" t="s">
        <v>4721</v>
      </c>
      <c r="I185" s="46" t="s">
        <v>4173</v>
      </c>
    </row>
    <row r="186" spans="1:9" s="44" customFormat="1" ht="22.5" x14ac:dyDescent="0.25">
      <c r="A186" s="46" t="s">
        <v>4722</v>
      </c>
      <c r="B186" s="45" t="s">
        <v>4723</v>
      </c>
      <c r="C186" s="48">
        <v>542301.80000000005</v>
      </c>
      <c r="D186" s="48">
        <v>406726.35</v>
      </c>
      <c r="E186" s="47">
        <v>43739</v>
      </c>
      <c r="F186" s="47">
        <v>44469</v>
      </c>
      <c r="G186" s="46" t="s">
        <v>2966</v>
      </c>
      <c r="H186" s="45" t="s">
        <v>4724</v>
      </c>
      <c r="I186" s="46" t="s">
        <v>4173</v>
      </c>
    </row>
    <row r="187" spans="1:9" s="44" customFormat="1" ht="22.5" x14ac:dyDescent="0.25">
      <c r="A187" s="46" t="s">
        <v>4725</v>
      </c>
      <c r="B187" s="45" t="s">
        <v>4726</v>
      </c>
      <c r="C187" s="48">
        <v>529870</v>
      </c>
      <c r="D187" s="48">
        <v>317922</v>
      </c>
      <c r="E187" s="47">
        <v>42736</v>
      </c>
      <c r="F187" s="47">
        <v>44196</v>
      </c>
      <c r="G187" s="46" t="s">
        <v>2966</v>
      </c>
      <c r="H187" s="45" t="s">
        <v>4727</v>
      </c>
      <c r="I187" s="46" t="s">
        <v>4173</v>
      </c>
    </row>
    <row r="188" spans="1:9" s="44" customFormat="1" ht="22.5" x14ac:dyDescent="0.25">
      <c r="A188" s="46" t="s">
        <v>4728</v>
      </c>
      <c r="B188" s="45" t="s">
        <v>4729</v>
      </c>
      <c r="C188" s="48">
        <v>492456.58</v>
      </c>
      <c r="D188" s="48">
        <v>418588.09</v>
      </c>
      <c r="E188" s="47">
        <v>42598</v>
      </c>
      <c r="F188" s="47">
        <v>43434</v>
      </c>
      <c r="G188" s="46" t="s">
        <v>2966</v>
      </c>
      <c r="H188" s="45" t="s">
        <v>4730</v>
      </c>
      <c r="I188" s="46" t="s">
        <v>4173</v>
      </c>
    </row>
    <row r="189" spans="1:9" s="44" customFormat="1" ht="22.5" x14ac:dyDescent="0.25">
      <c r="A189" s="46" t="s">
        <v>4731</v>
      </c>
      <c r="B189" s="45" t="s">
        <v>4732</v>
      </c>
      <c r="C189" s="48">
        <v>485462.31</v>
      </c>
      <c r="D189" s="48">
        <v>412642.96</v>
      </c>
      <c r="E189" s="47">
        <v>42697</v>
      </c>
      <c r="F189" s="47">
        <v>44286</v>
      </c>
      <c r="G189" s="46" t="s">
        <v>2966</v>
      </c>
      <c r="H189" s="45" t="s">
        <v>4733</v>
      </c>
      <c r="I189" s="46" t="s">
        <v>4173</v>
      </c>
    </row>
    <row r="190" spans="1:9" s="44" customFormat="1" ht="22.5" x14ac:dyDescent="0.25">
      <c r="A190" s="46" t="s">
        <v>4734</v>
      </c>
      <c r="B190" s="45" t="s">
        <v>4735</v>
      </c>
      <c r="C190" s="48">
        <v>473320.82</v>
      </c>
      <c r="D190" s="48">
        <v>402322.69</v>
      </c>
      <c r="E190" s="47">
        <v>42536</v>
      </c>
      <c r="F190" s="47">
        <v>44012</v>
      </c>
      <c r="G190" s="46" t="s">
        <v>2966</v>
      </c>
      <c r="H190" s="45" t="s">
        <v>4736</v>
      </c>
      <c r="I190" s="46" t="s">
        <v>4173</v>
      </c>
    </row>
    <row r="191" spans="1:9" s="44" customFormat="1" ht="22.5" x14ac:dyDescent="0.25">
      <c r="A191" s="46" t="s">
        <v>4737</v>
      </c>
      <c r="B191" s="45" t="s">
        <v>4738</v>
      </c>
      <c r="C191" s="48">
        <v>468955.96</v>
      </c>
      <c r="D191" s="48">
        <v>398612.57</v>
      </c>
      <c r="E191" s="47">
        <v>44119</v>
      </c>
      <c r="F191" s="47">
        <v>44484</v>
      </c>
      <c r="G191" s="46" t="s">
        <v>2966</v>
      </c>
      <c r="H191" s="45" t="s">
        <v>4739</v>
      </c>
      <c r="I191" s="46" t="s">
        <v>4173</v>
      </c>
    </row>
    <row r="192" spans="1:9" s="44" customFormat="1" ht="22.5" x14ac:dyDescent="0.25">
      <c r="A192" s="46" t="s">
        <v>4740</v>
      </c>
      <c r="B192" s="45" t="s">
        <v>4741</v>
      </c>
      <c r="C192" s="48">
        <v>467213.55</v>
      </c>
      <c r="D192" s="48">
        <v>397131.52000000002</v>
      </c>
      <c r="E192" s="47">
        <v>44013</v>
      </c>
      <c r="F192" s="47">
        <v>44561</v>
      </c>
      <c r="G192" s="46" t="s">
        <v>2966</v>
      </c>
      <c r="H192" s="45" t="s">
        <v>4742</v>
      </c>
      <c r="I192" s="46" t="s">
        <v>4173</v>
      </c>
    </row>
    <row r="193" spans="1:9" s="44" customFormat="1" ht="33.75" x14ac:dyDescent="0.25">
      <c r="A193" s="46" t="s">
        <v>4743</v>
      </c>
      <c r="B193" s="45" t="s">
        <v>4744</v>
      </c>
      <c r="C193" s="48">
        <v>457191.45</v>
      </c>
      <c r="D193" s="48">
        <v>342893.58</v>
      </c>
      <c r="E193" s="47">
        <v>43619</v>
      </c>
      <c r="F193" s="47">
        <v>44651</v>
      </c>
      <c r="G193" s="46" t="s">
        <v>2966</v>
      </c>
      <c r="H193" s="45" t="s">
        <v>4745</v>
      </c>
      <c r="I193" s="46" t="s">
        <v>4173</v>
      </c>
    </row>
    <row r="194" spans="1:9" s="44" customFormat="1" ht="22.5" x14ac:dyDescent="0.25">
      <c r="A194" s="46" t="s">
        <v>4746</v>
      </c>
      <c r="B194" s="45" t="s">
        <v>4747</v>
      </c>
      <c r="C194" s="48">
        <v>441554.26</v>
      </c>
      <c r="D194" s="48">
        <v>375321.12</v>
      </c>
      <c r="E194" s="47">
        <v>44082</v>
      </c>
      <c r="F194" s="47">
        <v>44712</v>
      </c>
      <c r="G194" s="46" t="s">
        <v>2966</v>
      </c>
      <c r="H194" s="45" t="s">
        <v>4748</v>
      </c>
      <c r="I194" s="46" t="s">
        <v>4173</v>
      </c>
    </row>
    <row r="195" spans="1:9" s="44" customFormat="1" ht="33.75" x14ac:dyDescent="0.25">
      <c r="A195" s="46" t="s">
        <v>4749</v>
      </c>
      <c r="B195" s="45" t="s">
        <v>4750</v>
      </c>
      <c r="C195" s="48">
        <v>438768.11</v>
      </c>
      <c r="D195" s="48">
        <v>372952.9</v>
      </c>
      <c r="E195" s="47">
        <v>43061</v>
      </c>
      <c r="F195" s="47">
        <v>44439</v>
      </c>
      <c r="G195" s="46" t="s">
        <v>2966</v>
      </c>
      <c r="H195" s="45" t="s">
        <v>4751</v>
      </c>
      <c r="I195" s="46" t="s">
        <v>4173</v>
      </c>
    </row>
    <row r="196" spans="1:9" s="44" customFormat="1" ht="22.5" x14ac:dyDescent="0.25">
      <c r="A196" s="46" t="s">
        <v>4752</v>
      </c>
      <c r="B196" s="45" t="s">
        <v>4753</v>
      </c>
      <c r="C196" s="48">
        <v>437804.08</v>
      </c>
      <c r="D196" s="48">
        <v>372133.46</v>
      </c>
      <c r="E196" s="47">
        <v>43223</v>
      </c>
      <c r="F196" s="47">
        <v>44500</v>
      </c>
      <c r="G196" s="46" t="s">
        <v>2966</v>
      </c>
      <c r="H196" s="45" t="s">
        <v>4754</v>
      </c>
      <c r="I196" s="46" t="s">
        <v>4173</v>
      </c>
    </row>
    <row r="197" spans="1:9" s="44" customFormat="1" ht="22.5" x14ac:dyDescent="0.25">
      <c r="A197" s="46" t="s">
        <v>4755</v>
      </c>
      <c r="B197" s="45" t="s">
        <v>4756</v>
      </c>
      <c r="C197" s="48">
        <v>434076.06</v>
      </c>
      <c r="D197" s="48">
        <v>368964.65</v>
      </c>
      <c r="E197" s="47">
        <v>42674</v>
      </c>
      <c r="F197" s="47">
        <v>43465</v>
      </c>
      <c r="G197" s="46" t="s">
        <v>2966</v>
      </c>
      <c r="H197" s="45" t="s">
        <v>4757</v>
      </c>
      <c r="I197" s="46" t="s">
        <v>4173</v>
      </c>
    </row>
    <row r="198" spans="1:9" s="44" customFormat="1" ht="33.75" x14ac:dyDescent="0.25">
      <c r="A198" s="46" t="s">
        <v>4758</v>
      </c>
      <c r="B198" s="45" t="s">
        <v>4759</v>
      </c>
      <c r="C198" s="48">
        <v>433483.27</v>
      </c>
      <c r="D198" s="48">
        <v>368460.78</v>
      </c>
      <c r="E198" s="47">
        <v>44176</v>
      </c>
      <c r="F198" s="47">
        <v>44774</v>
      </c>
      <c r="G198" s="46" t="s">
        <v>2966</v>
      </c>
      <c r="H198" s="45" t="s">
        <v>4760</v>
      </c>
      <c r="I198" s="46" t="s">
        <v>4173</v>
      </c>
    </row>
    <row r="199" spans="1:9" s="44" customFormat="1" ht="22.5" x14ac:dyDescent="0.25">
      <c r="A199" s="46" t="s">
        <v>4761</v>
      </c>
      <c r="B199" s="45" t="s">
        <v>4762</v>
      </c>
      <c r="C199" s="48">
        <v>415522.5</v>
      </c>
      <c r="D199" s="48">
        <v>353194.12</v>
      </c>
      <c r="E199" s="47">
        <v>43356</v>
      </c>
      <c r="F199" s="47">
        <v>44561</v>
      </c>
      <c r="G199" s="46" t="s">
        <v>2966</v>
      </c>
      <c r="H199" s="45" t="s">
        <v>4763</v>
      </c>
      <c r="I199" s="46" t="s">
        <v>4173</v>
      </c>
    </row>
    <row r="200" spans="1:9" s="44" customFormat="1" ht="22.5" x14ac:dyDescent="0.25">
      <c r="A200" s="46" t="s">
        <v>4764</v>
      </c>
      <c r="B200" s="45" t="s">
        <v>4765</v>
      </c>
      <c r="C200" s="48">
        <v>410140.95</v>
      </c>
      <c r="D200" s="48">
        <v>348619.81</v>
      </c>
      <c r="E200" s="47">
        <v>43356</v>
      </c>
      <c r="F200" s="47">
        <v>44561</v>
      </c>
      <c r="G200" s="46" t="s">
        <v>2966</v>
      </c>
      <c r="H200" s="45" t="s">
        <v>4766</v>
      </c>
      <c r="I200" s="46" t="s">
        <v>4173</v>
      </c>
    </row>
    <row r="201" spans="1:9" s="44" customFormat="1" ht="22.5" x14ac:dyDescent="0.25">
      <c r="A201" s="46" t="s">
        <v>4767</v>
      </c>
      <c r="B201" s="45" t="s">
        <v>4768</v>
      </c>
      <c r="C201" s="48">
        <v>409579.64</v>
      </c>
      <c r="D201" s="48">
        <v>348142.68</v>
      </c>
      <c r="E201" s="47">
        <v>42606</v>
      </c>
      <c r="F201" s="47">
        <v>43592</v>
      </c>
      <c r="G201" s="46" t="s">
        <v>2966</v>
      </c>
      <c r="H201" s="45" t="s">
        <v>4769</v>
      </c>
      <c r="I201" s="46" t="s">
        <v>4173</v>
      </c>
    </row>
    <row r="202" spans="1:9" s="44" customFormat="1" ht="22.5" x14ac:dyDescent="0.25">
      <c r="A202" s="46" t="s">
        <v>4770</v>
      </c>
      <c r="B202" s="45" t="s">
        <v>4771</v>
      </c>
      <c r="C202" s="48">
        <v>403765.78</v>
      </c>
      <c r="D202" s="48">
        <v>211785.89</v>
      </c>
      <c r="E202" s="47">
        <v>43452</v>
      </c>
      <c r="F202" s="47">
        <v>44592</v>
      </c>
      <c r="G202" s="46" t="s">
        <v>2966</v>
      </c>
      <c r="H202" s="45" t="s">
        <v>4772</v>
      </c>
      <c r="I202" s="46" t="s">
        <v>4173</v>
      </c>
    </row>
    <row r="203" spans="1:9" s="44" customFormat="1" ht="33.75" x14ac:dyDescent="0.25">
      <c r="A203" s="46" t="s">
        <v>4773</v>
      </c>
      <c r="B203" s="45" t="s">
        <v>4774</v>
      </c>
      <c r="C203" s="48">
        <v>381600</v>
      </c>
      <c r="D203" s="48">
        <v>182677.08</v>
      </c>
      <c r="E203" s="47">
        <v>44256</v>
      </c>
      <c r="F203" s="47">
        <v>44651</v>
      </c>
      <c r="G203" s="46" t="s">
        <v>2966</v>
      </c>
      <c r="H203" s="45" t="s">
        <v>4775</v>
      </c>
      <c r="I203" s="46" t="s">
        <v>4173</v>
      </c>
    </row>
    <row r="204" spans="1:9" s="44" customFormat="1" ht="22.5" x14ac:dyDescent="0.25">
      <c r="A204" s="46" t="s">
        <v>4776</v>
      </c>
      <c r="B204" s="45" t="s">
        <v>4777</v>
      </c>
      <c r="C204" s="48">
        <v>377588.86</v>
      </c>
      <c r="D204" s="48">
        <v>320950.53000000003</v>
      </c>
      <c r="E204" s="47">
        <v>44105</v>
      </c>
      <c r="F204" s="47">
        <v>44834</v>
      </c>
      <c r="G204" s="46" t="s">
        <v>2966</v>
      </c>
      <c r="H204" s="45" t="s">
        <v>4778</v>
      </c>
      <c r="I204" s="46" t="s">
        <v>4173</v>
      </c>
    </row>
    <row r="205" spans="1:9" s="44" customFormat="1" ht="33.75" x14ac:dyDescent="0.25">
      <c r="A205" s="46" t="s">
        <v>4779</v>
      </c>
      <c r="B205" s="45" t="s">
        <v>4780</v>
      </c>
      <c r="C205" s="48">
        <v>359559.54</v>
      </c>
      <c r="D205" s="48">
        <v>305625.61</v>
      </c>
      <c r="E205" s="47">
        <v>43004</v>
      </c>
      <c r="F205" s="47">
        <v>43646</v>
      </c>
      <c r="G205" s="46" t="s">
        <v>2966</v>
      </c>
      <c r="H205" s="45" t="s">
        <v>4781</v>
      </c>
      <c r="I205" s="46" t="s">
        <v>4173</v>
      </c>
    </row>
    <row r="206" spans="1:9" s="44" customFormat="1" ht="22.5" x14ac:dyDescent="0.25">
      <c r="A206" s="46" t="s">
        <v>4782</v>
      </c>
      <c r="B206" s="45" t="s">
        <v>4783</v>
      </c>
      <c r="C206" s="48">
        <v>350045.97</v>
      </c>
      <c r="D206" s="48">
        <v>297539.07</v>
      </c>
      <c r="E206" s="47">
        <v>42646</v>
      </c>
      <c r="F206" s="47">
        <v>43921</v>
      </c>
      <c r="G206" s="46" t="s">
        <v>2966</v>
      </c>
      <c r="H206" s="45" t="s">
        <v>4784</v>
      </c>
      <c r="I206" s="46" t="s">
        <v>4173</v>
      </c>
    </row>
    <row r="207" spans="1:9" s="44" customFormat="1" ht="33.75" x14ac:dyDescent="0.25">
      <c r="A207" s="46" t="s">
        <v>4785</v>
      </c>
      <c r="B207" s="45" t="s">
        <v>4786</v>
      </c>
      <c r="C207" s="48">
        <v>350000</v>
      </c>
      <c r="D207" s="48">
        <v>297500</v>
      </c>
      <c r="E207" s="47">
        <v>42979</v>
      </c>
      <c r="F207" s="47">
        <v>43510</v>
      </c>
      <c r="G207" s="46" t="s">
        <v>2966</v>
      </c>
      <c r="H207" s="45" t="s">
        <v>4787</v>
      </c>
      <c r="I207" s="46" t="s">
        <v>4173</v>
      </c>
    </row>
    <row r="208" spans="1:9" s="44" customFormat="1" ht="33.75" x14ac:dyDescent="0.25">
      <c r="A208" s="46" t="s">
        <v>4788</v>
      </c>
      <c r="B208" s="45" t="s">
        <v>4789</v>
      </c>
      <c r="C208" s="48">
        <v>349387.9</v>
      </c>
      <c r="D208" s="48">
        <v>296979.71000000002</v>
      </c>
      <c r="E208" s="47">
        <v>43012</v>
      </c>
      <c r="F208" s="47">
        <v>44165</v>
      </c>
      <c r="G208" s="46" t="s">
        <v>2966</v>
      </c>
      <c r="H208" s="45" t="s">
        <v>4790</v>
      </c>
      <c r="I208" s="46" t="s">
        <v>4173</v>
      </c>
    </row>
    <row r="209" spans="1:9" s="44" customFormat="1" ht="33.75" x14ac:dyDescent="0.25">
      <c r="A209" s="46" t="s">
        <v>4791</v>
      </c>
      <c r="B209" s="45" t="s">
        <v>4792</v>
      </c>
      <c r="C209" s="48">
        <v>301610.88</v>
      </c>
      <c r="D209" s="48">
        <v>211127.62</v>
      </c>
      <c r="E209" s="47">
        <v>42859</v>
      </c>
      <c r="F209" s="47">
        <v>44347</v>
      </c>
      <c r="G209" s="46" t="s">
        <v>2966</v>
      </c>
      <c r="H209" s="45" t="s">
        <v>4793</v>
      </c>
      <c r="I209" s="46" t="s">
        <v>4173</v>
      </c>
    </row>
    <row r="210" spans="1:9" s="44" customFormat="1" ht="22.5" x14ac:dyDescent="0.25">
      <c r="A210" s="46" t="s">
        <v>4794</v>
      </c>
      <c r="B210" s="45" t="s">
        <v>4795</v>
      </c>
      <c r="C210" s="48">
        <v>300676.2</v>
      </c>
      <c r="D210" s="48">
        <v>150338.1</v>
      </c>
      <c r="E210" s="47">
        <v>42984</v>
      </c>
      <c r="F210" s="47">
        <v>43677</v>
      </c>
      <c r="G210" s="46" t="s">
        <v>2966</v>
      </c>
      <c r="H210" s="45" t="s">
        <v>4571</v>
      </c>
      <c r="I210" s="46" t="s">
        <v>4173</v>
      </c>
    </row>
    <row r="211" spans="1:9" s="44" customFormat="1" ht="33.75" x14ac:dyDescent="0.25">
      <c r="A211" s="46" t="s">
        <v>4796</v>
      </c>
      <c r="B211" s="45" t="s">
        <v>4797</v>
      </c>
      <c r="C211" s="48">
        <v>299968.53999999998</v>
      </c>
      <c r="D211" s="48">
        <v>299968.53999999998</v>
      </c>
      <c r="E211" s="47">
        <v>44197</v>
      </c>
      <c r="F211" s="47">
        <v>44561</v>
      </c>
      <c r="G211" s="46" t="s">
        <v>2966</v>
      </c>
      <c r="H211" s="45" t="s">
        <v>4798</v>
      </c>
      <c r="I211" s="46" t="s">
        <v>4173</v>
      </c>
    </row>
    <row r="212" spans="1:9" s="44" customFormat="1" ht="22.5" x14ac:dyDescent="0.25">
      <c r="A212" s="46" t="s">
        <v>4799</v>
      </c>
      <c r="B212" s="45" t="s">
        <v>4800</v>
      </c>
      <c r="C212" s="48">
        <v>299742.51</v>
      </c>
      <c r="D212" s="48">
        <v>254781.13</v>
      </c>
      <c r="E212" s="47">
        <v>42276</v>
      </c>
      <c r="F212" s="47">
        <v>43921</v>
      </c>
      <c r="G212" s="46" t="s">
        <v>2966</v>
      </c>
      <c r="H212" s="45" t="s">
        <v>4801</v>
      </c>
      <c r="I212" s="46" t="s">
        <v>4173</v>
      </c>
    </row>
    <row r="213" spans="1:9" s="44" customFormat="1" ht="22.5" x14ac:dyDescent="0.25">
      <c r="A213" s="46" t="s">
        <v>4802</v>
      </c>
      <c r="B213" s="45" t="s">
        <v>4803</v>
      </c>
      <c r="C213" s="48">
        <v>283648.8</v>
      </c>
      <c r="D213" s="48">
        <v>241101.48</v>
      </c>
      <c r="E213" s="47">
        <v>42647</v>
      </c>
      <c r="F213" s="47">
        <v>44561</v>
      </c>
      <c r="G213" s="46" t="s">
        <v>2966</v>
      </c>
      <c r="H213" s="45" t="s">
        <v>4804</v>
      </c>
      <c r="I213" s="46" t="s">
        <v>4173</v>
      </c>
    </row>
    <row r="214" spans="1:9" s="44" customFormat="1" ht="33.75" x14ac:dyDescent="0.25">
      <c r="A214" s="46" t="s">
        <v>4805</v>
      </c>
      <c r="B214" s="45" t="s">
        <v>4806</v>
      </c>
      <c r="C214" s="48">
        <v>270633.31</v>
      </c>
      <c r="D214" s="48">
        <v>230038.31</v>
      </c>
      <c r="E214" s="47">
        <v>42552</v>
      </c>
      <c r="F214" s="47">
        <v>44377</v>
      </c>
      <c r="G214" s="46" t="s">
        <v>2966</v>
      </c>
      <c r="H214" s="45" t="s">
        <v>4807</v>
      </c>
      <c r="I214" s="46" t="s">
        <v>4173</v>
      </c>
    </row>
    <row r="215" spans="1:9" s="44" customFormat="1" ht="33.75" x14ac:dyDescent="0.25">
      <c r="A215" s="46" t="s">
        <v>4808</v>
      </c>
      <c r="B215" s="45" t="s">
        <v>4809</v>
      </c>
      <c r="C215" s="48">
        <v>269100.88</v>
      </c>
      <c r="D215" s="48">
        <v>228735.75</v>
      </c>
      <c r="E215" s="47">
        <v>44075</v>
      </c>
      <c r="F215" s="47">
        <v>44561</v>
      </c>
      <c r="G215" s="46" t="s">
        <v>2966</v>
      </c>
      <c r="H215" s="45" t="s">
        <v>4810</v>
      </c>
      <c r="I215" s="46" t="s">
        <v>4173</v>
      </c>
    </row>
    <row r="216" spans="1:9" s="44" customFormat="1" ht="33.75" x14ac:dyDescent="0.25">
      <c r="A216" s="46" t="s">
        <v>4811</v>
      </c>
      <c r="B216" s="45" t="s">
        <v>4812</v>
      </c>
      <c r="C216" s="48">
        <v>257555.59</v>
      </c>
      <c r="D216" s="48">
        <v>218922.25</v>
      </c>
      <c r="E216" s="47">
        <v>43942</v>
      </c>
      <c r="F216" s="47">
        <v>44347</v>
      </c>
      <c r="G216" s="46" t="s">
        <v>2966</v>
      </c>
      <c r="H216" s="45" t="s">
        <v>4813</v>
      </c>
      <c r="I216" s="46" t="s">
        <v>4173</v>
      </c>
    </row>
    <row r="217" spans="1:9" s="44" customFormat="1" ht="33.75" x14ac:dyDescent="0.25">
      <c r="A217" s="46" t="s">
        <v>4814</v>
      </c>
      <c r="B217" s="45" t="s">
        <v>4815</v>
      </c>
      <c r="C217" s="48">
        <v>257210.77</v>
      </c>
      <c r="D217" s="48">
        <v>136580.38</v>
      </c>
      <c r="E217" s="47">
        <v>43102</v>
      </c>
      <c r="F217" s="47">
        <v>44561</v>
      </c>
      <c r="G217" s="46" t="s">
        <v>2966</v>
      </c>
      <c r="H217" s="45" t="s">
        <v>4816</v>
      </c>
      <c r="I217" s="46" t="s">
        <v>4173</v>
      </c>
    </row>
    <row r="218" spans="1:9" s="44" customFormat="1" ht="22.5" x14ac:dyDescent="0.25">
      <c r="A218" s="46" t="s">
        <v>4817</v>
      </c>
      <c r="B218" s="45" t="s">
        <v>4818</v>
      </c>
      <c r="C218" s="48">
        <v>247885.79</v>
      </c>
      <c r="D218" s="48">
        <v>123942.9</v>
      </c>
      <c r="E218" s="47">
        <v>42795</v>
      </c>
      <c r="F218" s="47">
        <v>43349</v>
      </c>
      <c r="G218" s="46" t="s">
        <v>2966</v>
      </c>
      <c r="H218" s="45" t="s">
        <v>4819</v>
      </c>
      <c r="I218" s="46" t="s">
        <v>4173</v>
      </c>
    </row>
    <row r="219" spans="1:9" s="44" customFormat="1" ht="22.5" x14ac:dyDescent="0.25">
      <c r="A219" s="46" t="s">
        <v>4820</v>
      </c>
      <c r="B219" s="45" t="s">
        <v>4821</v>
      </c>
      <c r="C219" s="48">
        <v>245675.28</v>
      </c>
      <c r="D219" s="48">
        <v>208823.99</v>
      </c>
      <c r="E219" s="47">
        <v>43467</v>
      </c>
      <c r="F219" s="47">
        <v>44227</v>
      </c>
      <c r="G219" s="46" t="s">
        <v>2966</v>
      </c>
      <c r="H219" s="45" t="s">
        <v>4822</v>
      </c>
      <c r="I219" s="46" t="s">
        <v>4173</v>
      </c>
    </row>
    <row r="220" spans="1:9" s="44" customFormat="1" ht="33.75" x14ac:dyDescent="0.25">
      <c r="A220" s="46" t="s">
        <v>4823</v>
      </c>
      <c r="B220" s="45" t="s">
        <v>4824</v>
      </c>
      <c r="C220" s="48">
        <v>244754</v>
      </c>
      <c r="D220" s="48">
        <v>208040.9</v>
      </c>
      <c r="E220" s="47">
        <v>43446</v>
      </c>
      <c r="F220" s="47">
        <v>44196</v>
      </c>
      <c r="G220" s="46" t="s">
        <v>2966</v>
      </c>
      <c r="H220" s="45" t="s">
        <v>4825</v>
      </c>
      <c r="I220" s="46" t="s">
        <v>4173</v>
      </c>
    </row>
    <row r="221" spans="1:9" s="44" customFormat="1" ht="22.5" x14ac:dyDescent="0.25">
      <c r="A221" s="46" t="s">
        <v>4826</v>
      </c>
      <c r="B221" s="45" t="s">
        <v>4827</v>
      </c>
      <c r="C221" s="48">
        <v>242202.1</v>
      </c>
      <c r="D221" s="48">
        <v>181756.84</v>
      </c>
      <c r="E221" s="47">
        <v>44165</v>
      </c>
      <c r="F221" s="47">
        <v>44561</v>
      </c>
      <c r="G221" s="46" t="s">
        <v>2966</v>
      </c>
      <c r="H221" s="45" t="s">
        <v>4828</v>
      </c>
      <c r="I221" s="46" t="s">
        <v>4173</v>
      </c>
    </row>
    <row r="222" spans="1:9" s="44" customFormat="1" ht="22.5" x14ac:dyDescent="0.25">
      <c r="A222" s="46" t="s">
        <v>4829</v>
      </c>
      <c r="B222" s="45" t="s">
        <v>4830</v>
      </c>
      <c r="C222" s="48">
        <v>238898.88</v>
      </c>
      <c r="D222" s="48">
        <v>203064.05</v>
      </c>
      <c r="E222" s="47">
        <v>43862</v>
      </c>
      <c r="F222" s="47">
        <v>44407</v>
      </c>
      <c r="G222" s="46" t="s">
        <v>2966</v>
      </c>
      <c r="H222" s="45" t="s">
        <v>4831</v>
      </c>
      <c r="I222" s="46" t="s">
        <v>4173</v>
      </c>
    </row>
    <row r="223" spans="1:9" s="44" customFormat="1" ht="33.75" x14ac:dyDescent="0.25">
      <c r="A223" s="46" t="s">
        <v>4832</v>
      </c>
      <c r="B223" s="45" t="s">
        <v>4833</v>
      </c>
      <c r="C223" s="48">
        <v>237390</v>
      </c>
      <c r="D223" s="48">
        <v>201781.5</v>
      </c>
      <c r="E223" s="47">
        <v>42461</v>
      </c>
      <c r="F223" s="47">
        <v>44012</v>
      </c>
      <c r="G223" s="46" t="s">
        <v>2966</v>
      </c>
      <c r="H223" s="45" t="s">
        <v>4834</v>
      </c>
      <c r="I223" s="46" t="s">
        <v>4173</v>
      </c>
    </row>
    <row r="224" spans="1:9" s="44" customFormat="1" ht="22.5" x14ac:dyDescent="0.25">
      <c r="A224" s="46" t="s">
        <v>4835</v>
      </c>
      <c r="B224" s="45" t="s">
        <v>4836</v>
      </c>
      <c r="C224" s="48">
        <v>226257.42</v>
      </c>
      <c r="D224" s="48">
        <v>192318.81</v>
      </c>
      <c r="E224" s="47">
        <v>43862</v>
      </c>
      <c r="F224" s="47">
        <v>44530</v>
      </c>
      <c r="G224" s="46" t="s">
        <v>2966</v>
      </c>
      <c r="H224" s="45" t="s">
        <v>4837</v>
      </c>
      <c r="I224" s="46" t="s">
        <v>4173</v>
      </c>
    </row>
    <row r="225" spans="1:9" s="44" customFormat="1" ht="33.75" x14ac:dyDescent="0.25">
      <c r="A225" s="46" t="s">
        <v>4838</v>
      </c>
      <c r="B225" s="45" t="s">
        <v>4839</v>
      </c>
      <c r="C225" s="48">
        <v>222191.06</v>
      </c>
      <c r="D225" s="48">
        <v>188862.41</v>
      </c>
      <c r="E225" s="47">
        <v>42646</v>
      </c>
      <c r="F225" s="47">
        <v>43830</v>
      </c>
      <c r="G225" s="46" t="s">
        <v>2966</v>
      </c>
      <c r="H225" s="45" t="s">
        <v>4840</v>
      </c>
      <c r="I225" s="46" t="s">
        <v>4173</v>
      </c>
    </row>
    <row r="226" spans="1:9" s="44" customFormat="1" ht="33.75" x14ac:dyDescent="0.25">
      <c r="A226" s="46" t="s">
        <v>4841</v>
      </c>
      <c r="B226" s="45" t="s">
        <v>4842</v>
      </c>
      <c r="C226" s="48">
        <v>219778.87</v>
      </c>
      <c r="D226" s="48">
        <v>186812.04</v>
      </c>
      <c r="E226" s="47">
        <v>43941</v>
      </c>
      <c r="F226" s="47">
        <v>44196</v>
      </c>
      <c r="G226" s="46" t="s">
        <v>2966</v>
      </c>
      <c r="H226" s="45" t="s">
        <v>4843</v>
      </c>
      <c r="I226" s="46" t="s">
        <v>4173</v>
      </c>
    </row>
    <row r="227" spans="1:9" s="44" customFormat="1" ht="22.5" x14ac:dyDescent="0.25">
      <c r="A227" s="46" t="s">
        <v>4844</v>
      </c>
      <c r="B227" s="45" t="s">
        <v>4845</v>
      </c>
      <c r="C227" s="48">
        <v>198659.89</v>
      </c>
      <c r="D227" s="48">
        <v>168860.91</v>
      </c>
      <c r="E227" s="47">
        <v>43374</v>
      </c>
      <c r="F227" s="47">
        <v>43830</v>
      </c>
      <c r="G227" s="46" t="s">
        <v>2966</v>
      </c>
      <c r="H227" s="45" t="s">
        <v>4846</v>
      </c>
      <c r="I227" s="46" t="s">
        <v>4173</v>
      </c>
    </row>
    <row r="228" spans="1:9" s="44" customFormat="1" ht="22.5" x14ac:dyDescent="0.25">
      <c r="A228" s="46" t="s">
        <v>4847</v>
      </c>
      <c r="B228" s="45" t="s">
        <v>4848</v>
      </c>
      <c r="C228" s="48">
        <v>186100</v>
      </c>
      <c r="D228" s="48">
        <v>158185</v>
      </c>
      <c r="E228" s="47">
        <v>43617</v>
      </c>
      <c r="F228" s="47">
        <v>43983</v>
      </c>
      <c r="G228" s="46" t="s">
        <v>2966</v>
      </c>
      <c r="H228" s="45" t="s">
        <v>4849</v>
      </c>
      <c r="I228" s="46" t="s">
        <v>4173</v>
      </c>
    </row>
    <row r="229" spans="1:9" s="44" customFormat="1" ht="15" x14ac:dyDescent="0.25">
      <c r="A229" s="46" t="s">
        <v>4850</v>
      </c>
      <c r="B229" s="45" t="s">
        <v>4851</v>
      </c>
      <c r="C229" s="48">
        <v>182856.54</v>
      </c>
      <c r="D229" s="48">
        <v>155428.06</v>
      </c>
      <c r="E229" s="47">
        <v>42706</v>
      </c>
      <c r="F229" s="47">
        <v>43932</v>
      </c>
      <c r="G229" s="46" t="s">
        <v>2966</v>
      </c>
      <c r="H229" s="45" t="s">
        <v>4852</v>
      </c>
      <c r="I229" s="46" t="s">
        <v>4173</v>
      </c>
    </row>
    <row r="230" spans="1:9" s="44" customFormat="1" ht="22.5" x14ac:dyDescent="0.25">
      <c r="A230" s="46" t="s">
        <v>4853</v>
      </c>
      <c r="B230" s="45" t="s">
        <v>4854</v>
      </c>
      <c r="C230" s="48">
        <v>176470.58</v>
      </c>
      <c r="D230" s="48">
        <v>150000</v>
      </c>
      <c r="E230" s="47">
        <v>44440</v>
      </c>
      <c r="F230" s="47">
        <v>44926</v>
      </c>
      <c r="G230" s="46" t="s">
        <v>2966</v>
      </c>
      <c r="H230" s="45" t="s">
        <v>4855</v>
      </c>
      <c r="I230" s="46" t="s">
        <v>4173</v>
      </c>
    </row>
    <row r="231" spans="1:9" s="44" customFormat="1" ht="22.5" x14ac:dyDescent="0.25">
      <c r="A231" s="46" t="s">
        <v>4856</v>
      </c>
      <c r="B231" s="45" t="s">
        <v>4857</v>
      </c>
      <c r="C231" s="48">
        <v>175035.64</v>
      </c>
      <c r="D231" s="48">
        <v>148780.29</v>
      </c>
      <c r="E231" s="47">
        <v>42717</v>
      </c>
      <c r="F231" s="47">
        <v>43446</v>
      </c>
      <c r="G231" s="46" t="s">
        <v>2966</v>
      </c>
      <c r="H231" s="45" t="s">
        <v>4858</v>
      </c>
      <c r="I231" s="46" t="s">
        <v>4173</v>
      </c>
    </row>
    <row r="232" spans="1:9" s="44" customFormat="1" ht="33.75" x14ac:dyDescent="0.25">
      <c r="A232" s="46" t="s">
        <v>4859</v>
      </c>
      <c r="B232" s="45" t="s">
        <v>4860</v>
      </c>
      <c r="C232" s="48">
        <v>160769.67000000001</v>
      </c>
      <c r="D232" s="48">
        <v>136654.22</v>
      </c>
      <c r="E232" s="47">
        <v>44044</v>
      </c>
      <c r="F232" s="47">
        <v>44255</v>
      </c>
      <c r="G232" s="46" t="s">
        <v>2966</v>
      </c>
      <c r="H232" s="45" t="s">
        <v>4861</v>
      </c>
      <c r="I232" s="46" t="s">
        <v>4173</v>
      </c>
    </row>
    <row r="233" spans="1:9" s="44" customFormat="1" ht="22.5" x14ac:dyDescent="0.25">
      <c r="A233" s="46" t="s">
        <v>4862</v>
      </c>
      <c r="B233" s="45" t="s">
        <v>4863</v>
      </c>
      <c r="C233" s="48">
        <v>155908.62</v>
      </c>
      <c r="D233" s="48">
        <v>132522.32999999999</v>
      </c>
      <c r="E233" s="47">
        <v>43252</v>
      </c>
      <c r="F233" s="47">
        <v>44196</v>
      </c>
      <c r="G233" s="46" t="s">
        <v>2966</v>
      </c>
      <c r="H233" s="45" t="s">
        <v>4864</v>
      </c>
      <c r="I233" s="46" t="s">
        <v>4173</v>
      </c>
    </row>
    <row r="234" spans="1:9" s="44" customFormat="1" ht="33.75" x14ac:dyDescent="0.25">
      <c r="A234" s="46" t="s">
        <v>4865</v>
      </c>
      <c r="B234" s="45" t="s">
        <v>4866</v>
      </c>
      <c r="C234" s="48">
        <v>155633.14000000001</v>
      </c>
      <c r="D234" s="48">
        <v>132288.17000000001</v>
      </c>
      <c r="E234" s="47">
        <v>43535</v>
      </c>
      <c r="F234" s="47">
        <v>44377</v>
      </c>
      <c r="G234" s="46" t="s">
        <v>2966</v>
      </c>
      <c r="H234" s="45" t="s">
        <v>4867</v>
      </c>
      <c r="I234" s="46" t="s">
        <v>4173</v>
      </c>
    </row>
    <row r="235" spans="1:9" s="44" customFormat="1" ht="22.5" x14ac:dyDescent="0.25">
      <c r="A235" s="46" t="s">
        <v>4868</v>
      </c>
      <c r="B235" s="45" t="s">
        <v>4869</v>
      </c>
      <c r="C235" s="48">
        <v>145615.92000000001</v>
      </c>
      <c r="D235" s="48">
        <v>123773.53</v>
      </c>
      <c r="E235" s="47">
        <v>43313</v>
      </c>
      <c r="F235" s="47">
        <v>43830</v>
      </c>
      <c r="G235" s="46" t="s">
        <v>2966</v>
      </c>
      <c r="H235" s="45" t="s">
        <v>4870</v>
      </c>
      <c r="I235" s="46" t="s">
        <v>4173</v>
      </c>
    </row>
    <row r="236" spans="1:9" s="44" customFormat="1" ht="33.75" x14ac:dyDescent="0.25">
      <c r="A236" s="46" t="s">
        <v>4871</v>
      </c>
      <c r="B236" s="45" t="s">
        <v>4872</v>
      </c>
      <c r="C236" s="48">
        <v>142089.54999999999</v>
      </c>
      <c r="D236" s="48">
        <v>120776.12</v>
      </c>
      <c r="E236" s="47">
        <v>42688</v>
      </c>
      <c r="F236" s="47">
        <v>43100</v>
      </c>
      <c r="G236" s="46" t="s">
        <v>2966</v>
      </c>
      <c r="H236" s="45" t="s">
        <v>4873</v>
      </c>
      <c r="I236" s="46" t="s">
        <v>4173</v>
      </c>
    </row>
    <row r="237" spans="1:9" s="44" customFormat="1" ht="22.5" x14ac:dyDescent="0.25">
      <c r="A237" s="46" t="s">
        <v>4874</v>
      </c>
      <c r="B237" s="45" t="s">
        <v>4875</v>
      </c>
      <c r="C237" s="48">
        <v>139265.98000000001</v>
      </c>
      <c r="D237" s="48">
        <v>118376.09</v>
      </c>
      <c r="E237" s="47">
        <v>43800</v>
      </c>
      <c r="F237" s="47">
        <v>44227</v>
      </c>
      <c r="G237" s="46" t="s">
        <v>2966</v>
      </c>
      <c r="H237" s="45" t="s">
        <v>4876</v>
      </c>
      <c r="I237" s="46" t="s">
        <v>4173</v>
      </c>
    </row>
    <row r="238" spans="1:9" s="44" customFormat="1" ht="33.75" x14ac:dyDescent="0.25">
      <c r="A238" s="46" t="s">
        <v>4877</v>
      </c>
      <c r="B238" s="45" t="s">
        <v>4878</v>
      </c>
      <c r="C238" s="48">
        <v>134520.70000000001</v>
      </c>
      <c r="D238" s="48">
        <v>94164.5</v>
      </c>
      <c r="E238" s="47">
        <v>42736</v>
      </c>
      <c r="F238" s="47">
        <v>44196</v>
      </c>
      <c r="G238" s="46" t="s">
        <v>2966</v>
      </c>
      <c r="H238" s="45" t="s">
        <v>4879</v>
      </c>
      <c r="I238" s="46" t="s">
        <v>4173</v>
      </c>
    </row>
    <row r="239" spans="1:9" s="44" customFormat="1" ht="22.5" x14ac:dyDescent="0.25">
      <c r="A239" s="46" t="s">
        <v>4880</v>
      </c>
      <c r="B239" s="45" t="s">
        <v>4881</v>
      </c>
      <c r="C239" s="48">
        <v>132086.03</v>
      </c>
      <c r="D239" s="48">
        <v>112273.12</v>
      </c>
      <c r="E239" s="47">
        <v>44198</v>
      </c>
      <c r="F239" s="47">
        <v>44377</v>
      </c>
      <c r="G239" s="46" t="s">
        <v>2966</v>
      </c>
      <c r="H239" s="45" t="s">
        <v>4882</v>
      </c>
      <c r="I239" s="46" t="s">
        <v>4173</v>
      </c>
    </row>
    <row r="240" spans="1:9" s="44" customFormat="1" ht="33.75" x14ac:dyDescent="0.25">
      <c r="A240" s="46" t="s">
        <v>4883</v>
      </c>
      <c r="B240" s="45" t="s">
        <v>4884</v>
      </c>
      <c r="C240" s="48">
        <v>129580.23</v>
      </c>
      <c r="D240" s="48">
        <v>64790.12</v>
      </c>
      <c r="E240" s="47">
        <v>42736</v>
      </c>
      <c r="F240" s="47">
        <v>43465</v>
      </c>
      <c r="G240" s="46" t="s">
        <v>2966</v>
      </c>
      <c r="H240" s="45" t="s">
        <v>4885</v>
      </c>
      <c r="I240" s="46" t="s">
        <v>4173</v>
      </c>
    </row>
    <row r="241" spans="1:9" s="44" customFormat="1" ht="15" x14ac:dyDescent="0.25">
      <c r="A241" s="46" t="s">
        <v>4886</v>
      </c>
      <c r="B241" s="45" t="s">
        <v>4887</v>
      </c>
      <c r="C241" s="48">
        <v>124674.3</v>
      </c>
      <c r="D241" s="48">
        <v>105973.15</v>
      </c>
      <c r="E241" s="47">
        <v>44099</v>
      </c>
      <c r="F241" s="47">
        <v>44439</v>
      </c>
      <c r="G241" s="46" t="s">
        <v>2966</v>
      </c>
      <c r="H241" s="45" t="s">
        <v>4888</v>
      </c>
      <c r="I241" s="46" t="s">
        <v>4173</v>
      </c>
    </row>
    <row r="242" spans="1:9" s="44" customFormat="1" ht="33.75" x14ac:dyDescent="0.25">
      <c r="A242" s="46" t="s">
        <v>4889</v>
      </c>
      <c r="B242" s="45" t="s">
        <v>4890</v>
      </c>
      <c r="C242" s="48">
        <v>116222.7</v>
      </c>
      <c r="D242" s="48">
        <v>98789.29</v>
      </c>
      <c r="E242" s="47">
        <v>42736</v>
      </c>
      <c r="F242" s="47">
        <v>43100</v>
      </c>
      <c r="G242" s="46" t="s">
        <v>2966</v>
      </c>
      <c r="H242" s="45" t="s">
        <v>4891</v>
      </c>
      <c r="I242" s="46" t="s">
        <v>4173</v>
      </c>
    </row>
    <row r="243" spans="1:9" s="44" customFormat="1" ht="33.75" x14ac:dyDescent="0.25">
      <c r="A243" s="46" t="s">
        <v>4892</v>
      </c>
      <c r="B243" s="45" t="s">
        <v>4893</v>
      </c>
      <c r="C243" s="48">
        <v>114839.34</v>
      </c>
      <c r="D243" s="48">
        <v>97613.440000000002</v>
      </c>
      <c r="E243" s="47">
        <v>44105</v>
      </c>
      <c r="F243" s="47">
        <v>44407</v>
      </c>
      <c r="G243" s="46" t="s">
        <v>2966</v>
      </c>
      <c r="H243" s="45" t="s">
        <v>4894</v>
      </c>
      <c r="I243" s="46" t="s">
        <v>4173</v>
      </c>
    </row>
    <row r="244" spans="1:9" s="44" customFormat="1" ht="22.5" x14ac:dyDescent="0.25">
      <c r="A244" s="46" t="s">
        <v>4895</v>
      </c>
      <c r="B244" s="45" t="s">
        <v>4896</v>
      </c>
      <c r="C244" s="48">
        <v>106315</v>
      </c>
      <c r="D244" s="48">
        <v>63789</v>
      </c>
      <c r="E244" s="47">
        <v>42736</v>
      </c>
      <c r="F244" s="47">
        <v>44196</v>
      </c>
      <c r="G244" s="46" t="s">
        <v>2966</v>
      </c>
      <c r="H244" s="45" t="s">
        <v>4897</v>
      </c>
      <c r="I244" s="46" t="s">
        <v>4173</v>
      </c>
    </row>
    <row r="245" spans="1:9" s="44" customFormat="1" ht="22.5" x14ac:dyDescent="0.25">
      <c r="A245" s="46" t="s">
        <v>4898</v>
      </c>
      <c r="B245" s="45" t="s">
        <v>4899</v>
      </c>
      <c r="C245" s="48">
        <v>102092.3</v>
      </c>
      <c r="D245" s="48">
        <v>86778.45</v>
      </c>
      <c r="E245" s="47">
        <v>43000</v>
      </c>
      <c r="F245" s="47">
        <v>43462</v>
      </c>
      <c r="G245" s="46" t="s">
        <v>2966</v>
      </c>
      <c r="H245" s="45" t="s">
        <v>4900</v>
      </c>
      <c r="I245" s="46" t="s">
        <v>4173</v>
      </c>
    </row>
    <row r="246" spans="1:9" s="44" customFormat="1" ht="22.5" x14ac:dyDescent="0.25">
      <c r="A246" s="46" t="s">
        <v>4901</v>
      </c>
      <c r="B246" s="45" t="s">
        <v>4902</v>
      </c>
      <c r="C246" s="48">
        <v>95591.82</v>
      </c>
      <c r="D246" s="48">
        <v>81253.05</v>
      </c>
      <c r="E246" s="47">
        <v>43282</v>
      </c>
      <c r="F246" s="47">
        <v>43676</v>
      </c>
      <c r="G246" s="46" t="s">
        <v>2966</v>
      </c>
      <c r="H246" s="45" t="s">
        <v>3018</v>
      </c>
      <c r="I246" s="46" t="s">
        <v>4173</v>
      </c>
    </row>
    <row r="247" spans="1:9" s="44" customFormat="1" ht="15" x14ac:dyDescent="0.25">
      <c r="A247" s="46" t="s">
        <v>4903</v>
      </c>
      <c r="B247" s="45" t="s">
        <v>4904</v>
      </c>
      <c r="C247" s="48">
        <v>94529.01</v>
      </c>
      <c r="D247" s="48">
        <v>80349.66</v>
      </c>
      <c r="E247" s="47">
        <v>42801</v>
      </c>
      <c r="F247" s="47">
        <v>43159</v>
      </c>
      <c r="G247" s="46" t="s">
        <v>2966</v>
      </c>
      <c r="H247" s="45" t="s">
        <v>4905</v>
      </c>
      <c r="I247" s="46" t="s">
        <v>4173</v>
      </c>
    </row>
    <row r="248" spans="1:9" s="44" customFormat="1" ht="33.75" x14ac:dyDescent="0.25">
      <c r="A248" s="46" t="s">
        <v>4906</v>
      </c>
      <c r="B248" s="45" t="s">
        <v>4907</v>
      </c>
      <c r="C248" s="48">
        <v>90183.02</v>
      </c>
      <c r="D248" s="48">
        <v>76655.570000000007</v>
      </c>
      <c r="E248" s="47">
        <v>42678</v>
      </c>
      <c r="F248" s="47">
        <v>43821</v>
      </c>
      <c r="G248" s="46" t="s">
        <v>2966</v>
      </c>
      <c r="H248" s="45" t="s">
        <v>4908</v>
      </c>
      <c r="I248" s="46" t="s">
        <v>4173</v>
      </c>
    </row>
    <row r="249" spans="1:9" s="44" customFormat="1" ht="15" x14ac:dyDescent="0.25">
      <c r="A249" s="46" t="s">
        <v>4909</v>
      </c>
      <c r="B249" s="45" t="s">
        <v>4910</v>
      </c>
      <c r="C249" s="48">
        <v>87132</v>
      </c>
      <c r="D249" s="48">
        <v>74062.2</v>
      </c>
      <c r="E249" s="47">
        <v>43488</v>
      </c>
      <c r="F249" s="47">
        <v>43830</v>
      </c>
      <c r="G249" s="46" t="s">
        <v>2966</v>
      </c>
      <c r="H249" s="45" t="s">
        <v>4911</v>
      </c>
      <c r="I249" s="46" t="s">
        <v>4173</v>
      </c>
    </row>
    <row r="250" spans="1:9" s="44" customFormat="1" ht="22.5" x14ac:dyDescent="0.25">
      <c r="A250" s="46" t="s">
        <v>4912</v>
      </c>
      <c r="B250" s="45" t="s">
        <v>4913</v>
      </c>
      <c r="C250" s="48">
        <v>85600</v>
      </c>
      <c r="D250" s="48">
        <v>72760</v>
      </c>
      <c r="E250" s="47">
        <v>43709</v>
      </c>
      <c r="F250" s="47">
        <v>44377</v>
      </c>
      <c r="G250" s="46" t="s">
        <v>2966</v>
      </c>
      <c r="H250" s="45" t="s">
        <v>4914</v>
      </c>
      <c r="I250" s="46" t="s">
        <v>4173</v>
      </c>
    </row>
    <row r="251" spans="1:9" s="44" customFormat="1" ht="22.5" x14ac:dyDescent="0.25">
      <c r="A251" s="46" t="s">
        <v>4915</v>
      </c>
      <c r="B251" s="45" t="s">
        <v>4916</v>
      </c>
      <c r="C251" s="48">
        <v>82679.990000000005</v>
      </c>
      <c r="D251" s="48">
        <v>70277.990000000005</v>
      </c>
      <c r="E251" s="47">
        <v>42699</v>
      </c>
      <c r="F251" s="47">
        <v>43098</v>
      </c>
      <c r="G251" s="46" t="s">
        <v>2966</v>
      </c>
      <c r="H251" s="45" t="s">
        <v>4917</v>
      </c>
      <c r="I251" s="46" t="s">
        <v>4173</v>
      </c>
    </row>
    <row r="252" spans="1:9" s="44" customFormat="1" ht="22.5" x14ac:dyDescent="0.25">
      <c r="A252" s="46" t="s">
        <v>4918</v>
      </c>
      <c r="B252" s="45" t="s">
        <v>4919</v>
      </c>
      <c r="C252" s="48">
        <v>78735.73</v>
      </c>
      <c r="D252" s="48">
        <v>39367.870000000003</v>
      </c>
      <c r="E252" s="47">
        <v>43647</v>
      </c>
      <c r="F252" s="47">
        <v>43830</v>
      </c>
      <c r="G252" s="46" t="s">
        <v>2966</v>
      </c>
      <c r="H252" s="45" t="s">
        <v>4920</v>
      </c>
      <c r="I252" s="46" t="s">
        <v>4173</v>
      </c>
    </row>
    <row r="253" spans="1:9" s="44" customFormat="1" ht="22.5" x14ac:dyDescent="0.25">
      <c r="A253" s="46" t="s">
        <v>4921</v>
      </c>
      <c r="B253" s="45" t="s">
        <v>4922</v>
      </c>
      <c r="C253" s="48">
        <v>72910</v>
      </c>
      <c r="D253" s="48">
        <v>43746</v>
      </c>
      <c r="E253" s="47">
        <v>42339</v>
      </c>
      <c r="F253" s="47">
        <v>43861</v>
      </c>
      <c r="G253" s="46" t="s">
        <v>2966</v>
      </c>
      <c r="H253" s="45" t="s">
        <v>4923</v>
      </c>
      <c r="I253" s="46" t="s">
        <v>4173</v>
      </c>
    </row>
    <row r="254" spans="1:9" s="44" customFormat="1" ht="22.5" x14ac:dyDescent="0.25">
      <c r="A254" s="46" t="s">
        <v>4924</v>
      </c>
      <c r="B254" s="45" t="s">
        <v>4925</v>
      </c>
      <c r="C254" s="48">
        <v>52616.61</v>
      </c>
      <c r="D254" s="48">
        <v>44724.12</v>
      </c>
      <c r="E254" s="47">
        <v>42737</v>
      </c>
      <c r="F254" s="47">
        <v>43100</v>
      </c>
      <c r="G254" s="46" t="s">
        <v>2966</v>
      </c>
      <c r="H254" s="45" t="s">
        <v>4926</v>
      </c>
      <c r="I254" s="46" t="s">
        <v>4173</v>
      </c>
    </row>
    <row r="255" spans="1:9" s="44" customFormat="1" ht="22.5" x14ac:dyDescent="0.25">
      <c r="A255" s="46" t="s">
        <v>4927</v>
      </c>
      <c r="B255" s="45" t="s">
        <v>4928</v>
      </c>
      <c r="C255" s="48">
        <v>50162</v>
      </c>
      <c r="D255" s="48">
        <v>42637.7</v>
      </c>
      <c r="E255" s="47">
        <v>43739</v>
      </c>
      <c r="F255" s="47">
        <v>44196</v>
      </c>
      <c r="G255" s="46" t="s">
        <v>2966</v>
      </c>
      <c r="H255" s="45" t="s">
        <v>4929</v>
      </c>
      <c r="I255" s="46" t="s">
        <v>4173</v>
      </c>
    </row>
    <row r="256" spans="1:9" s="44" customFormat="1" ht="22.5" x14ac:dyDescent="0.25">
      <c r="A256" s="46" t="s">
        <v>4930</v>
      </c>
      <c r="B256" s="45" t="s">
        <v>4931</v>
      </c>
      <c r="C256" s="48">
        <v>45589.03</v>
      </c>
      <c r="D256" s="48">
        <v>38750.68</v>
      </c>
      <c r="E256" s="47">
        <v>42873</v>
      </c>
      <c r="F256" s="47">
        <v>43921</v>
      </c>
      <c r="G256" s="46" t="s">
        <v>2966</v>
      </c>
      <c r="H256" s="45" t="s">
        <v>4932</v>
      </c>
      <c r="I256" s="46" t="s">
        <v>4173</v>
      </c>
    </row>
    <row r="257" spans="1:9" s="44" customFormat="1" ht="22.5" x14ac:dyDescent="0.25">
      <c r="A257" s="46" t="s">
        <v>4933</v>
      </c>
      <c r="B257" s="45" t="s">
        <v>4934</v>
      </c>
      <c r="C257" s="48">
        <v>44255</v>
      </c>
      <c r="D257" s="48">
        <v>22127.5</v>
      </c>
      <c r="E257" s="47">
        <v>42908</v>
      </c>
      <c r="F257" s="47">
        <v>42957</v>
      </c>
      <c r="G257" s="46" t="s">
        <v>2966</v>
      </c>
      <c r="H257" s="45" t="s">
        <v>4571</v>
      </c>
      <c r="I257" s="46" t="s">
        <v>4173</v>
      </c>
    </row>
    <row r="258" spans="1:9" s="44" customFormat="1" ht="33.75" x14ac:dyDescent="0.25">
      <c r="A258" s="46" t="s">
        <v>4935</v>
      </c>
      <c r="B258" s="45" t="s">
        <v>4936</v>
      </c>
      <c r="C258" s="48">
        <v>30813.69</v>
      </c>
      <c r="D258" s="48">
        <v>20028.900000000001</v>
      </c>
      <c r="E258" s="47">
        <v>43831</v>
      </c>
      <c r="F258" s="47">
        <v>44196</v>
      </c>
      <c r="G258" s="46" t="s">
        <v>2966</v>
      </c>
      <c r="H258" s="45" t="s">
        <v>4937</v>
      </c>
      <c r="I258" s="46" t="s">
        <v>4173</v>
      </c>
    </row>
    <row r="259" spans="1:9" s="44" customFormat="1" ht="22.5" x14ac:dyDescent="0.25">
      <c r="A259" s="46" t="s">
        <v>4938</v>
      </c>
      <c r="B259" s="45" t="s">
        <v>4939</v>
      </c>
      <c r="C259" s="48">
        <v>29400</v>
      </c>
      <c r="D259" s="48">
        <v>24990</v>
      </c>
      <c r="E259" s="47">
        <v>44013</v>
      </c>
      <c r="F259" s="47">
        <v>44926</v>
      </c>
      <c r="G259" s="46" t="s">
        <v>2966</v>
      </c>
      <c r="H259" s="45" t="s">
        <v>4940</v>
      </c>
      <c r="I259" s="46" t="s">
        <v>4173</v>
      </c>
    </row>
    <row r="260" spans="1:9" s="44" customFormat="1" ht="157.5" x14ac:dyDescent="0.25">
      <c r="A260" s="46" t="s">
        <v>4941</v>
      </c>
      <c r="B260" s="45" t="s">
        <v>4942</v>
      </c>
      <c r="C260" s="48">
        <v>4329377.07</v>
      </c>
      <c r="D260" s="48">
        <v>3606371.1</v>
      </c>
      <c r="E260" s="47">
        <v>42195</v>
      </c>
      <c r="F260" s="47">
        <v>44742</v>
      </c>
      <c r="G260" s="46" t="s">
        <v>3126</v>
      </c>
      <c r="H260" s="45" t="s">
        <v>4943</v>
      </c>
      <c r="I260" s="46" t="s">
        <v>4173</v>
      </c>
    </row>
    <row r="261" spans="1:9" s="44" customFormat="1" ht="56.25" x14ac:dyDescent="0.25">
      <c r="A261" s="46" t="s">
        <v>4944</v>
      </c>
      <c r="B261" s="45" t="s">
        <v>4945</v>
      </c>
      <c r="C261" s="48">
        <v>4239810.17</v>
      </c>
      <c r="D261" s="48">
        <v>3603838.65</v>
      </c>
      <c r="E261" s="47">
        <v>42394</v>
      </c>
      <c r="F261" s="47">
        <v>44867</v>
      </c>
      <c r="G261" s="46" t="s">
        <v>3126</v>
      </c>
      <c r="H261" s="45" t="s">
        <v>4946</v>
      </c>
      <c r="I261" s="46" t="s">
        <v>4173</v>
      </c>
    </row>
    <row r="262" spans="1:9" s="44" customFormat="1" ht="22.5" x14ac:dyDescent="0.25">
      <c r="A262" s="46" t="s">
        <v>4947</v>
      </c>
      <c r="B262" s="45" t="s">
        <v>4948</v>
      </c>
      <c r="C262" s="48">
        <v>4153676.59</v>
      </c>
      <c r="D262" s="48">
        <v>3530625.1</v>
      </c>
      <c r="E262" s="47">
        <v>43405</v>
      </c>
      <c r="F262" s="47">
        <v>44620</v>
      </c>
      <c r="G262" s="46" t="s">
        <v>3126</v>
      </c>
      <c r="H262" s="45" t="s">
        <v>4949</v>
      </c>
      <c r="I262" s="46" t="s">
        <v>4173</v>
      </c>
    </row>
    <row r="263" spans="1:9" s="44" customFormat="1" ht="123.75" x14ac:dyDescent="0.25">
      <c r="A263" s="46" t="s">
        <v>4950</v>
      </c>
      <c r="B263" s="45" t="s">
        <v>4951</v>
      </c>
      <c r="C263" s="48">
        <v>4094387.57</v>
      </c>
      <c r="D263" s="48">
        <v>3410624.85</v>
      </c>
      <c r="E263" s="47">
        <v>43091</v>
      </c>
      <c r="F263" s="47">
        <v>44530</v>
      </c>
      <c r="G263" s="46" t="s">
        <v>3126</v>
      </c>
      <c r="H263" s="45" t="s">
        <v>4952</v>
      </c>
      <c r="I263" s="46" t="s">
        <v>4173</v>
      </c>
    </row>
    <row r="264" spans="1:9" s="44" customFormat="1" ht="67.5" x14ac:dyDescent="0.25">
      <c r="A264" s="46" t="s">
        <v>4953</v>
      </c>
      <c r="B264" s="45" t="s">
        <v>4954</v>
      </c>
      <c r="C264" s="48">
        <v>3950680.58</v>
      </c>
      <c r="D264" s="48">
        <v>3358078.49</v>
      </c>
      <c r="E264" s="47">
        <v>42884</v>
      </c>
      <c r="F264" s="47">
        <v>44712</v>
      </c>
      <c r="G264" s="46" t="s">
        <v>3126</v>
      </c>
      <c r="H264" s="45" t="s">
        <v>4955</v>
      </c>
      <c r="I264" s="46" t="s">
        <v>4173</v>
      </c>
    </row>
    <row r="265" spans="1:9" s="44" customFormat="1" ht="45" x14ac:dyDescent="0.25">
      <c r="A265" s="46" t="s">
        <v>4956</v>
      </c>
      <c r="B265" s="45" t="s">
        <v>4957</v>
      </c>
      <c r="C265" s="48">
        <v>3905207.37</v>
      </c>
      <c r="D265" s="48">
        <v>3319426.26</v>
      </c>
      <c r="E265" s="47">
        <v>42544</v>
      </c>
      <c r="F265" s="47">
        <v>44804</v>
      </c>
      <c r="G265" s="46" t="s">
        <v>3126</v>
      </c>
      <c r="H265" s="45" t="s">
        <v>4958</v>
      </c>
      <c r="I265" s="46" t="s">
        <v>4173</v>
      </c>
    </row>
    <row r="266" spans="1:9" s="44" customFormat="1" ht="22.5" x14ac:dyDescent="0.25">
      <c r="A266" s="46" t="s">
        <v>4959</v>
      </c>
      <c r="B266" s="45" t="s">
        <v>4960</v>
      </c>
      <c r="C266" s="48">
        <v>3895642.41</v>
      </c>
      <c r="D266" s="48">
        <v>3311296.04</v>
      </c>
      <c r="E266" s="47">
        <v>43192</v>
      </c>
      <c r="F266" s="47">
        <v>44926</v>
      </c>
      <c r="G266" s="46" t="s">
        <v>3126</v>
      </c>
      <c r="H266" s="45" t="s">
        <v>4961</v>
      </c>
      <c r="I266" s="46" t="s">
        <v>4173</v>
      </c>
    </row>
    <row r="267" spans="1:9" s="44" customFormat="1" ht="45" x14ac:dyDescent="0.25">
      <c r="A267" s="46" t="s">
        <v>4962</v>
      </c>
      <c r="B267" s="45" t="s">
        <v>4963</v>
      </c>
      <c r="C267" s="48">
        <v>3881322.01</v>
      </c>
      <c r="D267" s="48">
        <v>3299123.71</v>
      </c>
      <c r="E267" s="47">
        <v>42408</v>
      </c>
      <c r="F267" s="47">
        <v>44469</v>
      </c>
      <c r="G267" s="46" t="s">
        <v>3126</v>
      </c>
      <c r="H267" s="45" t="s">
        <v>4964</v>
      </c>
      <c r="I267" s="46" t="s">
        <v>4173</v>
      </c>
    </row>
    <row r="268" spans="1:9" s="44" customFormat="1" ht="56.25" x14ac:dyDescent="0.25">
      <c r="A268" s="46" t="s">
        <v>4965</v>
      </c>
      <c r="B268" s="45" t="s">
        <v>4966</v>
      </c>
      <c r="C268" s="48">
        <v>3796945.93</v>
      </c>
      <c r="D268" s="48">
        <v>2976805.62</v>
      </c>
      <c r="E268" s="47">
        <v>42979</v>
      </c>
      <c r="F268" s="47">
        <v>44377</v>
      </c>
      <c r="G268" s="46" t="s">
        <v>3126</v>
      </c>
      <c r="H268" s="45" t="s">
        <v>4967</v>
      </c>
      <c r="I268" s="46" t="s">
        <v>4173</v>
      </c>
    </row>
    <row r="269" spans="1:9" s="44" customFormat="1" ht="33.75" x14ac:dyDescent="0.25">
      <c r="A269" s="46" t="s">
        <v>4968</v>
      </c>
      <c r="B269" s="45" t="s">
        <v>4969</v>
      </c>
      <c r="C269" s="48">
        <v>3491455.19</v>
      </c>
      <c r="D269" s="48">
        <v>2967736.92</v>
      </c>
      <c r="E269" s="47">
        <v>41640</v>
      </c>
      <c r="F269" s="47">
        <v>44834</v>
      </c>
      <c r="G269" s="46" t="s">
        <v>3126</v>
      </c>
      <c r="H269" s="45" t="s">
        <v>4970</v>
      </c>
      <c r="I269" s="46" t="s">
        <v>4173</v>
      </c>
    </row>
    <row r="270" spans="1:9" s="44" customFormat="1" ht="67.5" x14ac:dyDescent="0.25">
      <c r="A270" s="46" t="s">
        <v>4971</v>
      </c>
      <c r="B270" s="45" t="s">
        <v>4972</v>
      </c>
      <c r="C270" s="48">
        <v>3091887.08</v>
      </c>
      <c r="D270" s="48">
        <v>2628104.02</v>
      </c>
      <c r="E270" s="47">
        <v>42684</v>
      </c>
      <c r="F270" s="47">
        <v>44712</v>
      </c>
      <c r="G270" s="46" t="s">
        <v>3126</v>
      </c>
      <c r="H270" s="45" t="s">
        <v>4973</v>
      </c>
      <c r="I270" s="46" t="s">
        <v>4173</v>
      </c>
    </row>
    <row r="271" spans="1:9" s="44" customFormat="1" ht="67.5" x14ac:dyDescent="0.25">
      <c r="A271" s="46" t="s">
        <v>4974</v>
      </c>
      <c r="B271" s="45" t="s">
        <v>4975</v>
      </c>
      <c r="C271" s="48">
        <v>2840761.06</v>
      </c>
      <c r="D271" s="48">
        <v>2414646.91</v>
      </c>
      <c r="E271" s="47">
        <v>42515</v>
      </c>
      <c r="F271" s="47">
        <v>44620</v>
      </c>
      <c r="G271" s="46" t="s">
        <v>3126</v>
      </c>
      <c r="H271" s="45" t="s">
        <v>4976</v>
      </c>
      <c r="I271" s="46" t="s">
        <v>4173</v>
      </c>
    </row>
    <row r="272" spans="1:9" s="44" customFormat="1" ht="33.75" x14ac:dyDescent="0.25">
      <c r="A272" s="46" t="s">
        <v>4977</v>
      </c>
      <c r="B272" s="45" t="s">
        <v>4978</v>
      </c>
      <c r="C272" s="48">
        <v>2420112.13</v>
      </c>
      <c r="D272" s="48">
        <v>2015953.4</v>
      </c>
      <c r="E272" s="47">
        <v>43058</v>
      </c>
      <c r="F272" s="47">
        <v>44742</v>
      </c>
      <c r="G272" s="46" t="s">
        <v>3126</v>
      </c>
      <c r="H272" s="45" t="s">
        <v>359</v>
      </c>
      <c r="I272" s="46" t="s">
        <v>4173</v>
      </c>
    </row>
    <row r="273" spans="1:9" s="44" customFormat="1" ht="22.5" x14ac:dyDescent="0.25">
      <c r="A273" s="46" t="s">
        <v>4979</v>
      </c>
      <c r="B273" s="45" t="s">
        <v>4980</v>
      </c>
      <c r="C273" s="48">
        <v>2031636.18</v>
      </c>
      <c r="D273" s="48">
        <v>1726890.75</v>
      </c>
      <c r="E273" s="47">
        <v>43252</v>
      </c>
      <c r="F273" s="47">
        <v>44592</v>
      </c>
      <c r="G273" s="46" t="s">
        <v>3126</v>
      </c>
      <c r="H273" s="45" t="s">
        <v>4981</v>
      </c>
      <c r="I273" s="46" t="s">
        <v>4173</v>
      </c>
    </row>
    <row r="274" spans="1:9" s="44" customFormat="1" ht="112.5" x14ac:dyDescent="0.25">
      <c r="A274" s="46" t="s">
        <v>4982</v>
      </c>
      <c r="B274" s="45" t="s">
        <v>4983</v>
      </c>
      <c r="C274" s="48">
        <v>1977564.69</v>
      </c>
      <c r="D274" s="48">
        <v>1680929.99</v>
      </c>
      <c r="E274" s="47">
        <v>42217</v>
      </c>
      <c r="F274" s="47">
        <v>44561</v>
      </c>
      <c r="G274" s="46" t="s">
        <v>3126</v>
      </c>
      <c r="H274" s="45" t="s">
        <v>4984</v>
      </c>
      <c r="I274" s="46" t="s">
        <v>4173</v>
      </c>
    </row>
    <row r="275" spans="1:9" s="44" customFormat="1" ht="33.75" x14ac:dyDescent="0.25">
      <c r="A275" s="46" t="s">
        <v>4985</v>
      </c>
      <c r="B275" s="45" t="s">
        <v>4986</v>
      </c>
      <c r="C275" s="48">
        <v>1360468.06</v>
      </c>
      <c r="D275" s="48">
        <v>1156397.8500000001</v>
      </c>
      <c r="E275" s="47">
        <v>42410</v>
      </c>
      <c r="F275" s="47">
        <v>44267</v>
      </c>
      <c r="G275" s="46" t="s">
        <v>3126</v>
      </c>
      <c r="H275" s="45" t="s">
        <v>4987</v>
      </c>
      <c r="I275" s="46" t="s">
        <v>4173</v>
      </c>
    </row>
    <row r="276" spans="1:9" s="44" customFormat="1" ht="56.25" x14ac:dyDescent="0.25">
      <c r="A276" s="46" t="s">
        <v>4988</v>
      </c>
      <c r="B276" s="45" t="s">
        <v>4989</v>
      </c>
      <c r="C276" s="48">
        <v>1068113.74</v>
      </c>
      <c r="D276" s="48">
        <v>889647.96</v>
      </c>
      <c r="E276" s="47">
        <v>42887</v>
      </c>
      <c r="F276" s="47">
        <v>44561</v>
      </c>
      <c r="G276" s="46" t="s">
        <v>3126</v>
      </c>
      <c r="H276" s="45" t="s">
        <v>4990</v>
      </c>
      <c r="I276" s="46" t="s">
        <v>4173</v>
      </c>
    </row>
    <row r="277" spans="1:9" s="44" customFormat="1" ht="33.75" x14ac:dyDescent="0.25">
      <c r="A277" s="46" t="s">
        <v>4991</v>
      </c>
      <c r="B277" s="45" t="s">
        <v>4992</v>
      </c>
      <c r="C277" s="48">
        <v>777810.41</v>
      </c>
      <c r="D277" s="48">
        <v>647916.06999999995</v>
      </c>
      <c r="E277" s="47">
        <v>42471</v>
      </c>
      <c r="F277" s="47">
        <v>43813</v>
      </c>
      <c r="G277" s="46" t="s">
        <v>3126</v>
      </c>
      <c r="H277" s="45" t="s">
        <v>4993</v>
      </c>
      <c r="I277" s="46" t="s">
        <v>4173</v>
      </c>
    </row>
    <row r="278" spans="1:9" s="44" customFormat="1" ht="67.5" x14ac:dyDescent="0.25">
      <c r="A278" s="46" t="s">
        <v>4994</v>
      </c>
      <c r="B278" s="45" t="s">
        <v>4995</v>
      </c>
      <c r="C278" s="48">
        <v>615388.13</v>
      </c>
      <c r="D278" s="48">
        <v>523079.92</v>
      </c>
      <c r="E278" s="47">
        <v>43021</v>
      </c>
      <c r="F278" s="47">
        <v>44561</v>
      </c>
      <c r="G278" s="46" t="s">
        <v>3126</v>
      </c>
      <c r="H278" s="45" t="s">
        <v>4996</v>
      </c>
      <c r="I278" s="46" t="s">
        <v>4173</v>
      </c>
    </row>
    <row r="279" spans="1:9" s="44" customFormat="1" ht="22.5" x14ac:dyDescent="0.25">
      <c r="A279" s="46" t="s">
        <v>4997</v>
      </c>
      <c r="B279" s="45" t="s">
        <v>4998</v>
      </c>
      <c r="C279" s="48">
        <v>615320.92000000004</v>
      </c>
      <c r="D279" s="48">
        <v>512562.32</v>
      </c>
      <c r="E279" s="47">
        <v>43091</v>
      </c>
      <c r="F279" s="47">
        <v>44916</v>
      </c>
      <c r="G279" s="46" t="s">
        <v>3126</v>
      </c>
      <c r="H279" s="45" t="s">
        <v>4999</v>
      </c>
      <c r="I279" s="46" t="s">
        <v>4173</v>
      </c>
    </row>
    <row r="280" spans="1:9" s="44" customFormat="1" ht="22.5" x14ac:dyDescent="0.25">
      <c r="A280" s="46" t="s">
        <v>5000</v>
      </c>
      <c r="B280" s="45" t="s">
        <v>5001</v>
      </c>
      <c r="C280" s="48">
        <v>611979.9</v>
      </c>
      <c r="D280" s="48">
        <v>520182.92</v>
      </c>
      <c r="E280" s="47">
        <v>43221</v>
      </c>
      <c r="F280" s="47">
        <v>44561</v>
      </c>
      <c r="G280" s="46" t="s">
        <v>3126</v>
      </c>
      <c r="H280" s="45" t="s">
        <v>5002</v>
      </c>
      <c r="I280" s="46" t="s">
        <v>4173</v>
      </c>
    </row>
    <row r="281" spans="1:9" s="44" customFormat="1" ht="67.5" x14ac:dyDescent="0.25">
      <c r="A281" s="46" t="s">
        <v>5003</v>
      </c>
      <c r="B281" s="45" t="s">
        <v>5004</v>
      </c>
      <c r="C281" s="48">
        <v>544408.93999999994</v>
      </c>
      <c r="D281" s="48">
        <v>453492.65</v>
      </c>
      <c r="E281" s="47">
        <v>42899</v>
      </c>
      <c r="F281" s="47">
        <v>44712</v>
      </c>
      <c r="G281" s="46" t="s">
        <v>3126</v>
      </c>
      <c r="H281" s="45" t="s">
        <v>5005</v>
      </c>
      <c r="I281" s="46" t="s">
        <v>4173</v>
      </c>
    </row>
    <row r="282" spans="1:9" s="44" customFormat="1" ht="33.75" x14ac:dyDescent="0.25">
      <c r="A282" s="46" t="s">
        <v>5006</v>
      </c>
      <c r="B282" s="45" t="s">
        <v>5007</v>
      </c>
      <c r="C282" s="48">
        <v>413858.15</v>
      </c>
      <c r="D282" s="48">
        <v>344743.84</v>
      </c>
      <c r="E282" s="47">
        <v>43097</v>
      </c>
      <c r="F282" s="47">
        <v>44742</v>
      </c>
      <c r="G282" s="46" t="s">
        <v>3126</v>
      </c>
      <c r="H282" s="45" t="s">
        <v>5008</v>
      </c>
      <c r="I282" s="46" t="s">
        <v>4173</v>
      </c>
    </row>
    <row r="283" spans="1:9" s="44" customFormat="1" ht="112.5" x14ac:dyDescent="0.25">
      <c r="A283" s="46" t="s">
        <v>5009</v>
      </c>
      <c r="B283" s="45" t="s">
        <v>5010</v>
      </c>
      <c r="C283" s="48">
        <v>408582.11</v>
      </c>
      <c r="D283" s="48">
        <v>347294.79</v>
      </c>
      <c r="E283" s="47">
        <v>43556</v>
      </c>
      <c r="F283" s="47">
        <v>44773</v>
      </c>
      <c r="G283" s="46" t="s">
        <v>3126</v>
      </c>
      <c r="H283" s="45" t="s">
        <v>5011</v>
      </c>
      <c r="I283" s="46" t="s">
        <v>4173</v>
      </c>
    </row>
    <row r="284" spans="1:9" s="44" customFormat="1" ht="33.75" x14ac:dyDescent="0.25">
      <c r="A284" s="46" t="s">
        <v>5012</v>
      </c>
      <c r="B284" s="45" t="s">
        <v>5013</v>
      </c>
      <c r="C284" s="48">
        <v>360319.68</v>
      </c>
      <c r="D284" s="48">
        <v>300146.28999999998</v>
      </c>
      <c r="E284" s="47">
        <v>43136</v>
      </c>
      <c r="F284" s="47">
        <v>44926</v>
      </c>
      <c r="G284" s="46" t="s">
        <v>3126</v>
      </c>
      <c r="H284" s="45" t="s">
        <v>5014</v>
      </c>
      <c r="I284" s="46" t="s">
        <v>4173</v>
      </c>
    </row>
    <row r="285" spans="1:9" s="44" customFormat="1" ht="33.75" x14ac:dyDescent="0.25">
      <c r="A285" s="46" t="s">
        <v>5015</v>
      </c>
      <c r="B285" s="45" t="s">
        <v>5016</v>
      </c>
      <c r="C285" s="48">
        <v>354755.76</v>
      </c>
      <c r="D285" s="48">
        <v>301542.40000000002</v>
      </c>
      <c r="E285" s="47">
        <v>42644</v>
      </c>
      <c r="F285" s="47">
        <v>44592</v>
      </c>
      <c r="G285" s="46" t="s">
        <v>3126</v>
      </c>
      <c r="H285" s="45" t="s">
        <v>5017</v>
      </c>
      <c r="I285" s="46" t="s">
        <v>4173</v>
      </c>
    </row>
    <row r="286" spans="1:9" s="44" customFormat="1" ht="33.75" x14ac:dyDescent="0.25">
      <c r="A286" s="46" t="s">
        <v>5018</v>
      </c>
      <c r="B286" s="45" t="s">
        <v>5019</v>
      </c>
      <c r="C286" s="48">
        <v>293207.89</v>
      </c>
      <c r="D286" s="48">
        <v>244242.18</v>
      </c>
      <c r="E286" s="47">
        <v>42278</v>
      </c>
      <c r="F286" s="47">
        <v>44082</v>
      </c>
      <c r="G286" s="46" t="s">
        <v>3126</v>
      </c>
      <c r="H286" s="45" t="s">
        <v>5020</v>
      </c>
      <c r="I286" s="46" t="s">
        <v>4173</v>
      </c>
    </row>
    <row r="287" spans="1:9" s="44" customFormat="1" ht="22.5" x14ac:dyDescent="0.25">
      <c r="A287" s="46" t="s">
        <v>5021</v>
      </c>
      <c r="B287" s="45" t="s">
        <v>5022</v>
      </c>
      <c r="C287" s="48">
        <v>272816.36</v>
      </c>
      <c r="D287" s="48">
        <v>227256.03</v>
      </c>
      <c r="E287" s="47">
        <v>43076</v>
      </c>
      <c r="F287" s="47">
        <v>44901</v>
      </c>
      <c r="G287" s="46" t="s">
        <v>3126</v>
      </c>
      <c r="H287" s="45" t="s">
        <v>5023</v>
      </c>
      <c r="I287" s="46" t="s">
        <v>4173</v>
      </c>
    </row>
    <row r="288" spans="1:9" s="44" customFormat="1" ht="22.5" x14ac:dyDescent="0.25">
      <c r="A288" s="46" t="s">
        <v>5024</v>
      </c>
      <c r="B288" s="45" t="s">
        <v>5025</v>
      </c>
      <c r="C288" s="48">
        <v>268254.09000000003</v>
      </c>
      <c r="D288" s="48">
        <v>223455.66</v>
      </c>
      <c r="E288" s="47">
        <v>41961</v>
      </c>
      <c r="F288" s="47">
        <v>44682</v>
      </c>
      <c r="G288" s="46" t="s">
        <v>3126</v>
      </c>
      <c r="H288" s="45" t="s">
        <v>5026</v>
      </c>
      <c r="I288" s="46" t="s">
        <v>4173</v>
      </c>
    </row>
    <row r="289" spans="1:9" s="44" customFormat="1" ht="22.5" x14ac:dyDescent="0.25">
      <c r="A289" s="46" t="s">
        <v>5027</v>
      </c>
      <c r="B289" s="45" t="s">
        <v>5028</v>
      </c>
      <c r="C289" s="48">
        <v>259308.9</v>
      </c>
      <c r="D289" s="48">
        <v>216004.32</v>
      </c>
      <c r="E289" s="47">
        <v>43073</v>
      </c>
      <c r="F289" s="47">
        <v>44898</v>
      </c>
      <c r="G289" s="46" t="s">
        <v>3126</v>
      </c>
      <c r="H289" s="45" t="s">
        <v>5029</v>
      </c>
      <c r="I289" s="46" t="s">
        <v>4173</v>
      </c>
    </row>
    <row r="290" spans="1:9" s="44" customFormat="1" ht="22.5" x14ac:dyDescent="0.25">
      <c r="A290" s="46" t="s">
        <v>5030</v>
      </c>
      <c r="B290" s="45" t="s">
        <v>5031</v>
      </c>
      <c r="C290" s="48">
        <v>248574.94</v>
      </c>
      <c r="D290" s="48">
        <v>207062.93</v>
      </c>
      <c r="E290" s="47">
        <v>43126</v>
      </c>
      <c r="F290" s="47">
        <v>44895</v>
      </c>
      <c r="G290" s="46" t="s">
        <v>3126</v>
      </c>
      <c r="H290" s="45" t="s">
        <v>5032</v>
      </c>
      <c r="I290" s="46" t="s">
        <v>4173</v>
      </c>
    </row>
    <row r="291" spans="1:9" s="44" customFormat="1" ht="45" x14ac:dyDescent="0.25">
      <c r="A291" s="46" t="s">
        <v>5033</v>
      </c>
      <c r="B291" s="45" t="s">
        <v>5034</v>
      </c>
      <c r="C291" s="48">
        <v>4000000</v>
      </c>
      <c r="D291" s="48">
        <v>3200000</v>
      </c>
      <c r="E291" s="47">
        <v>43617</v>
      </c>
      <c r="F291" s="47">
        <v>44926</v>
      </c>
      <c r="G291" s="46" t="s">
        <v>3372</v>
      </c>
      <c r="H291" s="45" t="s">
        <v>5035</v>
      </c>
      <c r="I291" s="46" t="s">
        <v>4173</v>
      </c>
    </row>
    <row r="292" spans="1:9" s="44" customFormat="1" ht="22.5" x14ac:dyDescent="0.25">
      <c r="A292" s="46" t="s">
        <v>5036</v>
      </c>
      <c r="B292" s="45" t="s">
        <v>5037</v>
      </c>
      <c r="C292" s="48">
        <v>3053672.41</v>
      </c>
      <c r="D292" s="48">
        <v>2442937.9300000002</v>
      </c>
      <c r="E292" s="47">
        <v>43739</v>
      </c>
      <c r="F292" s="47">
        <v>44712</v>
      </c>
      <c r="G292" s="46" t="s">
        <v>3372</v>
      </c>
      <c r="H292" s="45" t="s">
        <v>5038</v>
      </c>
      <c r="I292" s="46" t="s">
        <v>4173</v>
      </c>
    </row>
    <row r="293" spans="1:9" s="44" customFormat="1" ht="33.75" x14ac:dyDescent="0.25">
      <c r="A293" s="46" t="s">
        <v>5039</v>
      </c>
      <c r="B293" s="45" t="s">
        <v>5040</v>
      </c>
      <c r="C293" s="48">
        <v>2979198.83</v>
      </c>
      <c r="D293" s="48">
        <v>2383359.06</v>
      </c>
      <c r="E293" s="47">
        <v>42517</v>
      </c>
      <c r="F293" s="47">
        <v>44926</v>
      </c>
      <c r="G293" s="46" t="s">
        <v>3372</v>
      </c>
      <c r="H293" s="45" t="s">
        <v>5041</v>
      </c>
      <c r="I293" s="46" t="s">
        <v>4173</v>
      </c>
    </row>
    <row r="294" spans="1:9" s="44" customFormat="1" ht="22.5" x14ac:dyDescent="0.25">
      <c r="A294" s="46" t="s">
        <v>5042</v>
      </c>
      <c r="B294" s="45" t="s">
        <v>5043</v>
      </c>
      <c r="C294" s="48">
        <v>2948631</v>
      </c>
      <c r="D294" s="48">
        <v>2358904.7999999998</v>
      </c>
      <c r="E294" s="47">
        <v>43605</v>
      </c>
      <c r="F294" s="47">
        <v>44042</v>
      </c>
      <c r="G294" s="46" t="s">
        <v>3372</v>
      </c>
      <c r="H294" s="45" t="s">
        <v>5044</v>
      </c>
      <c r="I294" s="46" t="s">
        <v>4173</v>
      </c>
    </row>
    <row r="295" spans="1:9" s="44" customFormat="1" ht="22.5" x14ac:dyDescent="0.25">
      <c r="A295" s="46" t="s">
        <v>5045</v>
      </c>
      <c r="B295" s="45" t="s">
        <v>5046</v>
      </c>
      <c r="C295" s="48">
        <v>2366890.13</v>
      </c>
      <c r="D295" s="48">
        <v>1893512.1</v>
      </c>
      <c r="E295" s="47">
        <v>43098</v>
      </c>
      <c r="F295" s="47">
        <v>44196</v>
      </c>
      <c r="G295" s="46" t="s">
        <v>3372</v>
      </c>
      <c r="H295" s="45" t="s">
        <v>5047</v>
      </c>
      <c r="I295" s="46" t="s">
        <v>4173</v>
      </c>
    </row>
    <row r="296" spans="1:9" s="44" customFormat="1" ht="56.25" x14ac:dyDescent="0.25">
      <c r="A296" s="46" t="s">
        <v>5048</v>
      </c>
      <c r="B296" s="45" t="s">
        <v>5049</v>
      </c>
      <c r="C296" s="48">
        <v>2025000</v>
      </c>
      <c r="D296" s="48">
        <v>1620000</v>
      </c>
      <c r="E296" s="47">
        <v>43374</v>
      </c>
      <c r="F296" s="47">
        <v>44012</v>
      </c>
      <c r="G296" s="46" t="s">
        <v>3372</v>
      </c>
      <c r="H296" s="45" t="s">
        <v>5050</v>
      </c>
      <c r="I296" s="46" t="s">
        <v>4173</v>
      </c>
    </row>
    <row r="297" spans="1:9" s="44" customFormat="1" ht="56.25" x14ac:dyDescent="0.25">
      <c r="A297" s="46" t="s">
        <v>5051</v>
      </c>
      <c r="B297" s="45" t="s">
        <v>5052</v>
      </c>
      <c r="C297" s="48">
        <v>1951899.15</v>
      </c>
      <c r="D297" s="48">
        <v>975949.57</v>
      </c>
      <c r="E297" s="47">
        <v>42643</v>
      </c>
      <c r="F297" s="47">
        <v>43830</v>
      </c>
      <c r="G297" s="46" t="s">
        <v>3372</v>
      </c>
      <c r="H297" s="45" t="s">
        <v>5053</v>
      </c>
      <c r="I297" s="46" t="s">
        <v>4173</v>
      </c>
    </row>
    <row r="298" spans="1:9" s="44" customFormat="1" ht="22.5" x14ac:dyDescent="0.25">
      <c r="A298" s="46" t="s">
        <v>5054</v>
      </c>
      <c r="B298" s="45" t="s">
        <v>5055</v>
      </c>
      <c r="C298" s="48">
        <v>1791232.59</v>
      </c>
      <c r="D298" s="48">
        <v>1432986.07</v>
      </c>
      <c r="E298" s="47">
        <v>42475</v>
      </c>
      <c r="F298" s="47">
        <v>44286</v>
      </c>
      <c r="G298" s="46" t="s">
        <v>3372</v>
      </c>
      <c r="H298" s="45" t="s">
        <v>5056</v>
      </c>
      <c r="I298" s="46" t="s">
        <v>4173</v>
      </c>
    </row>
    <row r="299" spans="1:9" s="44" customFormat="1" ht="15" x14ac:dyDescent="0.25">
      <c r="A299" s="46" t="s">
        <v>5057</v>
      </c>
      <c r="B299" s="45" t="s">
        <v>5058</v>
      </c>
      <c r="C299" s="48">
        <v>1681172.46</v>
      </c>
      <c r="D299" s="48">
        <v>1344937.97</v>
      </c>
      <c r="E299" s="47">
        <v>43985</v>
      </c>
      <c r="F299" s="47">
        <v>44925</v>
      </c>
      <c r="G299" s="46" t="s">
        <v>3372</v>
      </c>
      <c r="H299" s="45" t="s">
        <v>5059</v>
      </c>
      <c r="I299" s="46" t="s">
        <v>4173</v>
      </c>
    </row>
    <row r="300" spans="1:9" s="44" customFormat="1" ht="22.5" x14ac:dyDescent="0.25">
      <c r="A300" s="46" t="s">
        <v>5060</v>
      </c>
      <c r="B300" s="45" t="s">
        <v>5061</v>
      </c>
      <c r="C300" s="48">
        <v>1528365.89</v>
      </c>
      <c r="D300" s="48">
        <v>1222692.71</v>
      </c>
      <c r="E300" s="47">
        <v>42475</v>
      </c>
      <c r="F300" s="47">
        <v>44925</v>
      </c>
      <c r="G300" s="46" t="s">
        <v>3372</v>
      </c>
      <c r="H300" s="45" t="s">
        <v>5062</v>
      </c>
      <c r="I300" s="46" t="s">
        <v>4173</v>
      </c>
    </row>
    <row r="301" spans="1:9" s="44" customFormat="1" ht="22.5" x14ac:dyDescent="0.25">
      <c r="A301" s="46" t="s">
        <v>5063</v>
      </c>
      <c r="B301" s="45" t="s">
        <v>5064</v>
      </c>
      <c r="C301" s="48">
        <v>1494546.13</v>
      </c>
      <c r="D301" s="48">
        <v>1195636.8999999999</v>
      </c>
      <c r="E301" s="47">
        <v>43678</v>
      </c>
      <c r="F301" s="47">
        <v>44926</v>
      </c>
      <c r="G301" s="46" t="s">
        <v>3372</v>
      </c>
      <c r="H301" s="45" t="s">
        <v>5065</v>
      </c>
      <c r="I301" s="46" t="s">
        <v>4173</v>
      </c>
    </row>
    <row r="302" spans="1:9" s="44" customFormat="1" ht="22.5" x14ac:dyDescent="0.25">
      <c r="A302" s="46" t="s">
        <v>5066</v>
      </c>
      <c r="B302" s="45" t="s">
        <v>5067</v>
      </c>
      <c r="C302" s="48">
        <v>1398336</v>
      </c>
      <c r="D302" s="48">
        <v>1118668.8</v>
      </c>
      <c r="E302" s="47">
        <v>42917</v>
      </c>
      <c r="F302" s="47">
        <v>44926</v>
      </c>
      <c r="G302" s="46" t="s">
        <v>3372</v>
      </c>
      <c r="H302" s="45" t="s">
        <v>5068</v>
      </c>
      <c r="I302" s="46" t="s">
        <v>4173</v>
      </c>
    </row>
    <row r="303" spans="1:9" s="44" customFormat="1" ht="22.5" x14ac:dyDescent="0.25">
      <c r="A303" s="46" t="s">
        <v>5069</v>
      </c>
      <c r="B303" s="45" t="s">
        <v>5070</v>
      </c>
      <c r="C303" s="48">
        <v>1038615.97</v>
      </c>
      <c r="D303" s="48">
        <v>830892.78</v>
      </c>
      <c r="E303" s="47">
        <v>42520</v>
      </c>
      <c r="F303" s="47">
        <v>44560</v>
      </c>
      <c r="G303" s="46" t="s">
        <v>3372</v>
      </c>
      <c r="H303" s="45" t="s">
        <v>5071</v>
      </c>
      <c r="I303" s="46" t="s">
        <v>4173</v>
      </c>
    </row>
    <row r="304" spans="1:9" s="44" customFormat="1" ht="22.5" x14ac:dyDescent="0.25">
      <c r="A304" s="46" t="s">
        <v>5072</v>
      </c>
      <c r="B304" s="45" t="s">
        <v>5073</v>
      </c>
      <c r="C304" s="48">
        <v>858771.88</v>
      </c>
      <c r="D304" s="48">
        <v>687017.5</v>
      </c>
      <c r="E304" s="47">
        <v>42517</v>
      </c>
      <c r="F304" s="47">
        <v>44196</v>
      </c>
      <c r="G304" s="46" t="s">
        <v>3372</v>
      </c>
      <c r="H304" s="45" t="s">
        <v>5074</v>
      </c>
      <c r="I304" s="46" t="s">
        <v>4173</v>
      </c>
    </row>
    <row r="305" spans="1:9" s="44" customFormat="1" ht="22.5" x14ac:dyDescent="0.25">
      <c r="A305" s="46" t="s">
        <v>5075</v>
      </c>
      <c r="B305" s="45" t="s">
        <v>5076</v>
      </c>
      <c r="C305" s="48">
        <v>853497.64</v>
      </c>
      <c r="D305" s="48">
        <v>682798.11</v>
      </c>
      <c r="E305" s="47">
        <v>42517</v>
      </c>
      <c r="F305" s="47">
        <v>44561</v>
      </c>
      <c r="G305" s="46" t="s">
        <v>3372</v>
      </c>
      <c r="H305" s="45" t="s">
        <v>5077</v>
      </c>
      <c r="I305" s="46" t="s">
        <v>4173</v>
      </c>
    </row>
    <row r="306" spans="1:9" s="44" customFormat="1" ht="56.25" x14ac:dyDescent="0.25">
      <c r="A306" s="46" t="s">
        <v>5078</v>
      </c>
      <c r="B306" s="45" t="s">
        <v>5079</v>
      </c>
      <c r="C306" s="48">
        <v>767927.58</v>
      </c>
      <c r="D306" s="48">
        <v>383963.79</v>
      </c>
      <c r="E306" s="47">
        <v>43709</v>
      </c>
      <c r="F306" s="47">
        <v>44926</v>
      </c>
      <c r="G306" s="46" t="s">
        <v>3372</v>
      </c>
      <c r="H306" s="45" t="s">
        <v>5080</v>
      </c>
      <c r="I306" s="46" t="s">
        <v>4173</v>
      </c>
    </row>
    <row r="307" spans="1:9" s="44" customFormat="1" ht="22.5" x14ac:dyDescent="0.25">
      <c r="A307" s="46" t="s">
        <v>5081</v>
      </c>
      <c r="B307" s="45" t="s">
        <v>5082</v>
      </c>
      <c r="C307" s="48">
        <v>505111.94</v>
      </c>
      <c r="D307" s="48">
        <v>404089.55</v>
      </c>
      <c r="E307" s="47">
        <v>42878</v>
      </c>
      <c r="F307" s="47">
        <v>43280</v>
      </c>
      <c r="G307" s="46" t="s">
        <v>3372</v>
      </c>
      <c r="H307" s="45" t="s">
        <v>5083</v>
      </c>
      <c r="I307" s="46" t="s">
        <v>4173</v>
      </c>
    </row>
    <row r="308" spans="1:9" s="44" customFormat="1" ht="33.75" x14ac:dyDescent="0.25">
      <c r="A308" s="46" t="s">
        <v>5084</v>
      </c>
      <c r="B308" s="45" t="s">
        <v>5085</v>
      </c>
      <c r="C308" s="48">
        <v>496528.91</v>
      </c>
      <c r="D308" s="48">
        <v>397223.13</v>
      </c>
      <c r="E308" s="47">
        <v>42625</v>
      </c>
      <c r="F308" s="47">
        <v>44012</v>
      </c>
      <c r="G308" s="46" t="s">
        <v>3372</v>
      </c>
      <c r="H308" s="45" t="s">
        <v>5086</v>
      </c>
      <c r="I308" s="46" t="s">
        <v>4173</v>
      </c>
    </row>
    <row r="309" spans="1:9" s="44" customFormat="1" ht="33.75" x14ac:dyDescent="0.25">
      <c r="A309" s="46" t="s">
        <v>5087</v>
      </c>
      <c r="B309" s="45" t="s">
        <v>5088</v>
      </c>
      <c r="C309" s="48">
        <v>412355.7</v>
      </c>
      <c r="D309" s="48">
        <v>329884.56</v>
      </c>
      <c r="E309" s="47">
        <v>43222</v>
      </c>
      <c r="F309" s="47">
        <v>44864</v>
      </c>
      <c r="G309" s="46" t="s">
        <v>3372</v>
      </c>
      <c r="H309" s="45" t="s">
        <v>5089</v>
      </c>
      <c r="I309" s="46" t="s">
        <v>4173</v>
      </c>
    </row>
    <row r="310" spans="1:9" s="44" customFormat="1" ht="45" x14ac:dyDescent="0.25">
      <c r="A310" s="46" t="s">
        <v>5090</v>
      </c>
      <c r="B310" s="45" t="s">
        <v>5091</v>
      </c>
      <c r="C310" s="48">
        <v>264501.65999999997</v>
      </c>
      <c r="D310" s="48">
        <v>132250.82999999999</v>
      </c>
      <c r="E310" s="47">
        <v>43062</v>
      </c>
      <c r="F310" s="47">
        <v>44195</v>
      </c>
      <c r="G310" s="46" t="s">
        <v>3372</v>
      </c>
      <c r="H310" s="45" t="s">
        <v>5092</v>
      </c>
      <c r="I310" s="46" t="s">
        <v>4173</v>
      </c>
    </row>
    <row r="311" spans="1:9" s="44" customFormat="1" ht="33.75" x14ac:dyDescent="0.25">
      <c r="A311" s="46" t="s">
        <v>5093</v>
      </c>
      <c r="B311" s="45" t="s">
        <v>5094</v>
      </c>
      <c r="C311" s="48">
        <v>181500</v>
      </c>
      <c r="D311" s="48">
        <v>145200</v>
      </c>
      <c r="E311" s="47">
        <v>42856</v>
      </c>
      <c r="F311" s="47">
        <v>43585</v>
      </c>
      <c r="G311" s="46" t="s">
        <v>3372</v>
      </c>
      <c r="H311" s="45" t="s">
        <v>5094</v>
      </c>
      <c r="I311" s="46" t="s">
        <v>4173</v>
      </c>
    </row>
    <row r="312" spans="1:9" s="44" customFormat="1" ht="15" x14ac:dyDescent="0.25">
      <c r="A312" s="46" t="s">
        <v>5095</v>
      </c>
      <c r="B312" s="45" t="s">
        <v>5096</v>
      </c>
      <c r="C312" s="48">
        <v>150000</v>
      </c>
      <c r="D312" s="48">
        <v>120000</v>
      </c>
      <c r="E312" s="47">
        <v>43831</v>
      </c>
      <c r="F312" s="47">
        <v>44561</v>
      </c>
      <c r="G312" s="46" t="s">
        <v>3372</v>
      </c>
      <c r="H312" s="45" t="s">
        <v>5097</v>
      </c>
      <c r="I312" s="46" t="s">
        <v>4173</v>
      </c>
    </row>
    <row r="313" spans="1:9" s="44" customFormat="1" ht="22.5" x14ac:dyDescent="0.25">
      <c r="A313" s="46" t="s">
        <v>5098</v>
      </c>
      <c r="B313" s="45" t="s">
        <v>5099</v>
      </c>
      <c r="C313" s="48">
        <v>144086.13</v>
      </c>
      <c r="D313" s="48">
        <v>115268.9</v>
      </c>
      <c r="E313" s="47">
        <v>42788</v>
      </c>
      <c r="F313" s="47">
        <v>43281</v>
      </c>
      <c r="G313" s="46" t="s">
        <v>3372</v>
      </c>
      <c r="H313" s="45" t="s">
        <v>5100</v>
      </c>
      <c r="I313" s="46" t="s">
        <v>4173</v>
      </c>
    </row>
    <row r="314" spans="1:9" s="44" customFormat="1" ht="45" x14ac:dyDescent="0.25">
      <c r="A314" s="46" t="s">
        <v>5101</v>
      </c>
      <c r="B314" s="45" t="s">
        <v>5102</v>
      </c>
      <c r="C314" s="48">
        <v>71655.33</v>
      </c>
      <c r="D314" s="48">
        <v>35827.67</v>
      </c>
      <c r="E314" s="47">
        <v>42187</v>
      </c>
      <c r="F314" s="47">
        <v>43039</v>
      </c>
      <c r="G314" s="46" t="s">
        <v>3372</v>
      </c>
      <c r="H314" s="45" t="s">
        <v>5103</v>
      </c>
      <c r="I314" s="46" t="s">
        <v>4173</v>
      </c>
    </row>
    <row r="315" spans="1:9" s="44" customFormat="1" ht="45" x14ac:dyDescent="0.25">
      <c r="A315" s="46" t="s">
        <v>5104</v>
      </c>
      <c r="B315" s="45" t="s">
        <v>5105</v>
      </c>
      <c r="C315" s="48">
        <v>52259.44</v>
      </c>
      <c r="D315" s="48">
        <v>26129.72</v>
      </c>
      <c r="E315" s="47">
        <v>42796</v>
      </c>
      <c r="F315" s="47">
        <v>42993</v>
      </c>
      <c r="G315" s="46" t="s">
        <v>3372</v>
      </c>
      <c r="H315" s="45" t="s">
        <v>5106</v>
      </c>
      <c r="I315" s="46" t="s">
        <v>4173</v>
      </c>
    </row>
    <row r="316" spans="1:9" s="44" customFormat="1" ht="22.5" x14ac:dyDescent="0.25">
      <c r="A316" s="46" t="s">
        <v>5107</v>
      </c>
      <c r="B316" s="45" t="s">
        <v>5108</v>
      </c>
      <c r="C316" s="48">
        <v>50003.25</v>
      </c>
      <c r="D316" s="48">
        <v>40002.6</v>
      </c>
      <c r="E316" s="47">
        <v>42736</v>
      </c>
      <c r="F316" s="47">
        <v>43281</v>
      </c>
      <c r="G316" s="46" t="s">
        <v>3372</v>
      </c>
      <c r="H316" s="45" t="s">
        <v>5109</v>
      </c>
      <c r="I316" s="46" t="s">
        <v>4173</v>
      </c>
    </row>
    <row r="317" spans="1:9" s="44" customFormat="1" ht="22.5" x14ac:dyDescent="0.25">
      <c r="A317" s="46" t="s">
        <v>5110</v>
      </c>
      <c r="B317" s="45" t="s">
        <v>5111</v>
      </c>
      <c r="C317" s="48">
        <v>28822.99</v>
      </c>
      <c r="D317" s="48">
        <v>14411.5</v>
      </c>
      <c r="E317" s="47">
        <v>42060</v>
      </c>
      <c r="F317" s="47">
        <v>42508</v>
      </c>
      <c r="G317" s="46" t="s">
        <v>3372</v>
      </c>
      <c r="H317" s="45" t="s">
        <v>5112</v>
      </c>
      <c r="I317" s="46" t="s">
        <v>4173</v>
      </c>
    </row>
    <row r="318" spans="1:9" s="44" customFormat="1" ht="22.5" x14ac:dyDescent="0.25">
      <c r="A318" s="46" t="s">
        <v>5113</v>
      </c>
      <c r="B318" s="45" t="s">
        <v>5114</v>
      </c>
      <c r="C318" s="48">
        <v>24474.19</v>
      </c>
      <c r="D318" s="48">
        <v>12237.09</v>
      </c>
      <c r="E318" s="47">
        <v>42423</v>
      </c>
      <c r="F318" s="47">
        <v>43322</v>
      </c>
      <c r="G318" s="46" t="s">
        <v>3372</v>
      </c>
      <c r="H318" s="45" t="s">
        <v>5115</v>
      </c>
      <c r="I318" s="46" t="s">
        <v>4173</v>
      </c>
    </row>
    <row r="319" spans="1:9" s="44" customFormat="1" ht="22.5" x14ac:dyDescent="0.25">
      <c r="A319" s="46" t="s">
        <v>5116</v>
      </c>
      <c r="B319" s="45" t="s">
        <v>5117</v>
      </c>
      <c r="C319" s="48">
        <v>18089.5</v>
      </c>
      <c r="D319" s="48">
        <v>9044.75</v>
      </c>
      <c r="E319" s="47">
        <v>43255</v>
      </c>
      <c r="F319" s="47">
        <v>43473</v>
      </c>
      <c r="G319" s="46" t="s">
        <v>3372</v>
      </c>
      <c r="H319" s="45" t="s">
        <v>5118</v>
      </c>
      <c r="I319" s="46" t="s">
        <v>4173</v>
      </c>
    </row>
    <row r="320" spans="1:9" s="44" customFormat="1" ht="45" x14ac:dyDescent="0.25">
      <c r="A320" s="46" t="s">
        <v>5119</v>
      </c>
      <c r="B320" s="45" t="s">
        <v>5120</v>
      </c>
      <c r="C320" s="48">
        <v>18029</v>
      </c>
      <c r="D320" s="48">
        <v>9014.5</v>
      </c>
      <c r="E320" s="47">
        <v>43293</v>
      </c>
      <c r="F320" s="47">
        <v>43473</v>
      </c>
      <c r="G320" s="46" t="s">
        <v>3372</v>
      </c>
      <c r="H320" s="45" t="s">
        <v>5121</v>
      </c>
      <c r="I320" s="46" t="s">
        <v>4173</v>
      </c>
    </row>
    <row r="321" spans="1:9" s="44" customFormat="1" ht="22.5" x14ac:dyDescent="0.25">
      <c r="A321" s="46" t="s">
        <v>5122</v>
      </c>
      <c r="B321" s="45" t="s">
        <v>5123</v>
      </c>
      <c r="C321" s="48">
        <v>18029</v>
      </c>
      <c r="D321" s="48">
        <v>9014.5</v>
      </c>
      <c r="E321" s="47">
        <v>43165</v>
      </c>
      <c r="F321" s="47">
        <v>43475</v>
      </c>
      <c r="G321" s="46" t="s">
        <v>3372</v>
      </c>
      <c r="H321" s="45" t="s">
        <v>5124</v>
      </c>
      <c r="I321" s="46" t="s">
        <v>4173</v>
      </c>
    </row>
    <row r="322" spans="1:9" s="44" customFormat="1" ht="22.5" x14ac:dyDescent="0.25">
      <c r="A322" s="46" t="s">
        <v>5125</v>
      </c>
      <c r="B322" s="45" t="s">
        <v>5126</v>
      </c>
      <c r="C322" s="48">
        <v>16577</v>
      </c>
      <c r="D322" s="48">
        <v>8288.5</v>
      </c>
      <c r="E322" s="47">
        <v>42808</v>
      </c>
      <c r="F322" s="47">
        <v>42930</v>
      </c>
      <c r="G322" s="46" t="s">
        <v>3372</v>
      </c>
      <c r="H322" s="45" t="s">
        <v>5127</v>
      </c>
      <c r="I322" s="46" t="s">
        <v>4173</v>
      </c>
    </row>
    <row r="323" spans="1:9" s="44" customFormat="1" ht="22.5" x14ac:dyDescent="0.25">
      <c r="A323" s="46" t="s">
        <v>5128</v>
      </c>
      <c r="B323" s="45" t="s">
        <v>5129</v>
      </c>
      <c r="C323" s="48">
        <v>15972</v>
      </c>
      <c r="D323" s="48">
        <v>7986</v>
      </c>
      <c r="E323" s="47">
        <v>43241</v>
      </c>
      <c r="F323" s="47">
        <v>43469</v>
      </c>
      <c r="G323" s="46" t="s">
        <v>3372</v>
      </c>
      <c r="H323" s="45" t="s">
        <v>5130</v>
      </c>
      <c r="I323" s="46" t="s">
        <v>4173</v>
      </c>
    </row>
    <row r="324" spans="1:9" s="44" customFormat="1" ht="33.75" x14ac:dyDescent="0.25">
      <c r="A324" s="46" t="s">
        <v>5131</v>
      </c>
      <c r="B324" s="45" t="s">
        <v>5132</v>
      </c>
      <c r="C324" s="48">
        <v>14520</v>
      </c>
      <c r="D324" s="48">
        <v>7260</v>
      </c>
      <c r="E324" s="47">
        <v>42892</v>
      </c>
      <c r="F324" s="47">
        <v>43067</v>
      </c>
      <c r="G324" s="46" t="s">
        <v>3372</v>
      </c>
      <c r="H324" s="45" t="s">
        <v>5133</v>
      </c>
      <c r="I324" s="46" t="s">
        <v>4173</v>
      </c>
    </row>
    <row r="325" spans="1:9" s="44" customFormat="1" ht="22.5" x14ac:dyDescent="0.25">
      <c r="A325" s="46" t="s">
        <v>5134</v>
      </c>
      <c r="B325" s="45" t="s">
        <v>5135</v>
      </c>
      <c r="C325" s="48">
        <v>13800</v>
      </c>
      <c r="D325" s="48">
        <v>6900</v>
      </c>
      <c r="E325" s="47">
        <v>43173</v>
      </c>
      <c r="F325" s="47">
        <v>43473</v>
      </c>
      <c r="G325" s="46" t="s">
        <v>3372</v>
      </c>
      <c r="H325" s="45" t="s">
        <v>5136</v>
      </c>
      <c r="I325" s="46" t="s">
        <v>4173</v>
      </c>
    </row>
    <row r="326" spans="1:9" s="44" customFormat="1" ht="45" x14ac:dyDescent="0.25">
      <c r="A326" s="46" t="s">
        <v>5137</v>
      </c>
      <c r="B326" s="45" t="s">
        <v>5138</v>
      </c>
      <c r="C326" s="48">
        <v>13431</v>
      </c>
      <c r="D326" s="48">
        <v>6715.5</v>
      </c>
      <c r="E326" s="47">
        <v>42420</v>
      </c>
      <c r="F326" s="47">
        <v>42643</v>
      </c>
      <c r="G326" s="46" t="s">
        <v>3372</v>
      </c>
      <c r="H326" s="45" t="s">
        <v>5139</v>
      </c>
      <c r="I326" s="46" t="s">
        <v>4173</v>
      </c>
    </row>
    <row r="327" spans="1:9" s="44" customFormat="1" ht="22.5" x14ac:dyDescent="0.25">
      <c r="A327" s="46" t="s">
        <v>5140</v>
      </c>
      <c r="B327" s="45" t="s">
        <v>5141</v>
      </c>
      <c r="C327" s="48">
        <v>13204.13</v>
      </c>
      <c r="D327" s="48">
        <v>6602.06</v>
      </c>
      <c r="E327" s="47">
        <v>42590</v>
      </c>
      <c r="F327" s="47">
        <v>42740</v>
      </c>
      <c r="G327" s="46" t="s">
        <v>3372</v>
      </c>
      <c r="H327" s="45" t="s">
        <v>5142</v>
      </c>
      <c r="I327" s="46" t="s">
        <v>4173</v>
      </c>
    </row>
    <row r="328" spans="1:9" s="44" customFormat="1" ht="33.75" x14ac:dyDescent="0.25">
      <c r="A328" s="46" t="s">
        <v>5143</v>
      </c>
      <c r="B328" s="45" t="s">
        <v>5144</v>
      </c>
      <c r="C328" s="48">
        <v>3508.87</v>
      </c>
      <c r="D328" s="48">
        <v>1754.43</v>
      </c>
      <c r="E328" s="47">
        <v>43320</v>
      </c>
      <c r="F328" s="47">
        <v>43473</v>
      </c>
      <c r="G328" s="46" t="s">
        <v>3372</v>
      </c>
      <c r="H328" s="45" t="s">
        <v>5145</v>
      </c>
      <c r="I328" s="46" t="s">
        <v>4173</v>
      </c>
    </row>
    <row r="329" spans="1:9" s="44" customFormat="1" ht="22.5" x14ac:dyDescent="0.25">
      <c r="A329" s="46" t="s">
        <v>5146</v>
      </c>
      <c r="B329" s="45" t="s">
        <v>5147</v>
      </c>
      <c r="C329" s="48">
        <v>2904</v>
      </c>
      <c r="D329" s="48">
        <v>1452</v>
      </c>
      <c r="E329" s="47">
        <v>42632</v>
      </c>
      <c r="F329" s="47">
        <v>42755</v>
      </c>
      <c r="G329" s="46" t="s">
        <v>3372</v>
      </c>
      <c r="H329" s="45" t="s">
        <v>5148</v>
      </c>
      <c r="I329" s="46" t="s">
        <v>4173</v>
      </c>
    </row>
    <row r="330" spans="1:9" s="44" customFormat="1" ht="22.5" x14ac:dyDescent="0.25">
      <c r="A330" s="46" t="s">
        <v>5149</v>
      </c>
      <c r="B330" s="45" t="s">
        <v>5150</v>
      </c>
      <c r="C330" s="48">
        <v>2783</v>
      </c>
      <c r="D330" s="48">
        <v>1391.5</v>
      </c>
      <c r="E330" s="47">
        <v>42632</v>
      </c>
      <c r="F330" s="47">
        <v>42677</v>
      </c>
      <c r="G330" s="46" t="s">
        <v>3372</v>
      </c>
      <c r="H330" s="45" t="s">
        <v>5148</v>
      </c>
      <c r="I330" s="46" t="s">
        <v>4173</v>
      </c>
    </row>
    <row r="331" spans="1:9" s="44" customFormat="1" ht="45" x14ac:dyDescent="0.25">
      <c r="A331" s="46" t="s">
        <v>5151</v>
      </c>
      <c r="B331" s="45" t="s">
        <v>5152</v>
      </c>
      <c r="C331" s="48">
        <v>1996.5</v>
      </c>
      <c r="D331" s="48">
        <v>998.25</v>
      </c>
      <c r="E331" s="47">
        <v>43321</v>
      </c>
      <c r="F331" s="47">
        <v>43473</v>
      </c>
      <c r="G331" s="46" t="s">
        <v>3372</v>
      </c>
      <c r="H331" s="45" t="s">
        <v>5153</v>
      </c>
      <c r="I331" s="46" t="s">
        <v>4173</v>
      </c>
    </row>
    <row r="332" spans="1:9" ht="67.5" x14ac:dyDescent="0.25">
      <c r="A332" s="46" t="s">
        <v>5154</v>
      </c>
      <c r="B332" s="45" t="s">
        <v>5155</v>
      </c>
      <c r="C332" s="48">
        <v>4039753.89</v>
      </c>
      <c r="D332" s="48">
        <v>3433790.81</v>
      </c>
      <c r="E332" s="47">
        <v>44046</v>
      </c>
      <c r="F332" s="47">
        <v>45019</v>
      </c>
      <c r="G332" s="46" t="s">
        <v>60</v>
      </c>
      <c r="H332" s="45" t="s">
        <v>5156</v>
      </c>
      <c r="I332" s="46" t="s">
        <v>4173</v>
      </c>
    </row>
    <row r="333" spans="1:9" ht="101.25" x14ac:dyDescent="0.25">
      <c r="A333" s="46" t="s">
        <v>5157</v>
      </c>
      <c r="B333" s="45" t="s">
        <v>5158</v>
      </c>
      <c r="C333" s="48">
        <v>3573886.77</v>
      </c>
      <c r="D333" s="48">
        <v>3037803.75</v>
      </c>
      <c r="E333" s="47">
        <v>43880</v>
      </c>
      <c r="F333" s="47">
        <v>45126</v>
      </c>
      <c r="G333" s="46" t="s">
        <v>60</v>
      </c>
      <c r="H333" s="45" t="s">
        <v>5159</v>
      </c>
      <c r="I333" s="46" t="s">
        <v>4173</v>
      </c>
    </row>
    <row r="334" spans="1:9" ht="22.5" x14ac:dyDescent="0.25">
      <c r="A334" s="46" t="s">
        <v>5160</v>
      </c>
      <c r="B334" s="45" t="s">
        <v>5161</v>
      </c>
      <c r="C334" s="48">
        <v>663577.81999999995</v>
      </c>
      <c r="D334" s="48">
        <v>564041.15</v>
      </c>
      <c r="E334" s="47">
        <v>42767</v>
      </c>
      <c r="F334" s="47">
        <v>45077</v>
      </c>
      <c r="G334" s="46" t="s">
        <v>2966</v>
      </c>
      <c r="H334" s="45" t="s">
        <v>5162</v>
      </c>
      <c r="I334" s="46" t="s">
        <v>4173</v>
      </c>
    </row>
    <row r="335" spans="1:9" ht="22.5" x14ac:dyDescent="0.25">
      <c r="A335" s="46" t="s">
        <v>5163</v>
      </c>
      <c r="B335" s="45" t="s">
        <v>5164</v>
      </c>
      <c r="C335" s="48">
        <v>579836.38</v>
      </c>
      <c r="D335" s="48">
        <v>492860.92</v>
      </c>
      <c r="E335" s="47">
        <v>44378</v>
      </c>
      <c r="F335" s="47">
        <v>45107</v>
      </c>
      <c r="G335" s="46" t="s">
        <v>2966</v>
      </c>
      <c r="H335" s="45" t="s">
        <v>5165</v>
      </c>
      <c r="I335" s="46" t="s">
        <v>4173</v>
      </c>
    </row>
    <row r="336" spans="1:9" ht="22.5" x14ac:dyDescent="0.25">
      <c r="A336" s="46" t="s">
        <v>5166</v>
      </c>
      <c r="B336" s="45" t="s">
        <v>5167</v>
      </c>
      <c r="C336" s="48">
        <v>372878.71</v>
      </c>
      <c r="D336" s="48">
        <v>316946.90000000002</v>
      </c>
      <c r="E336" s="47">
        <v>44198</v>
      </c>
      <c r="F336" s="47">
        <v>45107</v>
      </c>
      <c r="G336" s="46" t="s">
        <v>2966</v>
      </c>
      <c r="H336" s="45" t="s">
        <v>5168</v>
      </c>
      <c r="I336" s="46" t="s">
        <v>4173</v>
      </c>
    </row>
    <row r="337" spans="1:10" ht="22.5" x14ac:dyDescent="0.25">
      <c r="A337" s="46" t="s">
        <v>5169</v>
      </c>
      <c r="B337" s="45" t="s">
        <v>5170</v>
      </c>
      <c r="C337" s="48">
        <v>204900.31</v>
      </c>
      <c r="D337" s="48">
        <v>174165.26</v>
      </c>
      <c r="E337" s="47">
        <v>44317</v>
      </c>
      <c r="F337" s="47">
        <v>45046</v>
      </c>
      <c r="G337" s="46" t="s">
        <v>2966</v>
      </c>
      <c r="H337" s="45" t="s">
        <v>5171</v>
      </c>
      <c r="I337" s="46" t="s">
        <v>4173</v>
      </c>
    </row>
    <row r="338" spans="1:10" ht="22.5" x14ac:dyDescent="0.25">
      <c r="A338" s="46" t="s">
        <v>5172</v>
      </c>
      <c r="B338" s="45" t="s">
        <v>5173</v>
      </c>
      <c r="C338" s="48">
        <v>4434089.28</v>
      </c>
      <c r="D338" s="48">
        <v>3693596.36</v>
      </c>
      <c r="E338" s="47">
        <v>43447</v>
      </c>
      <c r="F338" s="47">
        <v>45046</v>
      </c>
      <c r="G338" s="46" t="s">
        <v>3126</v>
      </c>
      <c r="H338" s="45" t="s">
        <v>5174</v>
      </c>
      <c r="I338" s="46" t="s">
        <v>4173</v>
      </c>
    </row>
    <row r="339" spans="1:10" ht="22.5" x14ac:dyDescent="0.25">
      <c r="A339" s="46" t="s">
        <v>5175</v>
      </c>
      <c r="B339" s="45" t="s">
        <v>5176</v>
      </c>
      <c r="C339" s="48">
        <v>4348577.3099999996</v>
      </c>
      <c r="D339" s="48">
        <v>3696290.71</v>
      </c>
      <c r="E339" s="47">
        <v>43617</v>
      </c>
      <c r="F339" s="47">
        <v>45275</v>
      </c>
      <c r="G339" s="46" t="s">
        <v>3126</v>
      </c>
      <c r="H339" s="45" t="s">
        <v>5177</v>
      </c>
      <c r="I339" s="46" t="s">
        <v>4173</v>
      </c>
    </row>
    <row r="340" spans="1:10" ht="33.75" x14ac:dyDescent="0.25">
      <c r="A340" s="46" t="s">
        <v>5178</v>
      </c>
      <c r="B340" s="45" t="s">
        <v>5179</v>
      </c>
      <c r="C340" s="48">
        <v>4302163.8099999996</v>
      </c>
      <c r="D340" s="48">
        <v>3656839.24</v>
      </c>
      <c r="E340" s="47">
        <v>42527</v>
      </c>
      <c r="F340" s="47">
        <v>45291</v>
      </c>
      <c r="G340" s="46" t="s">
        <v>3126</v>
      </c>
      <c r="H340" s="45" t="s">
        <v>5180</v>
      </c>
      <c r="I340" s="46" t="s">
        <v>4173</v>
      </c>
    </row>
    <row r="341" spans="1:10" ht="22.5" x14ac:dyDescent="0.25">
      <c r="A341" s="46" t="s">
        <v>5181</v>
      </c>
      <c r="B341" s="45" t="s">
        <v>5182</v>
      </c>
      <c r="C341" s="48">
        <v>4133270.24</v>
      </c>
      <c r="D341" s="48">
        <v>3513279.7</v>
      </c>
      <c r="E341" s="47">
        <v>43067</v>
      </c>
      <c r="F341" s="47">
        <v>44953</v>
      </c>
      <c r="G341" s="46" t="s">
        <v>3126</v>
      </c>
      <c r="H341" s="45" t="s">
        <v>5183</v>
      </c>
      <c r="I341" s="46" t="s">
        <v>4173</v>
      </c>
    </row>
    <row r="342" spans="1:10" ht="90" x14ac:dyDescent="0.25">
      <c r="A342" s="46" t="s">
        <v>5184</v>
      </c>
      <c r="B342" s="45" t="s">
        <v>5185</v>
      </c>
      <c r="C342" s="48">
        <v>3961635.85</v>
      </c>
      <c r="D342" s="48">
        <v>3106745.45</v>
      </c>
      <c r="E342" s="47">
        <v>43516</v>
      </c>
      <c r="F342" s="47">
        <v>45107</v>
      </c>
      <c r="G342" s="46" t="s">
        <v>3126</v>
      </c>
      <c r="H342" s="45" t="s">
        <v>5186</v>
      </c>
      <c r="I342" s="46" t="s">
        <v>4173</v>
      </c>
    </row>
    <row r="343" spans="1:10" ht="157.5" x14ac:dyDescent="0.25">
      <c r="A343" s="46" t="s">
        <v>5187</v>
      </c>
      <c r="B343" s="45" t="s">
        <v>5188</v>
      </c>
      <c r="C343" s="48">
        <v>3109686.93</v>
      </c>
      <c r="D343" s="48">
        <v>2643233.89</v>
      </c>
      <c r="E343" s="47">
        <v>42916</v>
      </c>
      <c r="F343" s="47">
        <v>45077</v>
      </c>
      <c r="G343" s="46" t="s">
        <v>3126</v>
      </c>
      <c r="H343" s="45" t="s">
        <v>5189</v>
      </c>
      <c r="I343" s="46" t="s">
        <v>4173</v>
      </c>
    </row>
    <row r="344" spans="1:10" ht="90" x14ac:dyDescent="0.25">
      <c r="A344" s="46" t="s">
        <v>5190</v>
      </c>
      <c r="B344" s="45" t="s">
        <v>5191</v>
      </c>
      <c r="C344" s="48">
        <v>2867981.8</v>
      </c>
      <c r="D344" s="48">
        <v>2437784.5299999998</v>
      </c>
      <c r="E344" s="47">
        <v>42552</v>
      </c>
      <c r="F344" s="47">
        <v>44985</v>
      </c>
      <c r="G344" s="46" t="s">
        <v>3126</v>
      </c>
      <c r="H344" s="45" t="s">
        <v>5192</v>
      </c>
      <c r="I344" s="46" t="s">
        <v>4173</v>
      </c>
    </row>
    <row r="345" spans="1:10" x14ac:dyDescent="0.25">
      <c r="A345" s="46" t="s">
        <v>5193</v>
      </c>
      <c r="B345" s="45" t="s">
        <v>5194</v>
      </c>
      <c r="C345" s="48">
        <v>1968891.01</v>
      </c>
      <c r="D345" s="48">
        <v>1673557.36</v>
      </c>
      <c r="E345" s="47">
        <v>43173</v>
      </c>
      <c r="F345" s="47">
        <v>45291</v>
      </c>
      <c r="G345" s="46" t="s">
        <v>3126</v>
      </c>
      <c r="H345" s="45" t="s">
        <v>5195</v>
      </c>
      <c r="I345" s="46" t="s">
        <v>4173</v>
      </c>
    </row>
    <row r="346" spans="1:10" ht="22.5" x14ac:dyDescent="0.25">
      <c r="A346" s="46" t="s">
        <v>5196</v>
      </c>
      <c r="B346" s="45" t="s">
        <v>5197</v>
      </c>
      <c r="C346" s="48">
        <v>1417327.65</v>
      </c>
      <c r="D346" s="48">
        <v>1180633.93</v>
      </c>
      <c r="E346" s="47">
        <v>42846</v>
      </c>
      <c r="F346" s="47">
        <v>45046</v>
      </c>
      <c r="G346" s="46" t="s">
        <v>3126</v>
      </c>
      <c r="H346" s="45" t="s">
        <v>5198</v>
      </c>
      <c r="I346" s="46" t="s">
        <v>4173</v>
      </c>
    </row>
    <row r="347" spans="1:10" ht="22.5" x14ac:dyDescent="0.25">
      <c r="A347" s="46" t="s">
        <v>5199</v>
      </c>
      <c r="B347" s="45" t="s">
        <v>5200</v>
      </c>
      <c r="C347" s="48">
        <v>539323.43000000005</v>
      </c>
      <c r="D347" s="48">
        <v>449256.42</v>
      </c>
      <c r="E347" s="47">
        <v>43133</v>
      </c>
      <c r="F347" s="47">
        <v>45077</v>
      </c>
      <c r="G347" s="46" t="s">
        <v>3126</v>
      </c>
      <c r="H347" s="45" t="s">
        <v>5201</v>
      </c>
      <c r="I347" s="46" t="s">
        <v>4173</v>
      </c>
    </row>
    <row r="348" spans="1:10" ht="22.5" x14ac:dyDescent="0.25">
      <c r="A348" s="46" t="s">
        <v>5202</v>
      </c>
      <c r="B348" s="45" t="s">
        <v>5203</v>
      </c>
      <c r="C348" s="48">
        <v>266618.65999999997</v>
      </c>
      <c r="D348" s="48">
        <v>226625.86</v>
      </c>
      <c r="E348" s="47">
        <v>43132</v>
      </c>
      <c r="F348" s="47">
        <v>45291</v>
      </c>
      <c r="G348" s="46" t="s">
        <v>3126</v>
      </c>
      <c r="H348" s="45" t="s">
        <v>5204</v>
      </c>
      <c r="I348" s="46" t="s">
        <v>4173</v>
      </c>
    </row>
    <row r="349" spans="1:10" ht="22.5" x14ac:dyDescent="0.25">
      <c r="A349" s="46" t="s">
        <v>5205</v>
      </c>
      <c r="B349" s="45" t="s">
        <v>5206</v>
      </c>
      <c r="C349" s="48">
        <v>89451.09</v>
      </c>
      <c r="D349" s="48">
        <v>76033.429999999993</v>
      </c>
      <c r="E349" s="47">
        <v>43088</v>
      </c>
      <c r="F349" s="47">
        <v>44975</v>
      </c>
      <c r="G349" s="46" t="s">
        <v>3126</v>
      </c>
      <c r="H349" s="45" t="s">
        <v>5207</v>
      </c>
      <c r="I349" s="46" t="s">
        <v>4173</v>
      </c>
    </row>
    <row r="350" spans="1:10" s="44" customFormat="1" ht="67.5" x14ac:dyDescent="0.25">
      <c r="A350" s="46" t="s">
        <v>5208</v>
      </c>
      <c r="B350" s="45" t="s">
        <v>5209</v>
      </c>
      <c r="C350" s="48">
        <v>1167802</v>
      </c>
      <c r="D350" s="48">
        <v>934241.6</v>
      </c>
      <c r="E350" s="47">
        <v>43794</v>
      </c>
      <c r="F350" s="47">
        <v>45291</v>
      </c>
      <c r="G350" s="46" t="s">
        <v>3372</v>
      </c>
      <c r="H350" s="45" t="s">
        <v>5210</v>
      </c>
      <c r="I350" s="46" t="s">
        <v>4173</v>
      </c>
      <c r="J350" s="46"/>
    </row>
    <row r="351" spans="1:10" s="44" customFormat="1" ht="56.25" x14ac:dyDescent="0.25">
      <c r="A351" s="46" t="s">
        <v>5211</v>
      </c>
      <c r="B351" s="45" t="s">
        <v>5212</v>
      </c>
      <c r="C351" s="48">
        <v>960000</v>
      </c>
      <c r="D351" s="48">
        <v>768000</v>
      </c>
      <c r="E351" s="47">
        <v>44197</v>
      </c>
      <c r="F351" s="47">
        <v>45291</v>
      </c>
      <c r="G351" s="46" t="s">
        <v>3372</v>
      </c>
      <c r="H351" s="45" t="s">
        <v>5213</v>
      </c>
      <c r="I351" s="46" t="s">
        <v>4173</v>
      </c>
      <c r="J351" s="46"/>
    </row>
    <row r="352" spans="1:10" s="44" customFormat="1" ht="56.25" x14ac:dyDescent="0.25">
      <c r="A352" s="46" t="s">
        <v>5214</v>
      </c>
      <c r="B352" s="45" t="s">
        <v>5215</v>
      </c>
      <c r="C352" s="48">
        <v>10964614.630000001</v>
      </c>
      <c r="D352" s="48">
        <v>4233437.71</v>
      </c>
      <c r="E352" s="47">
        <v>43983</v>
      </c>
      <c r="F352" s="47">
        <v>45107</v>
      </c>
      <c r="G352" s="46" t="s">
        <v>2149</v>
      </c>
      <c r="H352" s="45" t="s">
        <v>5216</v>
      </c>
      <c r="I352" s="46" t="s">
        <v>4173</v>
      </c>
      <c r="J352" s="46"/>
    </row>
    <row r="353" spans="1:10" s="44" customFormat="1" ht="78.75" x14ac:dyDescent="0.25">
      <c r="A353" s="46" t="s">
        <v>5217</v>
      </c>
      <c r="B353" s="45" t="s">
        <v>5218</v>
      </c>
      <c r="C353" s="48">
        <v>4604119.6500000004</v>
      </c>
      <c r="D353" s="48">
        <v>3913501.7</v>
      </c>
      <c r="E353" s="47">
        <v>42736</v>
      </c>
      <c r="F353" s="47">
        <v>45107</v>
      </c>
      <c r="G353" s="46" t="s">
        <v>2149</v>
      </c>
      <c r="H353" s="45" t="s">
        <v>5219</v>
      </c>
      <c r="I353" s="46" t="s">
        <v>4173</v>
      </c>
      <c r="J353" s="46"/>
    </row>
    <row r="354" spans="1:10" s="44" customFormat="1" ht="112.5" x14ac:dyDescent="0.25">
      <c r="A354" s="46" t="s">
        <v>5220</v>
      </c>
      <c r="B354" s="45" t="s">
        <v>5221</v>
      </c>
      <c r="C354" s="48">
        <v>2761863.65</v>
      </c>
      <c r="D354" s="48">
        <v>2347584.1</v>
      </c>
      <c r="E354" s="47">
        <v>43923</v>
      </c>
      <c r="F354" s="47">
        <v>45107</v>
      </c>
      <c r="G354" s="46" t="s">
        <v>2149</v>
      </c>
      <c r="H354" s="45" t="s">
        <v>5222</v>
      </c>
      <c r="I354" s="46" t="s">
        <v>4173</v>
      </c>
      <c r="J354" s="46"/>
    </row>
    <row r="355" spans="1:10" s="44" customFormat="1" ht="112.5" x14ac:dyDescent="0.25">
      <c r="A355" s="46" t="s">
        <v>5223</v>
      </c>
      <c r="B355" s="45" t="s">
        <v>5224</v>
      </c>
      <c r="C355" s="48">
        <v>2370059.17</v>
      </c>
      <c r="D355" s="48">
        <v>1504143.83</v>
      </c>
      <c r="E355" s="47">
        <v>43160</v>
      </c>
      <c r="F355" s="47">
        <v>45046</v>
      </c>
      <c r="G355" s="46" t="s">
        <v>2149</v>
      </c>
      <c r="H355" s="45" t="s">
        <v>5225</v>
      </c>
      <c r="I355" s="46" t="s">
        <v>4173</v>
      </c>
      <c r="J355" s="46"/>
    </row>
    <row r="356" spans="1:10" s="44" customFormat="1" ht="56.25" x14ac:dyDescent="0.25">
      <c r="A356" s="46" t="s">
        <v>5226</v>
      </c>
      <c r="B356" s="45" t="s">
        <v>5227</v>
      </c>
      <c r="C356" s="48">
        <v>856770.76</v>
      </c>
      <c r="D356" s="48">
        <v>666739</v>
      </c>
      <c r="E356" s="47">
        <v>42689</v>
      </c>
      <c r="F356" s="47">
        <v>45260</v>
      </c>
      <c r="G356" s="46" t="s">
        <v>2149</v>
      </c>
      <c r="H356" s="45" t="s">
        <v>5228</v>
      </c>
      <c r="I356" s="46" t="s">
        <v>4173</v>
      </c>
      <c r="J356" s="46"/>
    </row>
    <row r="357" spans="1:10" s="44" customFormat="1" ht="101.25" x14ac:dyDescent="0.25">
      <c r="A357" s="46" t="s">
        <v>5229</v>
      </c>
      <c r="B357" s="45" t="s">
        <v>5230</v>
      </c>
      <c r="C357" s="48">
        <v>89696.18</v>
      </c>
      <c r="D357" s="48">
        <v>76241.759999999995</v>
      </c>
      <c r="E357" s="47">
        <v>44656</v>
      </c>
      <c r="F357" s="47">
        <v>45107</v>
      </c>
      <c r="G357" s="46" t="s">
        <v>2149</v>
      </c>
      <c r="H357" s="45" t="s">
        <v>5231</v>
      </c>
      <c r="I357" s="46" t="s">
        <v>4173</v>
      </c>
      <c r="J357" s="46"/>
    </row>
    <row r="358" spans="1:10" s="35" customFormat="1" ht="112.5" x14ac:dyDescent="0.25">
      <c r="A358" s="35" t="s">
        <v>2379</v>
      </c>
      <c r="B358" s="36" t="s">
        <v>2380</v>
      </c>
      <c r="C358" s="39">
        <v>784075.86</v>
      </c>
      <c r="D358" s="39">
        <v>666464.47</v>
      </c>
      <c r="E358" s="52">
        <v>43167</v>
      </c>
      <c r="F358" s="52">
        <v>43404</v>
      </c>
      <c r="G358" s="35" t="s">
        <v>2149</v>
      </c>
      <c r="H358" s="36" t="s">
        <v>2381</v>
      </c>
      <c r="I358" s="35" t="s">
        <v>62</v>
      </c>
    </row>
    <row r="359" spans="1:10" s="35" customFormat="1" ht="56.25" x14ac:dyDescent="0.25">
      <c r="A359" s="35" t="s">
        <v>2409</v>
      </c>
      <c r="B359" s="36" t="s">
        <v>2410</v>
      </c>
      <c r="C359" s="39">
        <v>732837.33</v>
      </c>
      <c r="D359" s="39">
        <v>622911.73</v>
      </c>
      <c r="E359" s="52">
        <v>43192</v>
      </c>
      <c r="F359" s="52">
        <v>43830</v>
      </c>
      <c r="G359" s="35" t="s">
        <v>2149</v>
      </c>
      <c r="H359" s="36" t="s">
        <v>2411</v>
      </c>
      <c r="I359" s="35" t="s">
        <v>62</v>
      </c>
    </row>
    <row r="360" spans="1:10" s="35" customFormat="1" ht="101.25" x14ac:dyDescent="0.25">
      <c r="A360" s="35" t="s">
        <v>2397</v>
      </c>
      <c r="B360" s="36" t="s">
        <v>2398</v>
      </c>
      <c r="C360" s="39">
        <v>746360.99</v>
      </c>
      <c r="D360" s="39">
        <v>634406.82999999996</v>
      </c>
      <c r="E360" s="52">
        <v>42917</v>
      </c>
      <c r="F360" s="52">
        <v>43404</v>
      </c>
      <c r="G360" s="35" t="s">
        <v>2149</v>
      </c>
      <c r="H360" s="36" t="s">
        <v>2399</v>
      </c>
      <c r="I360" s="35" t="s">
        <v>62</v>
      </c>
    </row>
    <row r="361" spans="1:10" s="35" customFormat="1" ht="33.75" x14ac:dyDescent="0.25">
      <c r="A361" s="35" t="s">
        <v>2977</v>
      </c>
      <c r="B361" s="36" t="s">
        <v>2978</v>
      </c>
      <c r="C361" s="39">
        <v>1277117.0900000001</v>
      </c>
      <c r="D361" s="39">
        <v>1085549.53</v>
      </c>
      <c r="E361" s="52">
        <v>43451</v>
      </c>
      <c r="F361" s="52">
        <v>44742</v>
      </c>
      <c r="G361" s="35" t="s">
        <v>2966</v>
      </c>
      <c r="H361" s="36" t="s">
        <v>2979</v>
      </c>
      <c r="I361" s="35" t="s">
        <v>62</v>
      </c>
    </row>
    <row r="362" spans="1:10" s="35" customFormat="1" ht="45" x14ac:dyDescent="0.25">
      <c r="A362" s="35" t="s">
        <v>3596</v>
      </c>
      <c r="B362" s="36" t="s">
        <v>3597</v>
      </c>
      <c r="C362" s="39">
        <v>87509.26</v>
      </c>
      <c r="D362" s="39">
        <v>43754.63</v>
      </c>
      <c r="E362" s="52">
        <v>43041</v>
      </c>
      <c r="F362" s="52">
        <v>43735</v>
      </c>
      <c r="G362" s="35" t="s">
        <v>3372</v>
      </c>
      <c r="H362" s="36" t="s">
        <v>3598</v>
      </c>
      <c r="I362" s="35" t="s">
        <v>62</v>
      </c>
    </row>
    <row r="363" spans="1:10" ht="15" x14ac:dyDescent="0.25">
      <c r="A363" s="135" t="s">
        <v>4169</v>
      </c>
      <c r="B363" s="135"/>
      <c r="C363" s="49">
        <f>SUM(C2:C362)</f>
        <v>479337502.97999954</v>
      </c>
      <c r="D363" s="49">
        <f>SUM(D2:D362)</f>
        <v>373851263.72000021</v>
      </c>
    </row>
  </sheetData>
  <mergeCells count="1">
    <mergeCell ref="A363:B363"/>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FB788-EE7F-4235-877D-06D5D0A253A8}">
  <dimension ref="B1:C38"/>
  <sheetViews>
    <sheetView workbookViewId="0"/>
  </sheetViews>
  <sheetFormatPr defaultRowHeight="15" x14ac:dyDescent="0.25"/>
  <cols>
    <col min="1" max="1" width="1.42578125" style="20" customWidth="1"/>
    <col min="2" max="2" width="23.42578125" style="20" customWidth="1"/>
    <col min="3" max="3" width="53.42578125" style="20" bestFit="1" customWidth="1"/>
    <col min="4" max="16384" width="9.140625" style="20"/>
  </cols>
  <sheetData>
    <row r="1" spans="2:3" ht="7.5" customHeight="1" x14ac:dyDescent="0.25">
      <c r="B1" s="21"/>
      <c r="C1" s="22"/>
    </row>
    <row r="2" spans="2:3" x14ac:dyDescent="0.25">
      <c r="B2" s="129" t="s">
        <v>5285</v>
      </c>
      <c r="C2" s="130"/>
    </row>
    <row r="3" spans="2:3" x14ac:dyDescent="0.25">
      <c r="B3" s="26" t="s">
        <v>30</v>
      </c>
      <c r="C3" s="18" t="s">
        <v>5270</v>
      </c>
    </row>
    <row r="4" spans="2:3" ht="17.25" x14ac:dyDescent="0.25">
      <c r="B4" s="26" t="s">
        <v>32</v>
      </c>
      <c r="C4" s="19" t="s">
        <v>45</v>
      </c>
    </row>
    <row r="5" spans="2:3" ht="17.25" x14ac:dyDescent="0.25">
      <c r="B5" s="26" t="s">
        <v>5271</v>
      </c>
      <c r="C5" s="19" t="s">
        <v>5272</v>
      </c>
    </row>
    <row r="6" spans="2:3" x14ac:dyDescent="0.25">
      <c r="B6" s="26" t="s">
        <v>5273</v>
      </c>
      <c r="C6" s="19" t="s">
        <v>46</v>
      </c>
    </row>
    <row r="7" spans="2:3" x14ac:dyDescent="0.25">
      <c r="B7" s="26" t="s">
        <v>5274</v>
      </c>
      <c r="C7" s="19" t="s">
        <v>46</v>
      </c>
    </row>
    <row r="8" spans="2:3" x14ac:dyDescent="0.25">
      <c r="B8" s="26" t="s">
        <v>5275</v>
      </c>
      <c r="C8" s="19" t="s">
        <v>46</v>
      </c>
    </row>
    <row r="9" spans="2:3" x14ac:dyDescent="0.25">
      <c r="B9" s="26" t="s">
        <v>5276</v>
      </c>
      <c r="C9" s="19" t="s">
        <v>46</v>
      </c>
    </row>
    <row r="10" spans="2:3" x14ac:dyDescent="0.25">
      <c r="B10" s="26" t="s">
        <v>32</v>
      </c>
      <c r="C10" s="19" t="s">
        <v>46</v>
      </c>
    </row>
    <row r="11" spans="2:3" x14ac:dyDescent="0.25">
      <c r="B11" s="26" t="s">
        <v>5277</v>
      </c>
      <c r="C11" s="19" t="s">
        <v>46</v>
      </c>
    </row>
    <row r="12" spans="2:3" x14ac:dyDescent="0.25">
      <c r="B12" s="26" t="s">
        <v>5278</v>
      </c>
      <c r="C12" s="19" t="s">
        <v>46</v>
      </c>
    </row>
    <row r="13" spans="2:3" x14ac:dyDescent="0.25">
      <c r="B13" s="26" t="s">
        <v>5279</v>
      </c>
      <c r="C13" s="19" t="s">
        <v>46</v>
      </c>
    </row>
    <row r="14" spans="2:3" x14ac:dyDescent="0.25">
      <c r="B14" s="26" t="s">
        <v>5280</v>
      </c>
      <c r="C14" s="19" t="s">
        <v>46</v>
      </c>
    </row>
    <row r="15" spans="2:3" x14ac:dyDescent="0.25">
      <c r="B15" s="26" t="s">
        <v>5281</v>
      </c>
      <c r="C15" s="19" t="s">
        <v>46</v>
      </c>
    </row>
    <row r="16" spans="2:3" x14ac:dyDescent="0.25">
      <c r="B16" s="26" t="s">
        <v>5282</v>
      </c>
      <c r="C16" s="19" t="s">
        <v>46</v>
      </c>
    </row>
    <row r="17" spans="2:3" x14ac:dyDescent="0.25">
      <c r="B17" s="26" t="s">
        <v>5283</v>
      </c>
      <c r="C17" s="19" t="s">
        <v>46</v>
      </c>
    </row>
    <row r="18" spans="2:3" x14ac:dyDescent="0.25">
      <c r="B18" s="62" t="s">
        <v>5284</v>
      </c>
      <c r="C18" s="63" t="s">
        <v>46</v>
      </c>
    </row>
    <row r="19" spans="2:3" ht="7.5" customHeight="1" x14ac:dyDescent="0.25">
      <c r="B19" s="139"/>
      <c r="C19" s="140"/>
    </row>
    <row r="20" spans="2:3" x14ac:dyDescent="0.25">
      <c r="B20" s="141" t="s">
        <v>5286</v>
      </c>
      <c r="C20" s="142"/>
    </row>
    <row r="21" spans="2:3" x14ac:dyDescent="0.25">
      <c r="B21" s="141" t="s">
        <v>5287</v>
      </c>
      <c r="C21" s="142"/>
    </row>
    <row r="22" spans="2:3" x14ac:dyDescent="0.25">
      <c r="B22" s="137" t="s">
        <v>14021</v>
      </c>
      <c r="C22" s="138"/>
    </row>
    <row r="31" spans="2:3" ht="9.75" customHeight="1" x14ac:dyDescent="0.25"/>
    <row r="32" spans="2:3" ht="14.25" customHeight="1" x14ac:dyDescent="0.25"/>
    <row r="33" spans="2:3" x14ac:dyDescent="0.25">
      <c r="B33" s="129" t="s">
        <v>14033</v>
      </c>
      <c r="C33" s="130"/>
    </row>
    <row r="34" spans="2:3" x14ac:dyDescent="0.25">
      <c r="B34" s="143" t="s">
        <v>14035</v>
      </c>
      <c r="C34" s="145" t="s">
        <v>14034</v>
      </c>
    </row>
    <row r="35" spans="2:3" x14ac:dyDescent="0.25">
      <c r="B35" s="144"/>
      <c r="C35" s="146"/>
    </row>
    <row r="36" spans="2:3" x14ac:dyDescent="0.25">
      <c r="B36" s="141" t="s">
        <v>14036</v>
      </c>
      <c r="C36" s="142"/>
    </row>
    <row r="37" spans="2:3" x14ac:dyDescent="0.25">
      <c r="B37" s="131" t="s">
        <v>14037</v>
      </c>
      <c r="C37" s="132"/>
    </row>
    <row r="38" spans="2:3" ht="31.5" customHeight="1" x14ac:dyDescent="0.25">
      <c r="B38" s="147"/>
      <c r="C38" s="148"/>
    </row>
  </sheetData>
  <mergeCells count="10">
    <mergeCell ref="B33:C33"/>
    <mergeCell ref="B34:B35"/>
    <mergeCell ref="C34:C35"/>
    <mergeCell ref="B36:C36"/>
    <mergeCell ref="B37:C38"/>
    <mergeCell ref="B22:C22"/>
    <mergeCell ref="B2:C2"/>
    <mergeCell ref="B19:C19"/>
    <mergeCell ref="B20:C20"/>
    <mergeCell ref="B21:C21"/>
  </mergeCells>
  <hyperlinks>
    <hyperlink ref="C3" r:id="rId1" xr:uid="{E7C2E5B4-1B05-440B-888A-2860CB377109}"/>
  </hyperlinks>
  <pageMargins left="0.7" right="0.7" top="0.75" bottom="0.75" header="0.3" footer="0.3"/>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3CA04-7B89-4B69-AC09-EAF08850CFB5}">
  <dimension ref="A1:X1202"/>
  <sheetViews>
    <sheetView zoomScale="85" zoomScaleNormal="85" workbookViewId="0">
      <selection activeCell="H2" sqref="H2"/>
    </sheetView>
  </sheetViews>
  <sheetFormatPr defaultRowHeight="15" x14ac:dyDescent="0.25"/>
  <cols>
    <col min="1" max="1" width="14" customWidth="1"/>
    <col min="2" max="2" width="16.85546875" customWidth="1"/>
    <col min="3" max="4" width="31.140625" bestFit="1" customWidth="1"/>
    <col min="5" max="5" width="5" bestFit="1" customWidth="1"/>
    <col min="6" max="6" width="19.85546875" bestFit="1" customWidth="1"/>
    <col min="7" max="7" width="9.28515625" customWidth="1"/>
    <col min="8" max="8" width="17" customWidth="1"/>
    <col min="9" max="9" width="25.140625" customWidth="1"/>
    <col min="10" max="10" width="17.7109375" customWidth="1"/>
    <col min="11" max="11" width="18.28515625" bestFit="1" customWidth="1"/>
    <col min="12" max="12" width="17.7109375" bestFit="1" customWidth="1"/>
    <col min="13" max="13" width="16.140625" customWidth="1"/>
    <col min="14" max="14" width="18.28515625" customWidth="1"/>
    <col min="15" max="15" width="9.42578125" customWidth="1"/>
    <col min="16" max="16" width="10.7109375" customWidth="1"/>
    <col min="17" max="17" width="29.140625" customWidth="1"/>
    <col min="18" max="18" width="18.5703125" customWidth="1"/>
    <col min="19" max="19" width="8.140625" customWidth="1"/>
    <col min="20" max="20" width="14.28515625" customWidth="1"/>
    <col min="21" max="21" width="15.5703125" customWidth="1"/>
    <col min="22" max="22" width="15.42578125" bestFit="1" customWidth="1"/>
    <col min="23" max="23" width="11.5703125" bestFit="1" customWidth="1"/>
    <col min="24" max="24" width="10.7109375" bestFit="1" customWidth="1"/>
  </cols>
  <sheetData>
    <row r="1" spans="1:24" s="16" customFormat="1" x14ac:dyDescent="0.25">
      <c r="A1" s="106" t="s">
        <v>5321</v>
      </c>
      <c r="B1" s="16" t="s">
        <v>5292</v>
      </c>
      <c r="C1" s="16" t="s">
        <v>5293</v>
      </c>
      <c r="D1" s="16" t="s">
        <v>5294</v>
      </c>
      <c r="E1" s="16" t="s">
        <v>5295</v>
      </c>
      <c r="F1" s="16" t="s">
        <v>5296</v>
      </c>
      <c r="G1" s="16" t="s">
        <v>5297</v>
      </c>
      <c r="H1" s="16" t="s">
        <v>5298</v>
      </c>
      <c r="I1" s="16" t="s">
        <v>5299</v>
      </c>
      <c r="J1" s="16" t="s">
        <v>5300</v>
      </c>
      <c r="K1" s="16" t="s">
        <v>5301</v>
      </c>
      <c r="L1" s="16" t="s">
        <v>5302</v>
      </c>
      <c r="M1" s="16" t="s">
        <v>40</v>
      </c>
      <c r="N1" s="16" t="s">
        <v>41</v>
      </c>
      <c r="O1" s="16" t="s">
        <v>5276</v>
      </c>
      <c r="P1" s="16" t="s">
        <v>32</v>
      </c>
      <c r="Q1" s="16" t="s">
        <v>5303</v>
      </c>
      <c r="R1" s="16" t="s">
        <v>5304</v>
      </c>
      <c r="S1" s="16" t="s">
        <v>5279</v>
      </c>
      <c r="T1" s="16" t="s">
        <v>5305</v>
      </c>
      <c r="U1" s="16" t="s">
        <v>5306</v>
      </c>
      <c r="V1" s="16" t="s">
        <v>5282</v>
      </c>
      <c r="W1" s="16" t="s">
        <v>5307</v>
      </c>
      <c r="X1" s="16" t="s">
        <v>5308</v>
      </c>
    </row>
    <row r="2" spans="1:24" s="17" customFormat="1" ht="11.25" x14ac:dyDescent="0.2">
      <c r="A2" s="17" t="s">
        <v>5309</v>
      </c>
      <c r="B2" s="17" t="s">
        <v>5310</v>
      </c>
      <c r="C2" s="17" t="s">
        <v>5311</v>
      </c>
      <c r="D2" s="17" t="s">
        <v>5312</v>
      </c>
      <c r="E2" s="17">
        <v>2020</v>
      </c>
      <c r="F2" s="17" t="s">
        <v>5313</v>
      </c>
      <c r="I2" s="17" t="s">
        <v>5314</v>
      </c>
      <c r="J2" s="17" t="s">
        <v>5315</v>
      </c>
      <c r="K2" s="17" t="s">
        <v>5316</v>
      </c>
      <c r="L2" s="17" t="s">
        <v>5317</v>
      </c>
      <c r="M2" s="64">
        <v>15833242</v>
      </c>
      <c r="N2" s="64">
        <v>9499946</v>
      </c>
      <c r="O2" s="17" t="s">
        <v>5318</v>
      </c>
      <c r="P2" s="17" t="s">
        <v>5319</v>
      </c>
      <c r="Q2" s="17" t="s">
        <v>5320</v>
      </c>
      <c r="R2" s="17" t="s">
        <v>5321</v>
      </c>
      <c r="S2" s="17" t="s">
        <v>5321</v>
      </c>
      <c r="T2" s="17" t="s">
        <v>5321</v>
      </c>
      <c r="U2" s="17" t="s">
        <v>5321</v>
      </c>
      <c r="V2" s="17">
        <v>1</v>
      </c>
      <c r="W2" s="17">
        <v>0</v>
      </c>
      <c r="X2" s="17">
        <v>0</v>
      </c>
    </row>
    <row r="3" spans="1:24" s="17" customFormat="1" ht="11.25" x14ac:dyDescent="0.2">
      <c r="A3" s="17" t="s">
        <v>5322</v>
      </c>
      <c r="B3" s="17" t="s">
        <v>5323</v>
      </c>
      <c r="C3" s="17" t="s">
        <v>5324</v>
      </c>
      <c r="D3" s="17" t="s">
        <v>5325</v>
      </c>
      <c r="E3" s="17">
        <v>2020</v>
      </c>
      <c r="F3" s="17" t="s">
        <v>5326</v>
      </c>
      <c r="H3" s="17" t="s">
        <v>5327</v>
      </c>
      <c r="I3" s="17" t="s">
        <v>5328</v>
      </c>
      <c r="J3" s="17" t="s">
        <v>5329</v>
      </c>
      <c r="K3" s="17" t="s">
        <v>5330</v>
      </c>
      <c r="L3" s="17" t="s">
        <v>5331</v>
      </c>
      <c r="M3" s="64">
        <v>10749792</v>
      </c>
      <c r="N3" s="64">
        <v>6423687</v>
      </c>
      <c r="O3" s="17" t="s">
        <v>5332</v>
      </c>
      <c r="P3" s="17" t="s">
        <v>5333</v>
      </c>
      <c r="Q3" s="17" t="s">
        <v>5334</v>
      </c>
      <c r="R3" s="17" t="s">
        <v>5335</v>
      </c>
      <c r="S3" s="17" t="s">
        <v>5336</v>
      </c>
      <c r="T3" s="17" t="s">
        <v>5321</v>
      </c>
      <c r="U3" s="17" t="s">
        <v>5337</v>
      </c>
      <c r="V3" s="17">
        <v>1</v>
      </c>
      <c r="W3" s="17">
        <v>0</v>
      </c>
      <c r="X3" s="17">
        <v>0</v>
      </c>
    </row>
    <row r="4" spans="1:24" s="17" customFormat="1" ht="11.25" x14ac:dyDescent="0.2">
      <c r="A4" s="17" t="s">
        <v>5338</v>
      </c>
      <c r="B4" s="17" t="s">
        <v>5339</v>
      </c>
      <c r="C4" s="17" t="s">
        <v>5340</v>
      </c>
      <c r="D4" s="17" t="s">
        <v>5325</v>
      </c>
      <c r="E4" s="17">
        <v>2020</v>
      </c>
      <c r="F4" s="17" t="s">
        <v>5341</v>
      </c>
      <c r="H4" s="17" t="s">
        <v>5342</v>
      </c>
      <c r="I4" s="17" t="s">
        <v>5343</v>
      </c>
      <c r="J4" s="17" t="s">
        <v>5344</v>
      </c>
      <c r="K4" s="17" t="s">
        <v>5345</v>
      </c>
      <c r="L4" s="17" t="s">
        <v>5346</v>
      </c>
      <c r="M4" s="64">
        <v>5855772</v>
      </c>
      <c r="N4" s="64">
        <v>4391824</v>
      </c>
      <c r="O4" s="17" t="s">
        <v>5347</v>
      </c>
      <c r="P4" s="17" t="s">
        <v>5348</v>
      </c>
      <c r="Q4" s="17" t="s">
        <v>5349</v>
      </c>
      <c r="R4" s="17" t="s">
        <v>5321</v>
      </c>
      <c r="S4" s="17" t="s">
        <v>5350</v>
      </c>
      <c r="T4" s="17" t="s">
        <v>5321</v>
      </c>
      <c r="U4" s="17" t="s">
        <v>5351</v>
      </c>
      <c r="V4" s="17">
        <v>1</v>
      </c>
      <c r="W4" s="17">
        <v>0</v>
      </c>
      <c r="X4" s="17">
        <v>0</v>
      </c>
    </row>
    <row r="5" spans="1:24" s="17" customFormat="1" ht="11.25" x14ac:dyDescent="0.2">
      <c r="A5" s="17" t="s">
        <v>5352</v>
      </c>
      <c r="B5" s="17" t="s">
        <v>5353</v>
      </c>
      <c r="C5" s="17" t="s">
        <v>5354</v>
      </c>
      <c r="D5" s="17" t="s">
        <v>5325</v>
      </c>
      <c r="E5" s="17">
        <v>2020</v>
      </c>
      <c r="F5" s="17" t="s">
        <v>5326</v>
      </c>
      <c r="H5" s="17" t="s">
        <v>5355</v>
      </c>
      <c r="I5" s="17" t="s">
        <v>5356</v>
      </c>
      <c r="J5" s="17" t="s">
        <v>5357</v>
      </c>
      <c r="K5" s="17" t="s">
        <v>5330</v>
      </c>
      <c r="L5" s="17" t="s">
        <v>5358</v>
      </c>
      <c r="M5" s="64">
        <v>5178574</v>
      </c>
      <c r="N5" s="64">
        <v>3095760</v>
      </c>
      <c r="O5" s="17" t="s">
        <v>5359</v>
      </c>
      <c r="P5" s="17" t="s">
        <v>5360</v>
      </c>
      <c r="Q5" s="17" t="s">
        <v>5361</v>
      </c>
      <c r="R5" s="17" t="s">
        <v>5321</v>
      </c>
      <c r="S5" s="17" t="s">
        <v>5362</v>
      </c>
      <c r="T5" s="17" t="s">
        <v>5321</v>
      </c>
      <c r="U5" s="17" t="s">
        <v>5363</v>
      </c>
      <c r="V5" s="17">
        <v>1</v>
      </c>
      <c r="W5" s="17">
        <v>0</v>
      </c>
      <c r="X5" s="17">
        <v>0</v>
      </c>
    </row>
    <row r="6" spans="1:24" s="17" customFormat="1" ht="11.25" x14ac:dyDescent="0.2">
      <c r="A6" s="17" t="s">
        <v>5364</v>
      </c>
      <c r="B6" s="17" t="s">
        <v>5365</v>
      </c>
      <c r="C6" s="17" t="s">
        <v>5366</v>
      </c>
      <c r="D6" s="17" t="s">
        <v>5325</v>
      </c>
      <c r="E6" s="17">
        <v>2014</v>
      </c>
      <c r="F6" s="17" t="s">
        <v>17</v>
      </c>
      <c r="H6" s="17" t="s">
        <v>5367</v>
      </c>
      <c r="I6" s="17" t="s">
        <v>5368</v>
      </c>
      <c r="J6" s="17" t="s">
        <v>5369</v>
      </c>
      <c r="K6" s="17" t="s">
        <v>5370</v>
      </c>
      <c r="L6" s="17" t="s">
        <v>5371</v>
      </c>
      <c r="M6" s="64">
        <v>3578924</v>
      </c>
      <c r="N6" s="64">
        <v>2672481</v>
      </c>
      <c r="O6" s="17" t="s">
        <v>5372</v>
      </c>
      <c r="P6" s="17" t="s">
        <v>5373</v>
      </c>
      <c r="Q6" s="17" t="s">
        <v>5374</v>
      </c>
      <c r="R6" s="17" t="s">
        <v>5375</v>
      </c>
      <c r="S6" s="17" t="s">
        <v>5376</v>
      </c>
      <c r="T6" s="17" t="s">
        <v>5321</v>
      </c>
      <c r="U6" s="17" t="s">
        <v>5377</v>
      </c>
      <c r="V6" s="17">
        <v>1</v>
      </c>
      <c r="W6" s="17">
        <v>0</v>
      </c>
      <c r="X6" s="17">
        <v>0</v>
      </c>
    </row>
    <row r="7" spans="1:24" s="17" customFormat="1" ht="11.25" x14ac:dyDescent="0.2">
      <c r="A7" s="17" t="s">
        <v>5378</v>
      </c>
      <c r="B7" s="17" t="s">
        <v>5379</v>
      </c>
      <c r="C7" s="17" t="s">
        <v>5380</v>
      </c>
      <c r="D7" s="17" t="s">
        <v>5381</v>
      </c>
      <c r="E7" s="17">
        <v>2016</v>
      </c>
      <c r="F7" s="17" t="s">
        <v>5313</v>
      </c>
      <c r="H7" s="17" t="s">
        <v>5382</v>
      </c>
      <c r="I7" s="17" t="s">
        <v>5383</v>
      </c>
      <c r="J7" s="17" t="s">
        <v>5384</v>
      </c>
      <c r="K7" s="17" t="s">
        <v>5385</v>
      </c>
      <c r="L7" s="17" t="s">
        <v>5386</v>
      </c>
      <c r="M7" s="64">
        <v>1131459</v>
      </c>
      <c r="N7" s="64">
        <v>678098</v>
      </c>
      <c r="O7" s="17" t="s">
        <v>5387</v>
      </c>
      <c r="P7" s="17" t="s">
        <v>5388</v>
      </c>
      <c r="Q7" s="17" t="s">
        <v>5389</v>
      </c>
      <c r="R7" s="17" t="s">
        <v>5321</v>
      </c>
      <c r="S7" s="17" t="s">
        <v>5321</v>
      </c>
      <c r="T7" s="17" t="s">
        <v>5321</v>
      </c>
      <c r="U7" s="17" t="s">
        <v>5321</v>
      </c>
      <c r="V7" s="17">
        <v>1</v>
      </c>
      <c r="W7" s="17">
        <v>0</v>
      </c>
      <c r="X7" s="17">
        <v>0</v>
      </c>
    </row>
    <row r="8" spans="1:24" s="17" customFormat="1" ht="11.25" x14ac:dyDescent="0.2">
      <c r="A8" s="17" t="s">
        <v>5390</v>
      </c>
      <c r="B8" s="17" t="s">
        <v>5391</v>
      </c>
      <c r="C8" s="17" t="s">
        <v>5392</v>
      </c>
      <c r="D8" s="17" t="s">
        <v>5393</v>
      </c>
      <c r="E8" s="17">
        <v>2020</v>
      </c>
      <c r="F8" s="17" t="s">
        <v>5394</v>
      </c>
      <c r="H8" s="17" t="s">
        <v>5395</v>
      </c>
      <c r="I8" s="17" t="s">
        <v>5396</v>
      </c>
      <c r="J8" s="17" t="s">
        <v>5397</v>
      </c>
      <c r="K8" s="17" t="s">
        <v>5398</v>
      </c>
      <c r="L8" s="17" t="s">
        <v>5399</v>
      </c>
      <c r="M8" s="64">
        <v>6703095</v>
      </c>
      <c r="N8" s="64">
        <v>3686702</v>
      </c>
      <c r="O8" s="17" t="s">
        <v>5400</v>
      </c>
      <c r="P8" s="17" t="s">
        <v>5401</v>
      </c>
      <c r="Q8" s="17" t="s">
        <v>5402</v>
      </c>
      <c r="R8" s="17" t="s">
        <v>5321</v>
      </c>
      <c r="S8" s="17" t="s">
        <v>5321</v>
      </c>
      <c r="T8" s="17" t="s">
        <v>5321</v>
      </c>
      <c r="U8" s="17" t="s">
        <v>5321</v>
      </c>
      <c r="V8" s="17">
        <v>1</v>
      </c>
      <c r="W8" s="17">
        <v>0</v>
      </c>
      <c r="X8" s="17">
        <v>0</v>
      </c>
    </row>
    <row r="9" spans="1:24" s="17" customFormat="1" ht="11.25" x14ac:dyDescent="0.2">
      <c r="A9" s="17" t="s">
        <v>5403</v>
      </c>
      <c r="B9" s="17" t="s">
        <v>5404</v>
      </c>
      <c r="C9" s="17" t="s">
        <v>5405</v>
      </c>
      <c r="D9" s="17" t="s">
        <v>5406</v>
      </c>
      <c r="E9" s="17">
        <v>2016</v>
      </c>
      <c r="F9" s="17" t="s">
        <v>11</v>
      </c>
      <c r="H9" s="17" t="s">
        <v>5407</v>
      </c>
      <c r="I9" s="17" t="s">
        <v>5408</v>
      </c>
      <c r="J9" s="17" t="s">
        <v>5409</v>
      </c>
      <c r="K9" s="17" t="s">
        <v>5410</v>
      </c>
      <c r="L9" s="17" t="s">
        <v>5411</v>
      </c>
      <c r="M9" s="64">
        <v>3715626</v>
      </c>
      <c r="N9" s="64">
        <v>1990000</v>
      </c>
      <c r="O9" s="17" t="s">
        <v>5412</v>
      </c>
      <c r="P9" s="17" t="s">
        <v>5413</v>
      </c>
      <c r="Q9" s="17" t="s">
        <v>5414</v>
      </c>
      <c r="R9" s="17" t="s">
        <v>5321</v>
      </c>
      <c r="S9" s="17" t="s">
        <v>5321</v>
      </c>
      <c r="T9" s="17" t="s">
        <v>5321</v>
      </c>
      <c r="U9" s="17" t="s">
        <v>5321</v>
      </c>
      <c r="V9" s="17">
        <v>1</v>
      </c>
      <c r="W9" s="17">
        <v>0</v>
      </c>
      <c r="X9" s="17">
        <v>0</v>
      </c>
    </row>
    <row r="10" spans="1:24" s="17" customFormat="1" ht="11.25" x14ac:dyDescent="0.2">
      <c r="A10" s="17" t="s">
        <v>5415</v>
      </c>
      <c r="B10" s="17" t="s">
        <v>5416</v>
      </c>
      <c r="C10" s="17" t="s">
        <v>5417</v>
      </c>
      <c r="D10" s="17" t="s">
        <v>5393</v>
      </c>
      <c r="E10" s="17">
        <v>2014</v>
      </c>
      <c r="F10" s="17" t="s">
        <v>5418</v>
      </c>
      <c r="H10" s="17" t="s">
        <v>5419</v>
      </c>
      <c r="I10" s="17" t="s">
        <v>5420</v>
      </c>
      <c r="J10" s="17" t="s">
        <v>5329</v>
      </c>
      <c r="K10" s="17" t="s">
        <v>5421</v>
      </c>
      <c r="L10" s="17" t="s">
        <v>5422</v>
      </c>
      <c r="M10" s="64">
        <v>2740385</v>
      </c>
      <c r="N10" s="64">
        <v>1644229</v>
      </c>
      <c r="O10" s="17" t="s">
        <v>5423</v>
      </c>
      <c r="P10" s="17" t="s">
        <v>5424</v>
      </c>
      <c r="Q10" s="17" t="s">
        <v>5425</v>
      </c>
      <c r="R10" s="17" t="s">
        <v>5321</v>
      </c>
      <c r="S10" s="17" t="s">
        <v>5321</v>
      </c>
      <c r="T10" s="17" t="s">
        <v>5321</v>
      </c>
      <c r="U10" s="17" t="s">
        <v>5321</v>
      </c>
      <c r="V10" s="17">
        <v>1</v>
      </c>
      <c r="W10" s="17">
        <v>0</v>
      </c>
      <c r="X10" s="17">
        <v>0</v>
      </c>
    </row>
    <row r="11" spans="1:24" s="17" customFormat="1" ht="11.25" x14ac:dyDescent="0.2">
      <c r="A11" s="17" t="s">
        <v>5426</v>
      </c>
      <c r="B11" s="17" t="s">
        <v>5427</v>
      </c>
      <c r="C11" s="17" t="s">
        <v>5428</v>
      </c>
      <c r="D11" s="17" t="s">
        <v>5429</v>
      </c>
      <c r="E11" s="17">
        <v>2020</v>
      </c>
      <c r="F11" s="17" t="s">
        <v>5430</v>
      </c>
      <c r="H11" s="17" t="s">
        <v>5431</v>
      </c>
      <c r="I11" s="17" t="s">
        <v>5432</v>
      </c>
      <c r="J11" s="17" t="s">
        <v>5433</v>
      </c>
      <c r="K11" s="17" t="s">
        <v>5330</v>
      </c>
      <c r="L11" s="17" t="s">
        <v>5434</v>
      </c>
      <c r="M11" s="64">
        <v>3562937</v>
      </c>
      <c r="N11" s="64">
        <v>1959613</v>
      </c>
      <c r="O11" s="17" t="s">
        <v>5435</v>
      </c>
      <c r="P11" s="17" t="s">
        <v>5436</v>
      </c>
      <c r="Q11" s="17" t="s">
        <v>5437</v>
      </c>
      <c r="R11" s="17" t="s">
        <v>5321</v>
      </c>
      <c r="S11" s="17" t="s">
        <v>5321</v>
      </c>
      <c r="T11" s="17" t="s">
        <v>5321</v>
      </c>
      <c r="U11" s="17" t="s">
        <v>5321</v>
      </c>
      <c r="V11" s="17">
        <v>1</v>
      </c>
      <c r="W11" s="17">
        <v>0</v>
      </c>
      <c r="X11" s="17">
        <v>0</v>
      </c>
    </row>
    <row r="12" spans="1:24" s="17" customFormat="1" ht="11.25" x14ac:dyDescent="0.2">
      <c r="A12" s="17" t="s">
        <v>5438</v>
      </c>
      <c r="B12" s="17" t="s">
        <v>5439</v>
      </c>
      <c r="C12" s="17" t="s">
        <v>5440</v>
      </c>
      <c r="D12" s="17" t="s">
        <v>5441</v>
      </c>
      <c r="E12" s="17">
        <v>2020</v>
      </c>
      <c r="F12" s="17" t="s">
        <v>5341</v>
      </c>
      <c r="H12" s="17" t="s">
        <v>5442</v>
      </c>
      <c r="I12" s="17" t="s">
        <v>5443</v>
      </c>
      <c r="J12" s="17" t="s">
        <v>5357</v>
      </c>
      <c r="K12" s="17" t="s">
        <v>5444</v>
      </c>
      <c r="L12" s="17" t="s">
        <v>5445</v>
      </c>
      <c r="M12" s="64">
        <v>1875630</v>
      </c>
      <c r="N12" s="64">
        <v>1031596</v>
      </c>
      <c r="O12" s="17" t="s">
        <v>5446</v>
      </c>
      <c r="P12" s="17" t="s">
        <v>5447</v>
      </c>
      <c r="Q12" s="17" t="s">
        <v>5320</v>
      </c>
      <c r="R12" s="17" t="s">
        <v>5321</v>
      </c>
      <c r="S12" s="17" t="s">
        <v>5321</v>
      </c>
      <c r="T12" s="17" t="s">
        <v>5321</v>
      </c>
      <c r="U12" s="17" t="s">
        <v>5321</v>
      </c>
      <c r="V12" s="17">
        <v>1</v>
      </c>
      <c r="W12" s="17">
        <v>0</v>
      </c>
      <c r="X12" s="17">
        <v>0</v>
      </c>
    </row>
    <row r="13" spans="1:24" s="17" customFormat="1" ht="11.25" x14ac:dyDescent="0.2">
      <c r="A13" s="17" t="s">
        <v>5448</v>
      </c>
      <c r="B13" s="17" t="s">
        <v>5449</v>
      </c>
      <c r="C13" s="17" t="s">
        <v>5448</v>
      </c>
      <c r="D13" s="17" t="s">
        <v>5450</v>
      </c>
      <c r="E13" s="17">
        <v>2015</v>
      </c>
      <c r="F13" s="17" t="s">
        <v>11</v>
      </c>
      <c r="I13" s="17" t="s">
        <v>5451</v>
      </c>
      <c r="J13" s="17" t="s">
        <v>5409</v>
      </c>
      <c r="K13" s="17" t="s">
        <v>5452</v>
      </c>
      <c r="L13" s="17" t="s">
        <v>5453</v>
      </c>
      <c r="M13" s="64">
        <v>484294</v>
      </c>
      <c r="N13" s="64">
        <v>249936</v>
      </c>
      <c r="O13" s="17" t="s">
        <v>5454</v>
      </c>
      <c r="P13" s="17" t="s">
        <v>5455</v>
      </c>
      <c r="Q13" s="17" t="s">
        <v>5456</v>
      </c>
      <c r="R13" s="17" t="s">
        <v>5321</v>
      </c>
      <c r="S13" s="17" t="s">
        <v>5321</v>
      </c>
      <c r="T13" s="17" t="s">
        <v>5321</v>
      </c>
      <c r="U13" s="17" t="s">
        <v>5321</v>
      </c>
      <c r="V13" s="17">
        <v>1</v>
      </c>
      <c r="W13" s="17">
        <v>0</v>
      </c>
      <c r="X13" s="17">
        <v>0</v>
      </c>
    </row>
    <row r="14" spans="1:24" s="17" customFormat="1" ht="11.25" x14ac:dyDescent="0.2">
      <c r="A14" s="17" t="s">
        <v>5457</v>
      </c>
      <c r="B14" s="17" t="s">
        <v>5458</v>
      </c>
      <c r="C14" s="17" t="s">
        <v>5459</v>
      </c>
      <c r="D14" s="17" t="s">
        <v>5429</v>
      </c>
      <c r="E14" s="17">
        <v>2015</v>
      </c>
      <c r="F14" s="17" t="s">
        <v>5460</v>
      </c>
      <c r="H14" s="17" t="s">
        <v>5461</v>
      </c>
      <c r="I14" s="17" t="s">
        <v>5462</v>
      </c>
      <c r="J14" s="17" t="s">
        <v>5329</v>
      </c>
      <c r="K14" s="17" t="s">
        <v>5463</v>
      </c>
      <c r="L14" s="17" t="s">
        <v>5464</v>
      </c>
      <c r="M14" s="64">
        <v>2610043</v>
      </c>
      <c r="N14" s="64">
        <v>1533561</v>
      </c>
      <c r="O14" s="17" t="s">
        <v>5412</v>
      </c>
      <c r="P14" s="17" t="s">
        <v>5465</v>
      </c>
      <c r="Q14" s="17" t="s">
        <v>5466</v>
      </c>
      <c r="R14" s="17" t="s">
        <v>5321</v>
      </c>
      <c r="S14" s="17" t="s">
        <v>5321</v>
      </c>
      <c r="T14" s="17" t="s">
        <v>5321</v>
      </c>
      <c r="U14" s="17" t="s">
        <v>5321</v>
      </c>
      <c r="V14" s="17">
        <v>1</v>
      </c>
      <c r="W14" s="17">
        <v>0</v>
      </c>
      <c r="X14" s="17">
        <v>0</v>
      </c>
    </row>
    <row r="15" spans="1:24" s="17" customFormat="1" ht="11.25" x14ac:dyDescent="0.2">
      <c r="A15" s="17" t="s">
        <v>5467</v>
      </c>
      <c r="B15" s="17" t="s">
        <v>5468</v>
      </c>
      <c r="C15" s="17" t="s">
        <v>5469</v>
      </c>
      <c r="D15" s="17" t="s">
        <v>5406</v>
      </c>
      <c r="E15" s="17">
        <v>2019</v>
      </c>
      <c r="F15" s="17" t="s">
        <v>5470</v>
      </c>
      <c r="H15" s="17" t="s">
        <v>5471</v>
      </c>
      <c r="I15" s="17" t="s">
        <v>5321</v>
      </c>
      <c r="J15" s="17" t="s">
        <v>5321</v>
      </c>
      <c r="K15" s="17" t="s">
        <v>5472</v>
      </c>
      <c r="L15" s="17" t="s">
        <v>5473</v>
      </c>
      <c r="M15" s="64">
        <v>1339240</v>
      </c>
      <c r="N15" s="64">
        <v>732457</v>
      </c>
      <c r="O15" s="17" t="s">
        <v>5474</v>
      </c>
      <c r="P15" s="17" t="s">
        <v>5475</v>
      </c>
      <c r="Q15" s="17" t="s">
        <v>5414</v>
      </c>
      <c r="R15" s="17" t="s">
        <v>5321</v>
      </c>
      <c r="S15" s="17" t="s">
        <v>5321</v>
      </c>
      <c r="T15" s="17" t="s">
        <v>5321</v>
      </c>
      <c r="U15" s="17" t="s">
        <v>5321</v>
      </c>
      <c r="V15" s="17">
        <v>1</v>
      </c>
      <c r="W15" s="17">
        <v>0</v>
      </c>
      <c r="X15" s="17">
        <v>0</v>
      </c>
    </row>
    <row r="16" spans="1:24" s="17" customFormat="1" ht="11.25" x14ac:dyDescent="0.2">
      <c r="A16" s="17" t="s">
        <v>5476</v>
      </c>
      <c r="B16" s="17" t="s">
        <v>5477</v>
      </c>
      <c r="C16" s="17" t="s">
        <v>5478</v>
      </c>
      <c r="D16" s="17" t="s">
        <v>5429</v>
      </c>
      <c r="E16" s="17">
        <v>2016</v>
      </c>
      <c r="F16" s="17" t="s">
        <v>5430</v>
      </c>
      <c r="H16" s="17" t="s">
        <v>5479</v>
      </c>
      <c r="I16" s="17" t="s">
        <v>5480</v>
      </c>
      <c r="J16" s="17" t="s">
        <v>5481</v>
      </c>
      <c r="K16" s="17" t="s">
        <v>5385</v>
      </c>
      <c r="L16" s="17" t="s">
        <v>5473</v>
      </c>
      <c r="M16" s="64">
        <v>4520043</v>
      </c>
      <c r="N16" s="64">
        <v>2622654</v>
      </c>
      <c r="O16" s="17" t="s">
        <v>5321</v>
      </c>
      <c r="P16" s="17" t="s">
        <v>5321</v>
      </c>
      <c r="Q16" s="17" t="s">
        <v>5321</v>
      </c>
      <c r="R16" s="17" t="s">
        <v>5321</v>
      </c>
      <c r="S16" s="17" t="s">
        <v>5321</v>
      </c>
      <c r="T16" s="17" t="s">
        <v>5321</v>
      </c>
      <c r="U16" s="17" t="s">
        <v>5321</v>
      </c>
      <c r="V16" s="17">
        <v>1</v>
      </c>
      <c r="W16" s="17">
        <v>0</v>
      </c>
      <c r="X16" s="17">
        <v>0</v>
      </c>
    </row>
    <row r="17" spans="1:24" s="17" customFormat="1" ht="11.25" x14ac:dyDescent="0.2">
      <c r="A17" s="17" t="s">
        <v>5482</v>
      </c>
      <c r="B17" s="17" t="s">
        <v>5483</v>
      </c>
      <c r="C17" s="17" t="s">
        <v>5484</v>
      </c>
      <c r="D17" s="17" t="s">
        <v>5393</v>
      </c>
      <c r="E17" s="17">
        <v>2015</v>
      </c>
      <c r="F17" s="17" t="s">
        <v>5430</v>
      </c>
      <c r="H17" s="17" t="s">
        <v>5485</v>
      </c>
      <c r="I17" s="17" t="s">
        <v>5486</v>
      </c>
      <c r="J17" s="17" t="s">
        <v>5481</v>
      </c>
      <c r="K17" s="17" t="s">
        <v>5487</v>
      </c>
      <c r="L17" s="17" t="s">
        <v>5488</v>
      </c>
      <c r="M17" s="64">
        <v>1775805</v>
      </c>
      <c r="N17" s="64">
        <v>1041237</v>
      </c>
      <c r="O17" s="17" t="s">
        <v>5489</v>
      </c>
      <c r="P17" s="17" t="s">
        <v>5490</v>
      </c>
      <c r="Q17" s="17" t="s">
        <v>5491</v>
      </c>
      <c r="R17" s="17" t="s">
        <v>5321</v>
      </c>
      <c r="S17" s="17" t="s">
        <v>5321</v>
      </c>
      <c r="T17" s="17" t="s">
        <v>5321</v>
      </c>
      <c r="U17" s="17" t="s">
        <v>5321</v>
      </c>
      <c r="V17" s="17">
        <v>1</v>
      </c>
      <c r="W17" s="17">
        <v>0</v>
      </c>
      <c r="X17" s="17">
        <v>0</v>
      </c>
    </row>
    <row r="18" spans="1:24" s="17" customFormat="1" ht="11.25" x14ac:dyDescent="0.2">
      <c r="A18" s="17" t="s">
        <v>5492</v>
      </c>
      <c r="B18" s="17" t="s">
        <v>5493</v>
      </c>
      <c r="C18" s="17" t="s">
        <v>5494</v>
      </c>
      <c r="D18" s="17" t="s">
        <v>5495</v>
      </c>
      <c r="E18" s="17">
        <v>2020</v>
      </c>
      <c r="F18" s="17" t="s">
        <v>5496</v>
      </c>
      <c r="I18" s="17" t="s">
        <v>5497</v>
      </c>
      <c r="J18" s="17" t="s">
        <v>5498</v>
      </c>
      <c r="K18" s="17" t="s">
        <v>5398</v>
      </c>
      <c r="L18" s="17" t="s">
        <v>5499</v>
      </c>
      <c r="M18" s="64">
        <v>17291426</v>
      </c>
      <c r="N18" s="64">
        <v>10000000</v>
      </c>
      <c r="O18" s="17" t="s">
        <v>5500</v>
      </c>
      <c r="P18" s="17" t="s">
        <v>5501</v>
      </c>
      <c r="Q18" s="17" t="s">
        <v>5502</v>
      </c>
      <c r="R18" s="17" t="s">
        <v>5321</v>
      </c>
      <c r="S18" s="17" t="s">
        <v>5321</v>
      </c>
      <c r="T18" s="17" t="s">
        <v>5321</v>
      </c>
      <c r="U18" s="17" t="s">
        <v>5321</v>
      </c>
      <c r="V18" s="17">
        <v>1</v>
      </c>
      <c r="W18" s="17">
        <v>0</v>
      </c>
      <c r="X18" s="17">
        <v>0</v>
      </c>
    </row>
    <row r="19" spans="1:24" s="17" customFormat="1" ht="11.25" x14ac:dyDescent="0.2">
      <c r="A19" s="17" t="s">
        <v>5503</v>
      </c>
      <c r="B19" s="17" t="s">
        <v>5504</v>
      </c>
      <c r="C19" s="17" t="s">
        <v>5505</v>
      </c>
      <c r="D19" s="17" t="s">
        <v>5441</v>
      </c>
      <c r="E19" s="17">
        <v>2016</v>
      </c>
      <c r="F19" s="17" t="s">
        <v>5430</v>
      </c>
      <c r="H19" s="17" t="s">
        <v>5506</v>
      </c>
      <c r="I19" s="17" t="s">
        <v>5507</v>
      </c>
      <c r="J19" s="17" t="s">
        <v>5508</v>
      </c>
      <c r="K19" s="17" t="s">
        <v>5410</v>
      </c>
      <c r="L19" s="17" t="s">
        <v>5509</v>
      </c>
      <c r="M19" s="64">
        <v>3214997</v>
      </c>
      <c r="N19" s="64">
        <v>1763487</v>
      </c>
      <c r="O19" s="17" t="s">
        <v>5510</v>
      </c>
      <c r="P19" s="17" t="s">
        <v>5511</v>
      </c>
      <c r="Q19" s="17" t="s">
        <v>5512</v>
      </c>
      <c r="R19" s="17" t="s">
        <v>5321</v>
      </c>
      <c r="S19" s="17" t="s">
        <v>5321</v>
      </c>
      <c r="T19" s="17" t="s">
        <v>5321</v>
      </c>
      <c r="U19" s="17" t="s">
        <v>5321</v>
      </c>
      <c r="V19" s="17">
        <v>1</v>
      </c>
      <c r="W19" s="17">
        <v>0</v>
      </c>
      <c r="X19" s="17">
        <v>0</v>
      </c>
    </row>
    <row r="20" spans="1:24" s="17" customFormat="1" ht="11.25" x14ac:dyDescent="0.2">
      <c r="A20" s="17" t="s">
        <v>5513</v>
      </c>
      <c r="B20" s="17" t="s">
        <v>5514</v>
      </c>
      <c r="C20" s="17" t="s">
        <v>5515</v>
      </c>
      <c r="D20" s="17" t="s">
        <v>5406</v>
      </c>
      <c r="E20" s="17">
        <v>2020</v>
      </c>
      <c r="F20" s="17" t="s">
        <v>5516</v>
      </c>
      <c r="H20" s="17" t="s">
        <v>5517</v>
      </c>
      <c r="I20" s="17" t="s">
        <v>5518</v>
      </c>
      <c r="J20" s="17" t="s">
        <v>5519</v>
      </c>
      <c r="K20" s="17" t="s">
        <v>5520</v>
      </c>
      <c r="L20" s="17" t="s">
        <v>5521</v>
      </c>
      <c r="M20" s="64">
        <v>1524394</v>
      </c>
      <c r="N20" s="64">
        <v>835350</v>
      </c>
      <c r="O20" s="17" t="s">
        <v>5522</v>
      </c>
      <c r="P20" s="17" t="s">
        <v>5523</v>
      </c>
      <c r="Q20" s="17" t="s">
        <v>5524</v>
      </c>
      <c r="R20" s="17" t="s">
        <v>5321</v>
      </c>
      <c r="S20" s="17" t="s">
        <v>5321</v>
      </c>
      <c r="T20" s="17" t="s">
        <v>5321</v>
      </c>
      <c r="U20" s="17" t="s">
        <v>5321</v>
      </c>
      <c r="V20" s="17">
        <v>1</v>
      </c>
      <c r="W20" s="17">
        <v>0</v>
      </c>
      <c r="X20" s="17">
        <v>0</v>
      </c>
    </row>
    <row r="21" spans="1:24" s="17" customFormat="1" ht="11.25" x14ac:dyDescent="0.2">
      <c r="A21" s="17" t="s">
        <v>5525</v>
      </c>
      <c r="B21" s="17" t="s">
        <v>5526</v>
      </c>
      <c r="C21" s="17" t="s">
        <v>5527</v>
      </c>
      <c r="D21" s="17" t="s">
        <v>5528</v>
      </c>
      <c r="E21" s="17">
        <v>2016</v>
      </c>
      <c r="F21" s="17" t="s">
        <v>5418</v>
      </c>
      <c r="I21" s="17" t="s">
        <v>5525</v>
      </c>
      <c r="J21" s="17" t="s">
        <v>5397</v>
      </c>
      <c r="K21" s="17" t="s">
        <v>5529</v>
      </c>
      <c r="L21" s="17" t="s">
        <v>5530</v>
      </c>
      <c r="M21" s="64">
        <v>681158</v>
      </c>
      <c r="N21" s="64">
        <v>408693</v>
      </c>
      <c r="O21" s="17" t="s">
        <v>5321</v>
      </c>
      <c r="P21" s="17" t="s">
        <v>5531</v>
      </c>
      <c r="Q21" s="17" t="s">
        <v>5321</v>
      </c>
      <c r="R21" s="17" t="s">
        <v>5321</v>
      </c>
      <c r="S21" s="17" t="s">
        <v>5321</v>
      </c>
      <c r="T21" s="17" t="s">
        <v>5321</v>
      </c>
      <c r="U21" s="17" t="s">
        <v>5321</v>
      </c>
      <c r="V21" s="17">
        <v>0</v>
      </c>
      <c r="W21" s="17">
        <v>0</v>
      </c>
      <c r="X21" s="17">
        <v>0</v>
      </c>
    </row>
    <row r="22" spans="1:24" s="17" customFormat="1" ht="11.25" x14ac:dyDescent="0.2">
      <c r="A22" s="17" t="s">
        <v>5532</v>
      </c>
      <c r="B22" s="17" t="s">
        <v>5533</v>
      </c>
      <c r="C22" s="17" t="s">
        <v>5534</v>
      </c>
      <c r="D22" s="17" t="s">
        <v>5528</v>
      </c>
      <c r="E22" s="17">
        <v>2016</v>
      </c>
      <c r="F22" s="17" t="s">
        <v>5418</v>
      </c>
      <c r="I22" s="17" t="s">
        <v>5535</v>
      </c>
      <c r="J22" s="17" t="s">
        <v>5397</v>
      </c>
      <c r="K22" s="17" t="s">
        <v>5529</v>
      </c>
      <c r="L22" s="17" t="s">
        <v>5530</v>
      </c>
      <c r="M22" s="64">
        <v>755515</v>
      </c>
      <c r="N22" s="64">
        <v>160000</v>
      </c>
      <c r="O22" s="17" t="s">
        <v>5321</v>
      </c>
      <c r="P22" s="17" t="s">
        <v>5536</v>
      </c>
      <c r="Q22" s="17" t="s">
        <v>5321</v>
      </c>
      <c r="R22" s="17" t="s">
        <v>5321</v>
      </c>
      <c r="S22" s="17" t="s">
        <v>5321</v>
      </c>
      <c r="T22" s="17" t="s">
        <v>5321</v>
      </c>
      <c r="U22" s="17" t="s">
        <v>5321</v>
      </c>
      <c r="V22" s="17">
        <v>0</v>
      </c>
      <c r="W22" s="17">
        <v>0</v>
      </c>
      <c r="X22" s="17">
        <v>0</v>
      </c>
    </row>
    <row r="23" spans="1:24" s="17" customFormat="1" ht="11.25" x14ac:dyDescent="0.2">
      <c r="A23" s="17" t="s">
        <v>5537</v>
      </c>
      <c r="B23" s="17" t="s">
        <v>5538</v>
      </c>
      <c r="C23" s="17" t="s">
        <v>5539</v>
      </c>
      <c r="D23" s="17" t="s">
        <v>5528</v>
      </c>
      <c r="E23" s="17">
        <v>2016</v>
      </c>
      <c r="F23" s="17" t="s">
        <v>5418</v>
      </c>
      <c r="I23" s="17" t="s">
        <v>5537</v>
      </c>
      <c r="J23" s="17" t="s">
        <v>5397</v>
      </c>
      <c r="K23" s="17" t="s">
        <v>5529</v>
      </c>
      <c r="L23" s="17" t="s">
        <v>5530</v>
      </c>
      <c r="M23" s="64">
        <v>1596008</v>
      </c>
      <c r="N23" s="64">
        <v>700000</v>
      </c>
      <c r="O23" s="17" t="s">
        <v>5321</v>
      </c>
      <c r="P23" s="17" t="s">
        <v>5540</v>
      </c>
      <c r="Q23" s="17" t="s">
        <v>5321</v>
      </c>
      <c r="R23" s="17" t="s">
        <v>5321</v>
      </c>
      <c r="S23" s="17" t="s">
        <v>5321</v>
      </c>
      <c r="T23" s="17" t="s">
        <v>5321</v>
      </c>
      <c r="U23" s="17" t="s">
        <v>5321</v>
      </c>
      <c r="V23" s="17">
        <v>0</v>
      </c>
      <c r="W23" s="17">
        <v>0</v>
      </c>
      <c r="X23" s="17">
        <v>0</v>
      </c>
    </row>
    <row r="24" spans="1:24" s="17" customFormat="1" ht="11.25" x14ac:dyDescent="0.2">
      <c r="A24" s="17" t="s">
        <v>5541</v>
      </c>
      <c r="B24" s="17" t="s">
        <v>5542</v>
      </c>
      <c r="C24" s="17" t="s">
        <v>5543</v>
      </c>
      <c r="D24" s="17" t="s">
        <v>5528</v>
      </c>
      <c r="E24" s="17">
        <v>2016</v>
      </c>
      <c r="F24" s="17" t="s">
        <v>5418</v>
      </c>
      <c r="I24" s="17" t="s">
        <v>5544</v>
      </c>
      <c r="J24" s="17" t="s">
        <v>5397</v>
      </c>
      <c r="K24" s="17" t="s">
        <v>5529</v>
      </c>
      <c r="L24" s="17" t="s">
        <v>5530</v>
      </c>
      <c r="M24" s="64">
        <v>290233</v>
      </c>
      <c r="N24" s="64">
        <v>115511</v>
      </c>
      <c r="O24" s="17" t="s">
        <v>5321</v>
      </c>
      <c r="P24" s="17" t="s">
        <v>5545</v>
      </c>
      <c r="Q24" s="17" t="s">
        <v>5321</v>
      </c>
      <c r="R24" s="17" t="s">
        <v>5321</v>
      </c>
      <c r="S24" s="17" t="s">
        <v>5321</v>
      </c>
      <c r="T24" s="17" t="s">
        <v>5321</v>
      </c>
      <c r="U24" s="17" t="s">
        <v>5321</v>
      </c>
      <c r="V24" s="17">
        <v>0</v>
      </c>
      <c r="W24" s="17">
        <v>0</v>
      </c>
      <c r="X24" s="17">
        <v>0</v>
      </c>
    </row>
    <row r="25" spans="1:24" s="17" customFormat="1" ht="11.25" x14ac:dyDescent="0.2">
      <c r="A25" s="17" t="s">
        <v>5546</v>
      </c>
      <c r="B25" s="17" t="s">
        <v>5547</v>
      </c>
      <c r="C25" s="17" t="s">
        <v>5548</v>
      </c>
      <c r="D25" s="17" t="s">
        <v>5528</v>
      </c>
      <c r="E25" s="17">
        <v>2016</v>
      </c>
      <c r="F25" s="17" t="s">
        <v>5313</v>
      </c>
      <c r="I25" s="17" t="s">
        <v>5549</v>
      </c>
      <c r="J25" s="17" t="s">
        <v>5397</v>
      </c>
      <c r="K25" s="17" t="s">
        <v>5529</v>
      </c>
      <c r="L25" s="17" t="s">
        <v>5530</v>
      </c>
      <c r="M25" s="64">
        <v>310042</v>
      </c>
      <c r="N25" s="64">
        <v>186025</v>
      </c>
      <c r="O25" s="17" t="s">
        <v>5321</v>
      </c>
      <c r="P25" s="17" t="s">
        <v>5550</v>
      </c>
      <c r="Q25" s="17" t="s">
        <v>5321</v>
      </c>
      <c r="R25" s="17" t="s">
        <v>5321</v>
      </c>
      <c r="S25" s="17" t="s">
        <v>5321</v>
      </c>
      <c r="T25" s="17" t="s">
        <v>5321</v>
      </c>
      <c r="U25" s="17" t="s">
        <v>5321</v>
      </c>
      <c r="V25" s="17">
        <v>0</v>
      </c>
      <c r="W25" s="17">
        <v>0</v>
      </c>
      <c r="X25" s="17">
        <v>0</v>
      </c>
    </row>
    <row r="26" spans="1:24" s="17" customFormat="1" ht="11.25" x14ac:dyDescent="0.2">
      <c r="A26" s="17" t="s">
        <v>5551</v>
      </c>
      <c r="B26" s="17" t="s">
        <v>5552</v>
      </c>
      <c r="C26" s="17" t="s">
        <v>5553</v>
      </c>
      <c r="D26" s="17" t="s">
        <v>5528</v>
      </c>
      <c r="E26" s="17">
        <v>2016</v>
      </c>
      <c r="F26" s="17" t="s">
        <v>5313</v>
      </c>
      <c r="I26" s="17" t="s">
        <v>5551</v>
      </c>
      <c r="J26" s="17" t="s">
        <v>5397</v>
      </c>
      <c r="K26" s="17" t="s">
        <v>5529</v>
      </c>
      <c r="L26" s="17" t="s">
        <v>5530</v>
      </c>
      <c r="M26" s="64">
        <v>611582</v>
      </c>
      <c r="N26" s="64">
        <v>350232</v>
      </c>
      <c r="O26" s="17" t="s">
        <v>5321</v>
      </c>
      <c r="P26" s="17" t="s">
        <v>5554</v>
      </c>
      <c r="Q26" s="17" t="s">
        <v>5321</v>
      </c>
      <c r="R26" s="17" t="s">
        <v>5321</v>
      </c>
      <c r="S26" s="17" t="s">
        <v>5321</v>
      </c>
      <c r="T26" s="17" t="s">
        <v>5321</v>
      </c>
      <c r="U26" s="17" t="s">
        <v>5321</v>
      </c>
      <c r="V26" s="17">
        <v>0</v>
      </c>
      <c r="W26" s="17">
        <v>0</v>
      </c>
      <c r="X26" s="17">
        <v>0</v>
      </c>
    </row>
    <row r="27" spans="1:24" s="17" customFormat="1" ht="11.25" x14ac:dyDescent="0.2">
      <c r="A27" s="17" t="s">
        <v>5555</v>
      </c>
      <c r="B27" s="17" t="s">
        <v>5556</v>
      </c>
      <c r="C27" s="17" t="s">
        <v>5557</v>
      </c>
      <c r="D27" s="17" t="s">
        <v>5325</v>
      </c>
      <c r="E27" s="17">
        <v>2016</v>
      </c>
      <c r="F27" s="17" t="s">
        <v>5460</v>
      </c>
      <c r="H27" s="17" t="s">
        <v>5558</v>
      </c>
      <c r="I27" s="17" t="s">
        <v>5559</v>
      </c>
      <c r="J27" s="17" t="s">
        <v>5560</v>
      </c>
      <c r="K27" s="17" t="s">
        <v>5385</v>
      </c>
      <c r="L27" s="17" t="s">
        <v>5358</v>
      </c>
      <c r="M27" s="64">
        <v>7980586</v>
      </c>
      <c r="N27" s="64">
        <v>5895289</v>
      </c>
      <c r="O27" s="17" t="s">
        <v>5561</v>
      </c>
      <c r="P27" s="17" t="s">
        <v>5562</v>
      </c>
      <c r="Q27" s="17" t="s">
        <v>5563</v>
      </c>
      <c r="R27" s="17" t="s">
        <v>5564</v>
      </c>
      <c r="S27" s="17" t="s">
        <v>5321</v>
      </c>
      <c r="T27" s="17" t="s">
        <v>5321</v>
      </c>
      <c r="U27" s="17" t="s">
        <v>5565</v>
      </c>
      <c r="V27" s="17">
        <v>1</v>
      </c>
      <c r="W27" s="17">
        <v>0</v>
      </c>
      <c r="X27" s="17">
        <v>0</v>
      </c>
    </row>
    <row r="28" spans="1:24" s="17" customFormat="1" ht="11.25" x14ac:dyDescent="0.2">
      <c r="A28" s="17" t="s">
        <v>5566</v>
      </c>
      <c r="B28" s="17" t="s">
        <v>5567</v>
      </c>
      <c r="C28" s="17" t="s">
        <v>5568</v>
      </c>
      <c r="D28" s="17" t="s">
        <v>5312</v>
      </c>
      <c r="E28" s="17">
        <v>2021</v>
      </c>
      <c r="F28" s="17" t="s">
        <v>5470</v>
      </c>
      <c r="H28" s="17" t="s">
        <v>5569</v>
      </c>
      <c r="I28" s="17" t="s">
        <v>5570</v>
      </c>
      <c r="J28" s="17" t="s">
        <v>5571</v>
      </c>
      <c r="K28" s="17" t="s">
        <v>5572</v>
      </c>
      <c r="L28" s="17" t="s">
        <v>5317</v>
      </c>
      <c r="M28" s="64">
        <v>18006281</v>
      </c>
      <c r="N28" s="64">
        <v>10803769</v>
      </c>
      <c r="O28" s="17" t="s">
        <v>5321</v>
      </c>
      <c r="P28" s="17" t="s">
        <v>5321</v>
      </c>
      <c r="Q28" s="17" t="s">
        <v>5321</v>
      </c>
      <c r="R28" s="17" t="s">
        <v>5321</v>
      </c>
      <c r="S28" s="17" t="s">
        <v>5321</v>
      </c>
      <c r="T28" s="17" t="s">
        <v>5321</v>
      </c>
      <c r="U28" s="17" t="s">
        <v>5321</v>
      </c>
      <c r="V28" s="17">
        <v>0</v>
      </c>
      <c r="W28" s="17">
        <v>0</v>
      </c>
      <c r="X28" s="17">
        <v>0</v>
      </c>
    </row>
    <row r="29" spans="1:24" s="17" customFormat="1" ht="11.25" x14ac:dyDescent="0.2">
      <c r="A29" s="17" t="s">
        <v>5573</v>
      </c>
      <c r="B29" s="17" t="s">
        <v>5574</v>
      </c>
      <c r="C29" s="17" t="s">
        <v>5575</v>
      </c>
      <c r="D29" s="17" t="s">
        <v>5312</v>
      </c>
      <c r="E29" s="17">
        <v>2021</v>
      </c>
      <c r="F29" s="17" t="s">
        <v>5430</v>
      </c>
      <c r="H29" s="17" t="s">
        <v>5576</v>
      </c>
      <c r="I29" s="17" t="s">
        <v>5577</v>
      </c>
      <c r="J29" s="17" t="s">
        <v>5578</v>
      </c>
      <c r="K29" s="17" t="s">
        <v>5572</v>
      </c>
      <c r="L29" s="17" t="s">
        <v>5499</v>
      </c>
      <c r="M29" s="64">
        <v>18656636</v>
      </c>
      <c r="N29" s="64">
        <v>11193981</v>
      </c>
      <c r="O29" s="17" t="s">
        <v>5321</v>
      </c>
      <c r="P29" s="17" t="s">
        <v>5321</v>
      </c>
      <c r="Q29" s="17" t="s">
        <v>5321</v>
      </c>
      <c r="R29" s="17" t="s">
        <v>5321</v>
      </c>
      <c r="S29" s="17" t="s">
        <v>5321</v>
      </c>
      <c r="T29" s="17" t="s">
        <v>5321</v>
      </c>
      <c r="U29" s="17" t="s">
        <v>5321</v>
      </c>
      <c r="V29" s="17">
        <v>0</v>
      </c>
      <c r="W29" s="17">
        <v>0</v>
      </c>
      <c r="X29" s="17">
        <v>0</v>
      </c>
    </row>
    <row r="30" spans="1:24" s="17" customFormat="1" ht="11.25" x14ac:dyDescent="0.2">
      <c r="A30" s="17" t="s">
        <v>5579</v>
      </c>
      <c r="B30" s="17" t="s">
        <v>5580</v>
      </c>
      <c r="C30" s="17" t="s">
        <v>5581</v>
      </c>
      <c r="D30" s="17" t="s">
        <v>5528</v>
      </c>
      <c r="E30" s="17">
        <v>2016</v>
      </c>
      <c r="F30" s="17" t="s">
        <v>5394</v>
      </c>
      <c r="I30" s="17" t="s">
        <v>5581</v>
      </c>
      <c r="J30" s="17" t="s">
        <v>5397</v>
      </c>
      <c r="K30" s="17" t="s">
        <v>5529</v>
      </c>
      <c r="L30" s="17" t="s">
        <v>5530</v>
      </c>
      <c r="M30" s="64">
        <v>601355</v>
      </c>
      <c r="N30" s="64">
        <v>182112</v>
      </c>
      <c r="O30" s="17" t="s">
        <v>5321</v>
      </c>
      <c r="P30" s="17" t="s">
        <v>5582</v>
      </c>
      <c r="Q30" s="17" t="s">
        <v>5321</v>
      </c>
      <c r="R30" s="17" t="s">
        <v>5321</v>
      </c>
      <c r="S30" s="17" t="s">
        <v>5321</v>
      </c>
      <c r="T30" s="17" t="s">
        <v>5321</v>
      </c>
      <c r="U30" s="17" t="s">
        <v>5321</v>
      </c>
      <c r="V30" s="17">
        <v>0</v>
      </c>
      <c r="W30" s="17">
        <v>0</v>
      </c>
      <c r="X30" s="17">
        <v>0</v>
      </c>
    </row>
    <row r="31" spans="1:24" s="17" customFormat="1" ht="11.25" x14ac:dyDescent="0.2">
      <c r="A31" s="17" t="s">
        <v>5583</v>
      </c>
      <c r="B31" s="17" t="s">
        <v>5584</v>
      </c>
      <c r="C31" s="17" t="s">
        <v>5585</v>
      </c>
      <c r="D31" s="17" t="s">
        <v>5528</v>
      </c>
      <c r="E31" s="17">
        <v>2016</v>
      </c>
      <c r="F31" s="17" t="s">
        <v>11</v>
      </c>
      <c r="I31" s="17" t="s">
        <v>5586</v>
      </c>
      <c r="J31" s="17" t="s">
        <v>5397</v>
      </c>
      <c r="K31" s="17" t="s">
        <v>5529</v>
      </c>
      <c r="L31" s="17" t="s">
        <v>5530</v>
      </c>
      <c r="M31" s="64">
        <v>960577</v>
      </c>
      <c r="N31" s="64">
        <v>266902</v>
      </c>
      <c r="O31" s="17" t="s">
        <v>5321</v>
      </c>
      <c r="P31" s="17" t="s">
        <v>5587</v>
      </c>
      <c r="Q31" s="17" t="s">
        <v>5321</v>
      </c>
      <c r="R31" s="17" t="s">
        <v>5321</v>
      </c>
      <c r="S31" s="17" t="s">
        <v>5321</v>
      </c>
      <c r="T31" s="17" t="s">
        <v>5321</v>
      </c>
      <c r="U31" s="17" t="s">
        <v>5321</v>
      </c>
      <c r="V31" s="17">
        <v>0</v>
      </c>
      <c r="W31" s="17">
        <v>0</v>
      </c>
      <c r="X31" s="17">
        <v>0</v>
      </c>
    </row>
    <row r="32" spans="1:24" s="17" customFormat="1" ht="11.25" x14ac:dyDescent="0.2">
      <c r="A32" s="17" t="s">
        <v>5588</v>
      </c>
      <c r="B32" s="17" t="s">
        <v>5589</v>
      </c>
      <c r="C32" s="17" t="s">
        <v>5590</v>
      </c>
      <c r="D32" s="17" t="s">
        <v>5528</v>
      </c>
      <c r="E32" s="17">
        <v>2016</v>
      </c>
      <c r="F32" s="17" t="s">
        <v>5341</v>
      </c>
      <c r="I32" s="17" t="s">
        <v>5591</v>
      </c>
      <c r="J32" s="17" t="s">
        <v>5397</v>
      </c>
      <c r="K32" s="17" t="s">
        <v>5529</v>
      </c>
      <c r="L32" s="17" t="s">
        <v>5530</v>
      </c>
      <c r="M32" s="64">
        <v>731196</v>
      </c>
      <c r="N32" s="64">
        <v>426734</v>
      </c>
      <c r="O32" s="17" t="s">
        <v>5321</v>
      </c>
      <c r="P32" s="17" t="s">
        <v>5592</v>
      </c>
      <c r="Q32" s="17" t="s">
        <v>5321</v>
      </c>
      <c r="R32" s="17" t="s">
        <v>5321</v>
      </c>
      <c r="S32" s="17" t="s">
        <v>5321</v>
      </c>
      <c r="T32" s="17" t="s">
        <v>5321</v>
      </c>
      <c r="U32" s="17" t="s">
        <v>5321</v>
      </c>
      <c r="V32" s="17">
        <v>0</v>
      </c>
      <c r="W32" s="17">
        <v>0</v>
      </c>
      <c r="X32" s="17">
        <v>0</v>
      </c>
    </row>
    <row r="33" spans="1:24" s="17" customFormat="1" ht="11.25" x14ac:dyDescent="0.2">
      <c r="A33" s="17" t="s">
        <v>5593</v>
      </c>
      <c r="B33" s="17" t="s">
        <v>5594</v>
      </c>
      <c r="C33" s="17" t="s">
        <v>5595</v>
      </c>
      <c r="D33" s="17" t="s">
        <v>5429</v>
      </c>
      <c r="E33" s="17">
        <v>2017</v>
      </c>
      <c r="F33" s="17" t="s">
        <v>5460</v>
      </c>
      <c r="I33" s="17" t="s">
        <v>5596</v>
      </c>
      <c r="J33" s="17" t="s">
        <v>5597</v>
      </c>
      <c r="K33" s="17" t="s">
        <v>5598</v>
      </c>
      <c r="L33" s="17" t="s">
        <v>5520</v>
      </c>
      <c r="M33" s="64">
        <v>2583226</v>
      </c>
      <c r="N33" s="64">
        <v>1506392</v>
      </c>
      <c r="O33" s="17" t="s">
        <v>5599</v>
      </c>
      <c r="P33" s="17" t="s">
        <v>5600</v>
      </c>
      <c r="Q33" s="17" t="s">
        <v>5601</v>
      </c>
      <c r="R33" s="17" t="s">
        <v>5321</v>
      </c>
      <c r="S33" s="17" t="s">
        <v>5321</v>
      </c>
      <c r="T33" s="17" t="s">
        <v>5321</v>
      </c>
      <c r="U33" s="17" t="s">
        <v>5321</v>
      </c>
      <c r="V33" s="17">
        <v>1</v>
      </c>
      <c r="W33" s="17">
        <v>0</v>
      </c>
      <c r="X33" s="17">
        <v>0</v>
      </c>
    </row>
    <row r="34" spans="1:24" s="17" customFormat="1" ht="11.25" x14ac:dyDescent="0.2">
      <c r="A34" s="17" t="s">
        <v>5602</v>
      </c>
      <c r="B34" s="17" t="s">
        <v>5603</v>
      </c>
      <c r="C34" s="17" t="s">
        <v>5604</v>
      </c>
      <c r="D34" s="17" t="s">
        <v>5441</v>
      </c>
      <c r="E34" s="17">
        <v>2015</v>
      </c>
      <c r="F34" s="17" t="s">
        <v>5394</v>
      </c>
      <c r="H34" s="17" t="s">
        <v>5605</v>
      </c>
      <c r="I34" s="17" t="s">
        <v>5606</v>
      </c>
      <c r="J34" s="17" t="s">
        <v>5607</v>
      </c>
      <c r="K34" s="17" t="s">
        <v>5463</v>
      </c>
      <c r="L34" s="17" t="s">
        <v>5608</v>
      </c>
      <c r="M34" s="64">
        <v>3070065</v>
      </c>
      <c r="N34" s="64">
        <v>1841581</v>
      </c>
      <c r="O34" s="17" t="s">
        <v>5510</v>
      </c>
      <c r="P34" s="17" t="s">
        <v>5609</v>
      </c>
      <c r="Q34" s="17" t="s">
        <v>5610</v>
      </c>
      <c r="R34" s="17" t="s">
        <v>5321</v>
      </c>
      <c r="S34" s="17" t="s">
        <v>5321</v>
      </c>
      <c r="T34" s="17" t="s">
        <v>5321</v>
      </c>
      <c r="U34" s="17" t="s">
        <v>5321</v>
      </c>
      <c r="V34" s="17">
        <v>1</v>
      </c>
      <c r="W34" s="17">
        <v>0</v>
      </c>
      <c r="X34" s="17">
        <v>0</v>
      </c>
    </row>
    <row r="35" spans="1:24" s="17" customFormat="1" ht="11.25" x14ac:dyDescent="0.2">
      <c r="A35" s="17" t="s">
        <v>5611</v>
      </c>
      <c r="B35" s="17" t="s">
        <v>5612</v>
      </c>
      <c r="C35" s="17" t="s">
        <v>5613</v>
      </c>
      <c r="D35" s="17" t="s">
        <v>5381</v>
      </c>
      <c r="E35" s="17">
        <v>2020</v>
      </c>
      <c r="F35" s="17" t="s">
        <v>5430</v>
      </c>
      <c r="H35" s="17" t="s">
        <v>5614</v>
      </c>
      <c r="I35" s="17" t="s">
        <v>5615</v>
      </c>
      <c r="J35" s="17" t="s">
        <v>5616</v>
      </c>
      <c r="K35" s="17" t="s">
        <v>5345</v>
      </c>
      <c r="L35" s="17" t="s">
        <v>5617</v>
      </c>
      <c r="M35" s="64">
        <v>2103880</v>
      </c>
      <c r="N35" s="64">
        <v>1157108</v>
      </c>
      <c r="O35" s="17" t="s">
        <v>5618</v>
      </c>
      <c r="P35" s="17" t="s">
        <v>5619</v>
      </c>
      <c r="Q35" s="17" t="s">
        <v>5620</v>
      </c>
      <c r="R35" s="17" t="s">
        <v>5321</v>
      </c>
      <c r="S35" s="17" t="s">
        <v>5321</v>
      </c>
      <c r="T35" s="17" t="s">
        <v>5321</v>
      </c>
      <c r="U35" s="17" t="s">
        <v>5321</v>
      </c>
      <c r="V35" s="17">
        <v>1</v>
      </c>
      <c r="W35" s="17">
        <v>0</v>
      </c>
      <c r="X35" s="17">
        <v>0</v>
      </c>
    </row>
    <row r="36" spans="1:24" s="17" customFormat="1" ht="11.25" x14ac:dyDescent="0.2">
      <c r="A36" s="17" t="s">
        <v>5621</v>
      </c>
      <c r="B36" s="17" t="s">
        <v>5622</v>
      </c>
      <c r="C36" s="17" t="s">
        <v>5623</v>
      </c>
      <c r="D36" s="17" t="s">
        <v>5325</v>
      </c>
      <c r="E36" s="17">
        <v>2020</v>
      </c>
      <c r="F36" s="17" t="s">
        <v>5394</v>
      </c>
      <c r="H36" s="17" t="s">
        <v>5624</v>
      </c>
      <c r="I36" s="17" t="s">
        <v>5625</v>
      </c>
      <c r="J36" s="17" t="s">
        <v>5597</v>
      </c>
      <c r="K36" s="17" t="s">
        <v>5398</v>
      </c>
      <c r="L36" s="17" t="s">
        <v>5626</v>
      </c>
      <c r="M36" s="64">
        <v>4177980</v>
      </c>
      <c r="N36" s="64">
        <v>2506788</v>
      </c>
      <c r="O36" s="17" t="s">
        <v>5627</v>
      </c>
      <c r="P36" s="17" t="s">
        <v>5628</v>
      </c>
      <c r="Q36" s="17" t="s">
        <v>5629</v>
      </c>
      <c r="R36" s="17" t="s">
        <v>5630</v>
      </c>
      <c r="S36" s="17" t="s">
        <v>5631</v>
      </c>
      <c r="T36" s="17" t="s">
        <v>5321</v>
      </c>
      <c r="U36" s="17" t="s">
        <v>5321</v>
      </c>
      <c r="V36" s="17">
        <v>1</v>
      </c>
      <c r="W36" s="17">
        <v>0</v>
      </c>
      <c r="X36" s="17">
        <v>0</v>
      </c>
    </row>
    <row r="37" spans="1:24" s="17" customFormat="1" ht="11.25" x14ac:dyDescent="0.2">
      <c r="A37" s="17" t="s">
        <v>5632</v>
      </c>
      <c r="B37" s="17" t="s">
        <v>5633</v>
      </c>
      <c r="C37" s="17" t="s">
        <v>5634</v>
      </c>
      <c r="D37" s="17" t="s">
        <v>5325</v>
      </c>
      <c r="E37" s="17">
        <v>2020</v>
      </c>
      <c r="F37" s="17" t="s">
        <v>5496</v>
      </c>
      <c r="G37" s="17" t="s">
        <v>9</v>
      </c>
      <c r="H37" s="17" t="s">
        <v>5635</v>
      </c>
      <c r="I37" s="17" t="s">
        <v>5636</v>
      </c>
      <c r="J37" s="17" t="s">
        <v>5637</v>
      </c>
      <c r="K37" s="17" t="s">
        <v>5330</v>
      </c>
      <c r="L37" s="17" t="s">
        <v>5358</v>
      </c>
      <c r="M37" s="64">
        <v>5351723</v>
      </c>
      <c r="N37" s="64">
        <v>4013790</v>
      </c>
      <c r="O37" s="17" t="s">
        <v>5638</v>
      </c>
      <c r="P37" s="17" t="s">
        <v>5639</v>
      </c>
      <c r="Q37" s="17" t="s">
        <v>5640</v>
      </c>
      <c r="R37" s="17" t="s">
        <v>5641</v>
      </c>
      <c r="S37" s="17" t="s">
        <v>5321</v>
      </c>
      <c r="T37" s="17" t="s">
        <v>5321</v>
      </c>
      <c r="U37" s="17" t="s">
        <v>5642</v>
      </c>
      <c r="V37" s="17">
        <v>1</v>
      </c>
      <c r="W37" s="17">
        <v>0</v>
      </c>
      <c r="X37" s="17">
        <v>0</v>
      </c>
    </row>
    <row r="38" spans="1:24" s="17" customFormat="1" ht="11.25" x14ac:dyDescent="0.2">
      <c r="A38" s="17" t="s">
        <v>5643</v>
      </c>
      <c r="B38" s="17" t="s">
        <v>5644</v>
      </c>
      <c r="C38" s="17" t="s">
        <v>5645</v>
      </c>
      <c r="D38" s="17" t="s">
        <v>5495</v>
      </c>
      <c r="E38" s="17">
        <v>2020</v>
      </c>
      <c r="F38" s="17" t="s">
        <v>5470</v>
      </c>
      <c r="G38" s="17" t="s">
        <v>5646</v>
      </c>
      <c r="I38" s="17" t="s">
        <v>5647</v>
      </c>
      <c r="J38" s="17" t="s">
        <v>5648</v>
      </c>
      <c r="K38" s="17" t="s">
        <v>5398</v>
      </c>
      <c r="L38" s="17" t="s">
        <v>5626</v>
      </c>
      <c r="M38" s="64">
        <v>16515020</v>
      </c>
      <c r="N38" s="64">
        <v>9908979</v>
      </c>
      <c r="O38" s="17" t="s">
        <v>5649</v>
      </c>
      <c r="P38" s="17" t="s">
        <v>5650</v>
      </c>
      <c r="Q38" s="17" t="s">
        <v>5651</v>
      </c>
      <c r="R38" s="17" t="s">
        <v>5321</v>
      </c>
      <c r="S38" s="17" t="s">
        <v>5321</v>
      </c>
      <c r="T38" s="17" t="s">
        <v>5321</v>
      </c>
      <c r="U38" s="17" t="s">
        <v>5321</v>
      </c>
      <c r="V38" s="17">
        <v>1</v>
      </c>
      <c r="W38" s="17">
        <v>0</v>
      </c>
      <c r="X38" s="17">
        <v>0</v>
      </c>
    </row>
    <row r="39" spans="1:24" s="17" customFormat="1" ht="11.25" x14ac:dyDescent="0.2">
      <c r="A39" s="17" t="s">
        <v>5652</v>
      </c>
      <c r="B39" s="17" t="s">
        <v>5653</v>
      </c>
      <c r="C39" s="17" t="s">
        <v>5654</v>
      </c>
      <c r="D39" s="17" t="s">
        <v>5325</v>
      </c>
      <c r="E39" s="17">
        <v>2020</v>
      </c>
      <c r="F39" s="17" t="s">
        <v>5655</v>
      </c>
      <c r="H39" s="17" t="s">
        <v>5656</v>
      </c>
      <c r="I39" s="17" t="s">
        <v>5657</v>
      </c>
      <c r="J39" s="17" t="s">
        <v>5658</v>
      </c>
      <c r="K39" s="17" t="s">
        <v>5330</v>
      </c>
      <c r="L39" s="17" t="s">
        <v>5659</v>
      </c>
      <c r="M39" s="64">
        <v>15855293</v>
      </c>
      <c r="N39" s="64">
        <v>9513175</v>
      </c>
      <c r="O39" s="17" t="s">
        <v>5660</v>
      </c>
      <c r="P39" s="17" t="s">
        <v>5661</v>
      </c>
      <c r="Q39" s="17" t="s">
        <v>5662</v>
      </c>
      <c r="R39" s="17" t="s">
        <v>5663</v>
      </c>
      <c r="S39" s="17" t="s">
        <v>5664</v>
      </c>
      <c r="T39" s="17" t="s">
        <v>5321</v>
      </c>
      <c r="U39" s="17" t="s">
        <v>5665</v>
      </c>
      <c r="V39" s="17">
        <v>1</v>
      </c>
      <c r="W39" s="17">
        <v>0</v>
      </c>
      <c r="X39" s="17">
        <v>0</v>
      </c>
    </row>
    <row r="40" spans="1:24" s="17" customFormat="1" ht="11.25" x14ac:dyDescent="0.2">
      <c r="A40" s="17" t="s">
        <v>5666</v>
      </c>
      <c r="B40" s="17" t="s">
        <v>5667</v>
      </c>
      <c r="C40" s="17" t="s">
        <v>5668</v>
      </c>
      <c r="D40" s="17" t="s">
        <v>5325</v>
      </c>
      <c r="E40" s="17">
        <v>2020</v>
      </c>
      <c r="F40" s="17" t="s">
        <v>11</v>
      </c>
      <c r="H40" s="17" t="s">
        <v>5669</v>
      </c>
      <c r="I40" s="17" t="s">
        <v>5670</v>
      </c>
      <c r="J40" s="17" t="s">
        <v>5671</v>
      </c>
      <c r="K40" s="17" t="s">
        <v>5330</v>
      </c>
      <c r="L40" s="17" t="s">
        <v>5672</v>
      </c>
      <c r="M40" s="64">
        <v>1919745</v>
      </c>
      <c r="N40" s="64">
        <v>1151863</v>
      </c>
      <c r="O40" s="17" t="s">
        <v>5673</v>
      </c>
      <c r="P40" s="17" t="s">
        <v>5674</v>
      </c>
      <c r="Q40" s="17" t="s">
        <v>5675</v>
      </c>
      <c r="R40" s="17" t="s">
        <v>5676</v>
      </c>
      <c r="S40" s="17" t="s">
        <v>5321</v>
      </c>
      <c r="T40" s="17" t="s">
        <v>5321</v>
      </c>
      <c r="U40" s="17" t="s">
        <v>5677</v>
      </c>
      <c r="V40" s="17">
        <v>1</v>
      </c>
      <c r="W40" s="17">
        <v>0</v>
      </c>
      <c r="X40" s="17">
        <v>0</v>
      </c>
    </row>
    <row r="41" spans="1:24" s="17" customFormat="1" ht="11.25" x14ac:dyDescent="0.2">
      <c r="A41" s="17" t="s">
        <v>5678</v>
      </c>
      <c r="B41" s="17" t="s">
        <v>5679</v>
      </c>
      <c r="C41" s="17" t="s">
        <v>5680</v>
      </c>
      <c r="D41" s="17" t="s">
        <v>5381</v>
      </c>
      <c r="E41" s="17">
        <v>2020</v>
      </c>
      <c r="F41" s="17" t="s">
        <v>11</v>
      </c>
      <c r="H41" s="17" t="s">
        <v>5681</v>
      </c>
      <c r="I41" s="17" t="s">
        <v>5682</v>
      </c>
      <c r="J41" s="17" t="s">
        <v>5683</v>
      </c>
      <c r="K41" s="17" t="s">
        <v>5398</v>
      </c>
      <c r="L41" s="17" t="s">
        <v>5399</v>
      </c>
      <c r="M41" s="64">
        <v>2641167</v>
      </c>
      <c r="N41" s="64">
        <v>1430090</v>
      </c>
      <c r="O41" s="17" t="s">
        <v>5684</v>
      </c>
      <c r="P41" s="17" t="s">
        <v>5685</v>
      </c>
      <c r="Q41" s="17" t="s">
        <v>5686</v>
      </c>
      <c r="R41" s="17" t="s">
        <v>5321</v>
      </c>
      <c r="S41" s="17" t="s">
        <v>5321</v>
      </c>
      <c r="T41" s="17" t="s">
        <v>5321</v>
      </c>
      <c r="U41" s="17" t="s">
        <v>5321</v>
      </c>
      <c r="V41" s="17">
        <v>1</v>
      </c>
      <c r="W41" s="17">
        <v>0</v>
      </c>
      <c r="X41" s="17">
        <v>0</v>
      </c>
    </row>
    <row r="42" spans="1:24" s="17" customFormat="1" ht="11.25" x14ac:dyDescent="0.2">
      <c r="A42" s="17" t="s">
        <v>5687</v>
      </c>
      <c r="B42" s="17" t="s">
        <v>5688</v>
      </c>
      <c r="C42" s="17" t="s">
        <v>5689</v>
      </c>
      <c r="D42" s="17" t="s">
        <v>5393</v>
      </c>
      <c r="E42" s="17">
        <v>2021</v>
      </c>
      <c r="F42" s="17" t="s">
        <v>5460</v>
      </c>
      <c r="H42" s="17" t="s">
        <v>5690</v>
      </c>
      <c r="I42" s="17" t="s">
        <v>5691</v>
      </c>
      <c r="J42" s="17" t="s">
        <v>5692</v>
      </c>
      <c r="K42" s="17" t="s">
        <v>5693</v>
      </c>
      <c r="L42" s="17" t="s">
        <v>5694</v>
      </c>
      <c r="M42" s="64">
        <v>2178541</v>
      </c>
      <c r="N42" s="64">
        <v>1307125</v>
      </c>
      <c r="O42" s="17" t="s">
        <v>5695</v>
      </c>
      <c r="P42" s="17" t="s">
        <v>5696</v>
      </c>
      <c r="Q42" s="17" t="s">
        <v>5697</v>
      </c>
      <c r="R42" s="17" t="s">
        <v>5321</v>
      </c>
      <c r="S42" s="17" t="s">
        <v>5321</v>
      </c>
      <c r="T42" s="17" t="s">
        <v>5321</v>
      </c>
      <c r="U42" s="17" t="s">
        <v>5321</v>
      </c>
      <c r="V42" s="17">
        <v>1</v>
      </c>
      <c r="W42" s="17">
        <v>0</v>
      </c>
      <c r="X42" s="17">
        <v>0</v>
      </c>
    </row>
    <row r="43" spans="1:24" s="17" customFormat="1" ht="11.25" x14ac:dyDescent="0.2">
      <c r="A43" s="17" t="s">
        <v>5698</v>
      </c>
      <c r="B43" s="17" t="s">
        <v>5699</v>
      </c>
      <c r="C43" s="17" t="s">
        <v>5700</v>
      </c>
      <c r="D43" s="17" t="s">
        <v>5325</v>
      </c>
      <c r="E43" s="17">
        <v>2021</v>
      </c>
      <c r="F43" s="17" t="s">
        <v>5460</v>
      </c>
      <c r="H43" s="17" t="s">
        <v>5701</v>
      </c>
      <c r="I43" s="17" t="s">
        <v>5702</v>
      </c>
      <c r="J43" s="17" t="s">
        <v>5703</v>
      </c>
      <c r="K43" s="17" t="s">
        <v>5704</v>
      </c>
      <c r="L43" s="17" t="s">
        <v>5659</v>
      </c>
      <c r="M43" s="64">
        <v>2847410</v>
      </c>
      <c r="N43" s="64">
        <v>1708444</v>
      </c>
      <c r="O43" s="17" t="s">
        <v>5705</v>
      </c>
      <c r="P43" s="17" t="s">
        <v>5706</v>
      </c>
      <c r="Q43" s="17" t="s">
        <v>5707</v>
      </c>
      <c r="R43" s="17" t="s">
        <v>5321</v>
      </c>
      <c r="S43" s="17" t="s">
        <v>5708</v>
      </c>
      <c r="T43" s="17" t="s">
        <v>5321</v>
      </c>
      <c r="U43" s="17" t="s">
        <v>5709</v>
      </c>
      <c r="V43" s="17">
        <v>1</v>
      </c>
      <c r="W43" s="17">
        <v>0</v>
      </c>
      <c r="X43" s="17">
        <v>0</v>
      </c>
    </row>
    <row r="44" spans="1:24" s="17" customFormat="1" ht="11.25" x14ac:dyDescent="0.2">
      <c r="A44" s="17" t="s">
        <v>5710</v>
      </c>
      <c r="B44" s="17" t="s">
        <v>5711</v>
      </c>
      <c r="C44" s="17" t="s">
        <v>5712</v>
      </c>
      <c r="D44" s="17" t="s">
        <v>5325</v>
      </c>
      <c r="E44" s="17">
        <v>2019</v>
      </c>
      <c r="F44" s="17" t="s">
        <v>5713</v>
      </c>
      <c r="H44" s="17" t="s">
        <v>5714</v>
      </c>
      <c r="I44" s="17" t="s">
        <v>5715</v>
      </c>
      <c r="J44" s="17" t="s">
        <v>5716</v>
      </c>
      <c r="K44" s="17" t="s">
        <v>5472</v>
      </c>
      <c r="L44" s="17" t="s">
        <v>5717</v>
      </c>
      <c r="M44" s="64">
        <v>1373000</v>
      </c>
      <c r="N44" s="64">
        <v>1029750</v>
      </c>
      <c r="O44" s="17" t="s">
        <v>5718</v>
      </c>
      <c r="P44" s="17" t="s">
        <v>5719</v>
      </c>
      <c r="Q44" s="17" t="s">
        <v>5349</v>
      </c>
      <c r="R44" s="17" t="s">
        <v>5720</v>
      </c>
      <c r="S44" s="17" t="s">
        <v>5321</v>
      </c>
      <c r="T44" s="17" t="s">
        <v>5321</v>
      </c>
      <c r="U44" s="17" t="s">
        <v>5721</v>
      </c>
      <c r="V44" s="17">
        <v>1</v>
      </c>
      <c r="W44" s="17">
        <v>0</v>
      </c>
      <c r="X44" s="17">
        <v>0</v>
      </c>
    </row>
    <row r="45" spans="1:24" s="17" customFormat="1" ht="11.25" x14ac:dyDescent="0.2">
      <c r="A45" s="17" t="s">
        <v>5722</v>
      </c>
      <c r="B45" s="17" t="s">
        <v>5723</v>
      </c>
      <c r="C45" s="17" t="s">
        <v>5724</v>
      </c>
      <c r="D45" s="17" t="s">
        <v>5393</v>
      </c>
      <c r="E45" s="17">
        <v>2015</v>
      </c>
      <c r="F45" s="17" t="s">
        <v>5460</v>
      </c>
      <c r="H45" s="17" t="s">
        <v>5725</v>
      </c>
      <c r="I45" s="17" t="s">
        <v>5726</v>
      </c>
      <c r="J45" s="17" t="s">
        <v>5481</v>
      </c>
      <c r="K45" s="17" t="s">
        <v>5487</v>
      </c>
      <c r="L45" s="17" t="s">
        <v>5386</v>
      </c>
      <c r="M45" s="64">
        <v>2519245</v>
      </c>
      <c r="N45" s="64">
        <v>1452807</v>
      </c>
      <c r="O45" s="17" t="s">
        <v>5727</v>
      </c>
      <c r="P45" s="17" t="s">
        <v>5728</v>
      </c>
      <c r="Q45" s="17" t="s">
        <v>5729</v>
      </c>
      <c r="R45" s="17" t="s">
        <v>5321</v>
      </c>
      <c r="S45" s="17" t="s">
        <v>5321</v>
      </c>
      <c r="T45" s="17" t="s">
        <v>5321</v>
      </c>
      <c r="U45" s="17" t="s">
        <v>5321</v>
      </c>
      <c r="V45" s="17">
        <v>1</v>
      </c>
      <c r="W45" s="17">
        <v>0</v>
      </c>
      <c r="X45" s="17">
        <v>0</v>
      </c>
    </row>
    <row r="46" spans="1:24" s="17" customFormat="1" ht="11.25" x14ac:dyDescent="0.2">
      <c r="A46" s="17" t="s">
        <v>5730</v>
      </c>
      <c r="B46" s="17" t="s">
        <v>5731</v>
      </c>
      <c r="C46" s="17" t="s">
        <v>5732</v>
      </c>
      <c r="D46" s="17" t="s">
        <v>5325</v>
      </c>
      <c r="E46" s="17">
        <v>2020</v>
      </c>
      <c r="F46" s="17" t="s">
        <v>5430</v>
      </c>
      <c r="H46" s="17" t="s">
        <v>5733</v>
      </c>
      <c r="I46" s="17" t="s">
        <v>5734</v>
      </c>
      <c r="J46" s="17" t="s">
        <v>5735</v>
      </c>
      <c r="K46" s="17" t="s">
        <v>5330</v>
      </c>
      <c r="L46" s="17" t="s">
        <v>5346</v>
      </c>
      <c r="M46" s="64">
        <v>7031291</v>
      </c>
      <c r="N46" s="64">
        <v>4166970</v>
      </c>
      <c r="O46" s="17" t="s">
        <v>5736</v>
      </c>
      <c r="P46" s="17" t="s">
        <v>5737</v>
      </c>
      <c r="Q46" s="17" t="s">
        <v>5675</v>
      </c>
      <c r="R46" s="17" t="s">
        <v>5321</v>
      </c>
      <c r="S46" s="17" t="s">
        <v>5321</v>
      </c>
      <c r="T46" s="17" t="s">
        <v>5321</v>
      </c>
      <c r="U46" s="17" t="s">
        <v>5321</v>
      </c>
      <c r="V46" s="17">
        <v>1</v>
      </c>
      <c r="W46" s="17">
        <v>0</v>
      </c>
      <c r="X46" s="17">
        <v>0</v>
      </c>
    </row>
    <row r="47" spans="1:24" s="17" customFormat="1" ht="11.25" x14ac:dyDescent="0.2">
      <c r="A47" s="17" t="s">
        <v>5738</v>
      </c>
      <c r="B47" s="17" t="s">
        <v>5739</v>
      </c>
      <c r="C47" s="17" t="s">
        <v>5740</v>
      </c>
      <c r="D47" s="17" t="s">
        <v>5325</v>
      </c>
      <c r="E47" s="17">
        <v>2015</v>
      </c>
      <c r="F47" s="17" t="s">
        <v>5741</v>
      </c>
      <c r="H47" s="17" t="s">
        <v>5742</v>
      </c>
      <c r="I47" s="17" t="s">
        <v>5743</v>
      </c>
      <c r="J47" s="17" t="s">
        <v>5481</v>
      </c>
      <c r="K47" s="17" t="s">
        <v>5744</v>
      </c>
      <c r="L47" s="17" t="s">
        <v>5422</v>
      </c>
      <c r="M47" s="64">
        <v>970067</v>
      </c>
      <c r="N47" s="64">
        <v>582041</v>
      </c>
      <c r="O47" s="17" t="s">
        <v>5745</v>
      </c>
      <c r="P47" s="17" t="s">
        <v>5746</v>
      </c>
      <c r="Q47" s="17" t="s">
        <v>5747</v>
      </c>
      <c r="R47" s="17" t="s">
        <v>5748</v>
      </c>
      <c r="S47" s="17" t="s">
        <v>5321</v>
      </c>
      <c r="T47" s="17" t="s">
        <v>5321</v>
      </c>
      <c r="U47" s="17" t="s">
        <v>5749</v>
      </c>
      <c r="V47" s="17">
        <v>1</v>
      </c>
      <c r="W47" s="17">
        <v>0</v>
      </c>
      <c r="X47" s="17">
        <v>0</v>
      </c>
    </row>
    <row r="48" spans="1:24" s="17" customFormat="1" ht="11.25" x14ac:dyDescent="0.2">
      <c r="A48" s="17" t="s">
        <v>5750</v>
      </c>
      <c r="B48" s="17" t="s">
        <v>5751</v>
      </c>
      <c r="C48" s="17" t="s">
        <v>5752</v>
      </c>
      <c r="D48" s="17" t="s">
        <v>5393</v>
      </c>
      <c r="E48" s="17">
        <v>2014</v>
      </c>
      <c r="F48" s="17" t="s">
        <v>5341</v>
      </c>
      <c r="H48" s="17" t="s">
        <v>5753</v>
      </c>
      <c r="I48" s="17" t="s">
        <v>5754</v>
      </c>
      <c r="J48" s="17" t="s">
        <v>5597</v>
      </c>
      <c r="K48" s="17" t="s">
        <v>5370</v>
      </c>
      <c r="L48" s="17" t="s">
        <v>5755</v>
      </c>
      <c r="M48" s="64">
        <v>19226495</v>
      </c>
      <c r="N48" s="64">
        <v>2699557</v>
      </c>
      <c r="O48" s="17" t="s">
        <v>5756</v>
      </c>
      <c r="P48" s="17" t="s">
        <v>5757</v>
      </c>
      <c r="Q48" s="17" t="s">
        <v>5758</v>
      </c>
      <c r="R48" s="17" t="s">
        <v>5321</v>
      </c>
      <c r="S48" s="17" t="s">
        <v>5321</v>
      </c>
      <c r="T48" s="17" t="s">
        <v>5321</v>
      </c>
      <c r="U48" s="17" t="s">
        <v>5321</v>
      </c>
      <c r="V48" s="17">
        <v>1</v>
      </c>
      <c r="W48" s="17">
        <v>0</v>
      </c>
      <c r="X48" s="17">
        <v>0</v>
      </c>
    </row>
    <row r="49" spans="1:24" s="17" customFormat="1" ht="11.25" x14ac:dyDescent="0.2">
      <c r="A49" s="17" t="s">
        <v>5759</v>
      </c>
      <c r="B49" s="17" t="s">
        <v>5760</v>
      </c>
      <c r="C49" s="17" t="s">
        <v>5761</v>
      </c>
      <c r="D49" s="17" t="s">
        <v>5393</v>
      </c>
      <c r="E49" s="17">
        <v>2017</v>
      </c>
      <c r="F49" s="17" t="s">
        <v>5430</v>
      </c>
      <c r="H49" s="17" t="s">
        <v>5762</v>
      </c>
      <c r="I49" s="17" t="s">
        <v>5763</v>
      </c>
      <c r="J49" s="17" t="s">
        <v>5607</v>
      </c>
      <c r="K49" s="17" t="s">
        <v>5764</v>
      </c>
      <c r="L49" s="17" t="s">
        <v>5765</v>
      </c>
      <c r="M49" s="64">
        <v>1752612</v>
      </c>
      <c r="N49" s="64">
        <v>1043783</v>
      </c>
      <c r="O49" s="17" t="s">
        <v>5766</v>
      </c>
      <c r="P49" s="17" t="s">
        <v>5767</v>
      </c>
      <c r="Q49" s="17" t="s">
        <v>5768</v>
      </c>
      <c r="R49" s="17" t="s">
        <v>5321</v>
      </c>
      <c r="S49" s="17" t="s">
        <v>5321</v>
      </c>
      <c r="T49" s="17" t="s">
        <v>5321</v>
      </c>
      <c r="U49" s="17" t="s">
        <v>5321</v>
      </c>
      <c r="V49" s="17">
        <v>1</v>
      </c>
      <c r="W49" s="17">
        <v>0</v>
      </c>
      <c r="X49" s="17">
        <v>0</v>
      </c>
    </row>
    <row r="50" spans="1:24" s="17" customFormat="1" ht="11.25" x14ac:dyDescent="0.2">
      <c r="A50" s="17" t="s">
        <v>5769</v>
      </c>
      <c r="B50" s="17" t="s">
        <v>5770</v>
      </c>
      <c r="C50" s="17" t="s">
        <v>5771</v>
      </c>
      <c r="D50" s="17" t="s">
        <v>5393</v>
      </c>
      <c r="E50" s="17">
        <v>2014</v>
      </c>
      <c r="F50" s="17" t="s">
        <v>5430</v>
      </c>
      <c r="H50" s="17" t="s">
        <v>5772</v>
      </c>
      <c r="I50" s="17" t="s">
        <v>5773</v>
      </c>
      <c r="J50" s="17" t="s">
        <v>5481</v>
      </c>
      <c r="K50" s="17" t="s">
        <v>5774</v>
      </c>
      <c r="L50" s="17" t="s">
        <v>5775</v>
      </c>
      <c r="M50" s="64">
        <v>1169068</v>
      </c>
      <c r="N50" s="64">
        <v>672645</v>
      </c>
      <c r="O50" s="17" t="s">
        <v>5766</v>
      </c>
      <c r="P50" s="17" t="s">
        <v>5776</v>
      </c>
      <c r="Q50" s="17" t="s">
        <v>5777</v>
      </c>
      <c r="R50" s="17" t="s">
        <v>5321</v>
      </c>
      <c r="S50" s="17" t="s">
        <v>5321</v>
      </c>
      <c r="T50" s="17" t="s">
        <v>5321</v>
      </c>
      <c r="U50" s="17" t="s">
        <v>5321</v>
      </c>
      <c r="V50" s="17">
        <v>1</v>
      </c>
      <c r="W50" s="17">
        <v>0</v>
      </c>
      <c r="X50" s="17">
        <v>0</v>
      </c>
    </row>
    <row r="51" spans="1:24" s="17" customFormat="1" ht="11.25" x14ac:dyDescent="0.2">
      <c r="A51" s="17" t="s">
        <v>5778</v>
      </c>
      <c r="B51" s="17" t="s">
        <v>5779</v>
      </c>
      <c r="C51" s="17" t="s">
        <v>5780</v>
      </c>
      <c r="D51" s="17" t="s">
        <v>5393</v>
      </c>
      <c r="E51" s="17">
        <v>2014</v>
      </c>
      <c r="F51" s="17" t="s">
        <v>5460</v>
      </c>
      <c r="H51" s="17" t="s">
        <v>5781</v>
      </c>
      <c r="I51" s="17" t="s">
        <v>5782</v>
      </c>
      <c r="J51" s="17" t="s">
        <v>5397</v>
      </c>
      <c r="K51" s="17" t="s">
        <v>5783</v>
      </c>
      <c r="L51" s="17" t="s">
        <v>5784</v>
      </c>
      <c r="M51" s="64">
        <v>2854979</v>
      </c>
      <c r="N51" s="64">
        <v>1686201</v>
      </c>
      <c r="O51" s="17" t="s">
        <v>5785</v>
      </c>
      <c r="P51" s="17" t="s">
        <v>5786</v>
      </c>
      <c r="Q51" s="17" t="s">
        <v>5787</v>
      </c>
      <c r="R51" s="17" t="s">
        <v>5321</v>
      </c>
      <c r="S51" s="17" t="s">
        <v>5321</v>
      </c>
      <c r="T51" s="17" t="s">
        <v>5321</v>
      </c>
      <c r="U51" s="17" t="s">
        <v>5321</v>
      </c>
      <c r="V51" s="17">
        <v>1</v>
      </c>
      <c r="W51" s="17">
        <v>0</v>
      </c>
      <c r="X51" s="17">
        <v>0</v>
      </c>
    </row>
    <row r="52" spans="1:24" s="17" customFormat="1" ht="11.25" x14ac:dyDescent="0.2">
      <c r="A52" s="17" t="s">
        <v>5788</v>
      </c>
      <c r="B52" s="17" t="s">
        <v>5789</v>
      </c>
      <c r="C52" s="17" t="s">
        <v>5790</v>
      </c>
      <c r="D52" s="17" t="s">
        <v>5325</v>
      </c>
      <c r="E52" s="17">
        <v>2014</v>
      </c>
      <c r="F52" s="17" t="s">
        <v>5791</v>
      </c>
      <c r="I52" s="17" t="s">
        <v>5792</v>
      </c>
      <c r="J52" s="17" t="s">
        <v>5607</v>
      </c>
      <c r="K52" s="17" t="s">
        <v>5793</v>
      </c>
      <c r="L52" s="17" t="s">
        <v>5794</v>
      </c>
      <c r="M52" s="64">
        <v>4592898</v>
      </c>
      <c r="N52" s="64">
        <v>2755739</v>
      </c>
      <c r="O52" s="17" t="s">
        <v>5795</v>
      </c>
      <c r="P52" s="17" t="s">
        <v>5796</v>
      </c>
      <c r="Q52" s="17" t="s">
        <v>5797</v>
      </c>
      <c r="R52" s="17" t="s">
        <v>5798</v>
      </c>
      <c r="S52" s="17" t="s">
        <v>5799</v>
      </c>
      <c r="T52" s="17" t="s">
        <v>5321</v>
      </c>
      <c r="U52" s="17" t="s">
        <v>5800</v>
      </c>
      <c r="V52" s="17">
        <v>1</v>
      </c>
      <c r="W52" s="17">
        <v>0</v>
      </c>
      <c r="X52" s="17">
        <v>0</v>
      </c>
    </row>
    <row r="53" spans="1:24" s="17" customFormat="1" ht="11.25" x14ac:dyDescent="0.2">
      <c r="A53" s="17" t="s">
        <v>5801</v>
      </c>
      <c r="B53" s="17" t="s">
        <v>5802</v>
      </c>
      <c r="C53" s="17" t="s">
        <v>5803</v>
      </c>
      <c r="D53" s="17" t="s">
        <v>5325</v>
      </c>
      <c r="E53" s="17">
        <v>2014</v>
      </c>
      <c r="F53" s="17" t="s">
        <v>5460</v>
      </c>
      <c r="H53" s="17" t="s">
        <v>5804</v>
      </c>
      <c r="I53" s="17" t="s">
        <v>5805</v>
      </c>
      <c r="J53" s="17" t="s">
        <v>5481</v>
      </c>
      <c r="K53" s="17" t="s">
        <v>5421</v>
      </c>
      <c r="L53" s="17" t="s">
        <v>5806</v>
      </c>
      <c r="M53" s="64">
        <v>2877095</v>
      </c>
      <c r="N53" s="64">
        <v>2071508</v>
      </c>
      <c r="O53" s="17" t="s">
        <v>5372</v>
      </c>
      <c r="P53" s="17" t="s">
        <v>5807</v>
      </c>
      <c r="Q53" s="17" t="s">
        <v>5808</v>
      </c>
      <c r="R53" s="17" t="s">
        <v>5375</v>
      </c>
      <c r="S53" s="17" t="s">
        <v>5809</v>
      </c>
      <c r="T53" s="17" t="s">
        <v>5321</v>
      </c>
      <c r="U53" s="17" t="s">
        <v>5810</v>
      </c>
      <c r="V53" s="17">
        <v>1</v>
      </c>
      <c r="W53" s="17">
        <v>0</v>
      </c>
      <c r="X53" s="17">
        <v>0</v>
      </c>
    </row>
    <row r="54" spans="1:24" s="17" customFormat="1" ht="11.25" x14ac:dyDescent="0.2">
      <c r="A54" s="17" t="s">
        <v>5811</v>
      </c>
      <c r="B54" s="17" t="s">
        <v>5812</v>
      </c>
      <c r="C54" s="17" t="s">
        <v>5813</v>
      </c>
      <c r="D54" s="17" t="s">
        <v>5441</v>
      </c>
      <c r="E54" s="17">
        <v>2015</v>
      </c>
      <c r="F54" s="17" t="s">
        <v>5430</v>
      </c>
      <c r="H54" s="17" t="s">
        <v>5814</v>
      </c>
      <c r="I54" s="17" t="s">
        <v>5815</v>
      </c>
      <c r="J54" s="17" t="s">
        <v>5560</v>
      </c>
      <c r="K54" s="17" t="s">
        <v>5487</v>
      </c>
      <c r="L54" s="17" t="s">
        <v>5816</v>
      </c>
      <c r="M54" s="64">
        <v>1817972</v>
      </c>
      <c r="N54" s="64">
        <v>986947</v>
      </c>
      <c r="O54" s="17" t="s">
        <v>5510</v>
      </c>
      <c r="P54" s="17" t="s">
        <v>5817</v>
      </c>
      <c r="Q54" s="17" t="s">
        <v>5818</v>
      </c>
      <c r="R54" s="17" t="s">
        <v>5321</v>
      </c>
      <c r="S54" s="17" t="s">
        <v>5321</v>
      </c>
      <c r="T54" s="17" t="s">
        <v>5321</v>
      </c>
      <c r="U54" s="17" t="s">
        <v>5321</v>
      </c>
      <c r="V54" s="17">
        <v>1</v>
      </c>
      <c r="W54" s="17">
        <v>0</v>
      </c>
      <c r="X54" s="17">
        <v>0</v>
      </c>
    </row>
    <row r="55" spans="1:24" s="17" customFormat="1" ht="11.25" x14ac:dyDescent="0.2">
      <c r="A55" s="17" t="s">
        <v>5819</v>
      </c>
      <c r="B55" s="17" t="s">
        <v>5820</v>
      </c>
      <c r="C55" s="17" t="s">
        <v>5821</v>
      </c>
      <c r="D55" s="17" t="s">
        <v>5325</v>
      </c>
      <c r="E55" s="17">
        <v>2015</v>
      </c>
      <c r="F55" s="17" t="s">
        <v>5460</v>
      </c>
      <c r="H55" s="17" t="s">
        <v>5822</v>
      </c>
      <c r="I55" s="17" t="s">
        <v>5823</v>
      </c>
      <c r="J55" s="17" t="s">
        <v>5384</v>
      </c>
      <c r="K55" s="17" t="s">
        <v>5824</v>
      </c>
      <c r="L55" s="17" t="s">
        <v>5825</v>
      </c>
      <c r="M55" s="64">
        <v>1020982</v>
      </c>
      <c r="N55" s="64">
        <v>602182</v>
      </c>
      <c r="O55" s="17" t="s">
        <v>5826</v>
      </c>
      <c r="P55" s="17" t="s">
        <v>5827</v>
      </c>
      <c r="Q55" s="17" t="s">
        <v>5828</v>
      </c>
      <c r="R55" s="17" t="s">
        <v>5321</v>
      </c>
      <c r="S55" s="17" t="s">
        <v>5321</v>
      </c>
      <c r="T55" s="17" t="s">
        <v>5321</v>
      </c>
      <c r="U55" s="17" t="s">
        <v>5321</v>
      </c>
      <c r="V55" s="17">
        <v>1</v>
      </c>
      <c r="W55" s="17">
        <v>0</v>
      </c>
      <c r="X55" s="17">
        <v>0</v>
      </c>
    </row>
    <row r="56" spans="1:24" s="17" customFormat="1" ht="11.25" x14ac:dyDescent="0.2">
      <c r="A56" s="17" t="s">
        <v>5829</v>
      </c>
      <c r="B56" s="17" t="s">
        <v>5830</v>
      </c>
      <c r="C56" s="17" t="s">
        <v>5831</v>
      </c>
      <c r="D56" s="17" t="s">
        <v>5325</v>
      </c>
      <c r="E56" s="17">
        <v>2014</v>
      </c>
      <c r="F56" s="17" t="s">
        <v>5326</v>
      </c>
      <c r="H56" s="17" t="s">
        <v>5832</v>
      </c>
      <c r="I56" s="17" t="s">
        <v>5833</v>
      </c>
      <c r="J56" s="17" t="s">
        <v>5560</v>
      </c>
      <c r="K56" s="17" t="s">
        <v>5834</v>
      </c>
      <c r="L56" s="17" t="s">
        <v>5835</v>
      </c>
      <c r="M56" s="64">
        <v>2699565</v>
      </c>
      <c r="N56" s="64">
        <v>1619741</v>
      </c>
      <c r="O56" s="17" t="s">
        <v>5836</v>
      </c>
      <c r="P56" s="17" t="s">
        <v>5837</v>
      </c>
      <c r="Q56" s="17" t="s">
        <v>5563</v>
      </c>
      <c r="R56" s="17" t="s">
        <v>5375</v>
      </c>
      <c r="S56" s="17" t="s">
        <v>5838</v>
      </c>
      <c r="T56" s="17" t="s">
        <v>5321</v>
      </c>
      <c r="U56" s="17" t="s">
        <v>5839</v>
      </c>
      <c r="V56" s="17">
        <v>1</v>
      </c>
      <c r="W56" s="17">
        <v>0</v>
      </c>
      <c r="X56" s="17">
        <v>0</v>
      </c>
    </row>
    <row r="57" spans="1:24" s="17" customFormat="1" ht="11.25" x14ac:dyDescent="0.2">
      <c r="A57" s="17" t="s">
        <v>5840</v>
      </c>
      <c r="B57" s="17" t="s">
        <v>5841</v>
      </c>
      <c r="C57" s="17" t="s">
        <v>5842</v>
      </c>
      <c r="D57" s="17" t="s">
        <v>5325</v>
      </c>
      <c r="E57" s="17">
        <v>2014</v>
      </c>
      <c r="F57" s="17" t="s">
        <v>5326</v>
      </c>
      <c r="H57" s="17" t="s">
        <v>5843</v>
      </c>
      <c r="I57" s="17" t="s">
        <v>5844</v>
      </c>
      <c r="J57" s="17" t="s">
        <v>5481</v>
      </c>
      <c r="K57" s="17" t="s">
        <v>5774</v>
      </c>
      <c r="L57" s="17" t="s">
        <v>5845</v>
      </c>
      <c r="M57" s="64">
        <v>15996416</v>
      </c>
      <c r="N57" s="64">
        <v>11984887</v>
      </c>
      <c r="O57" s="17" t="s">
        <v>5846</v>
      </c>
      <c r="P57" s="17" t="s">
        <v>5847</v>
      </c>
      <c r="Q57" s="17" t="s">
        <v>5797</v>
      </c>
      <c r="R57" s="17" t="s">
        <v>5848</v>
      </c>
      <c r="S57" s="17" t="s">
        <v>5838</v>
      </c>
      <c r="T57" s="17" t="s">
        <v>5321</v>
      </c>
      <c r="U57" s="17" t="s">
        <v>5849</v>
      </c>
      <c r="V57" s="17">
        <v>1</v>
      </c>
      <c r="W57" s="17">
        <v>0</v>
      </c>
      <c r="X57" s="17">
        <v>0</v>
      </c>
    </row>
    <row r="58" spans="1:24" s="17" customFormat="1" ht="11.25" x14ac:dyDescent="0.2">
      <c r="A58" s="17" t="s">
        <v>5850</v>
      </c>
      <c r="B58" s="17" t="s">
        <v>5851</v>
      </c>
      <c r="C58" s="17" t="s">
        <v>5852</v>
      </c>
      <c r="D58" s="17" t="s">
        <v>5853</v>
      </c>
      <c r="E58" s="17">
        <v>2015</v>
      </c>
      <c r="F58" s="17" t="s">
        <v>5460</v>
      </c>
      <c r="I58" s="17" t="s">
        <v>5854</v>
      </c>
      <c r="J58" s="17" t="s">
        <v>5597</v>
      </c>
      <c r="K58" s="17" t="s">
        <v>5855</v>
      </c>
      <c r="L58" s="17" t="s">
        <v>5856</v>
      </c>
      <c r="M58" s="64">
        <v>635584</v>
      </c>
      <c r="N58" s="64">
        <v>376907</v>
      </c>
      <c r="O58" s="17" t="s">
        <v>5857</v>
      </c>
      <c r="P58" s="17" t="s">
        <v>5858</v>
      </c>
      <c r="Q58" s="17" t="s">
        <v>5859</v>
      </c>
      <c r="R58" s="17" t="s">
        <v>5321</v>
      </c>
      <c r="S58" s="17" t="s">
        <v>5321</v>
      </c>
      <c r="T58" s="17" t="s">
        <v>5321</v>
      </c>
      <c r="U58" s="17" t="s">
        <v>5321</v>
      </c>
      <c r="V58" s="17">
        <v>1</v>
      </c>
      <c r="W58" s="17">
        <v>0</v>
      </c>
      <c r="X58" s="17">
        <v>0</v>
      </c>
    </row>
    <row r="59" spans="1:24" s="17" customFormat="1" ht="11.25" x14ac:dyDescent="0.2">
      <c r="A59" s="17" t="s">
        <v>5860</v>
      </c>
      <c r="B59" s="17" t="s">
        <v>5861</v>
      </c>
      <c r="C59" s="17" t="s">
        <v>5862</v>
      </c>
      <c r="D59" s="17" t="s">
        <v>5441</v>
      </c>
      <c r="E59" s="17">
        <v>2014</v>
      </c>
      <c r="F59" s="17" t="s">
        <v>5460</v>
      </c>
      <c r="H59" s="17" t="s">
        <v>5863</v>
      </c>
      <c r="I59" s="17" t="s">
        <v>5864</v>
      </c>
      <c r="J59" s="17" t="s">
        <v>5607</v>
      </c>
      <c r="K59" s="17" t="s">
        <v>5865</v>
      </c>
      <c r="L59" s="17" t="s">
        <v>5866</v>
      </c>
      <c r="M59" s="64">
        <v>2476157</v>
      </c>
      <c r="N59" s="64">
        <v>1442784</v>
      </c>
      <c r="O59" s="17" t="s">
        <v>5867</v>
      </c>
      <c r="P59" s="17" t="s">
        <v>5868</v>
      </c>
      <c r="Q59" s="17" t="s">
        <v>5869</v>
      </c>
      <c r="R59" s="17" t="s">
        <v>5321</v>
      </c>
      <c r="S59" s="17" t="s">
        <v>5321</v>
      </c>
      <c r="T59" s="17" t="s">
        <v>5321</v>
      </c>
      <c r="U59" s="17" t="s">
        <v>5321</v>
      </c>
      <c r="V59" s="17">
        <v>1</v>
      </c>
      <c r="W59" s="17">
        <v>0</v>
      </c>
      <c r="X59" s="17">
        <v>0</v>
      </c>
    </row>
    <row r="60" spans="1:24" s="17" customFormat="1" ht="11.25" x14ac:dyDescent="0.2">
      <c r="A60" s="17" t="s">
        <v>5870</v>
      </c>
      <c r="B60" s="17" t="s">
        <v>5871</v>
      </c>
      <c r="C60" s="17" t="s">
        <v>5872</v>
      </c>
      <c r="D60" s="17" t="s">
        <v>5441</v>
      </c>
      <c r="E60" s="17">
        <v>2014</v>
      </c>
      <c r="F60" s="17" t="s">
        <v>5430</v>
      </c>
      <c r="H60" s="17" t="s">
        <v>5873</v>
      </c>
      <c r="I60" s="17" t="s">
        <v>5874</v>
      </c>
      <c r="J60" s="17" t="s">
        <v>5597</v>
      </c>
      <c r="K60" s="17" t="s">
        <v>5875</v>
      </c>
      <c r="L60" s="17" t="s">
        <v>5411</v>
      </c>
      <c r="M60" s="64">
        <v>3588551</v>
      </c>
      <c r="N60" s="64">
        <v>1793130</v>
      </c>
      <c r="O60" s="17" t="s">
        <v>5876</v>
      </c>
      <c r="P60" s="17" t="s">
        <v>5877</v>
      </c>
      <c r="Q60" s="17" t="s">
        <v>5878</v>
      </c>
      <c r="R60" s="17" t="s">
        <v>5321</v>
      </c>
      <c r="S60" s="17" t="s">
        <v>5321</v>
      </c>
      <c r="T60" s="17" t="s">
        <v>5321</v>
      </c>
      <c r="U60" s="17" t="s">
        <v>5321</v>
      </c>
      <c r="V60" s="17">
        <v>1</v>
      </c>
      <c r="W60" s="17">
        <v>0</v>
      </c>
      <c r="X60" s="17">
        <v>0</v>
      </c>
    </row>
    <row r="61" spans="1:24" s="17" customFormat="1" ht="11.25" x14ac:dyDescent="0.2">
      <c r="A61" s="17" t="s">
        <v>5879</v>
      </c>
      <c r="B61" s="17" t="s">
        <v>5880</v>
      </c>
      <c r="C61" s="17" t="s">
        <v>5881</v>
      </c>
      <c r="D61" s="17" t="s">
        <v>5441</v>
      </c>
      <c r="E61" s="17">
        <v>2014</v>
      </c>
      <c r="F61" s="17" t="s">
        <v>5882</v>
      </c>
      <c r="H61" s="17" t="s">
        <v>5883</v>
      </c>
      <c r="I61" s="17" t="s">
        <v>5884</v>
      </c>
      <c r="J61" s="17" t="s">
        <v>5607</v>
      </c>
      <c r="K61" s="17" t="s">
        <v>5774</v>
      </c>
      <c r="L61" s="17" t="s">
        <v>5885</v>
      </c>
      <c r="M61" s="64">
        <v>1497060</v>
      </c>
      <c r="N61" s="64">
        <v>898236</v>
      </c>
      <c r="O61" s="17" t="s">
        <v>5886</v>
      </c>
      <c r="P61" s="17" t="s">
        <v>5887</v>
      </c>
      <c r="Q61" s="17" t="s">
        <v>5888</v>
      </c>
      <c r="R61" s="17" t="s">
        <v>5321</v>
      </c>
      <c r="S61" s="17" t="s">
        <v>5321</v>
      </c>
      <c r="T61" s="17" t="s">
        <v>5321</v>
      </c>
      <c r="U61" s="17" t="s">
        <v>5321</v>
      </c>
      <c r="V61" s="17">
        <v>1</v>
      </c>
      <c r="W61" s="17">
        <v>0</v>
      </c>
      <c r="X61" s="17">
        <v>0</v>
      </c>
    </row>
    <row r="62" spans="1:24" s="17" customFormat="1" ht="11.25" x14ac:dyDescent="0.2">
      <c r="A62" s="17" t="s">
        <v>5889</v>
      </c>
      <c r="B62" s="17" t="s">
        <v>5890</v>
      </c>
      <c r="C62" s="17" t="s">
        <v>5891</v>
      </c>
      <c r="D62" s="17" t="s">
        <v>5406</v>
      </c>
      <c r="E62" s="17">
        <v>2014</v>
      </c>
      <c r="F62" s="17" t="s">
        <v>11</v>
      </c>
      <c r="H62" s="17" t="s">
        <v>5892</v>
      </c>
      <c r="I62" s="17" t="s">
        <v>5893</v>
      </c>
      <c r="J62" s="17" t="s">
        <v>5560</v>
      </c>
      <c r="K62" s="17" t="s">
        <v>5421</v>
      </c>
      <c r="L62" s="17" t="s">
        <v>5894</v>
      </c>
      <c r="M62" s="64">
        <v>1471767</v>
      </c>
      <c r="N62" s="64">
        <v>883060</v>
      </c>
      <c r="O62" s="17" t="s">
        <v>5895</v>
      </c>
      <c r="P62" s="17" t="s">
        <v>5896</v>
      </c>
      <c r="Q62" s="17" t="s">
        <v>5897</v>
      </c>
      <c r="R62" s="17" t="s">
        <v>5321</v>
      </c>
      <c r="S62" s="17" t="s">
        <v>5321</v>
      </c>
      <c r="T62" s="17" t="s">
        <v>5321</v>
      </c>
      <c r="U62" s="17" t="s">
        <v>5321</v>
      </c>
      <c r="V62" s="17">
        <v>1</v>
      </c>
      <c r="W62" s="17">
        <v>0</v>
      </c>
      <c r="X62" s="17">
        <v>0</v>
      </c>
    </row>
    <row r="63" spans="1:24" s="17" customFormat="1" ht="11.25" x14ac:dyDescent="0.2">
      <c r="A63" s="17" t="s">
        <v>5898</v>
      </c>
      <c r="B63" s="17" t="s">
        <v>5899</v>
      </c>
      <c r="C63" s="17" t="s">
        <v>5900</v>
      </c>
      <c r="D63" s="17" t="s">
        <v>5381</v>
      </c>
      <c r="E63" s="17">
        <v>2014</v>
      </c>
      <c r="F63" s="17" t="s">
        <v>5882</v>
      </c>
      <c r="H63" s="17" t="s">
        <v>5901</v>
      </c>
      <c r="I63" s="17" t="s">
        <v>5902</v>
      </c>
      <c r="J63" s="17" t="s">
        <v>5329</v>
      </c>
      <c r="K63" s="17" t="s">
        <v>5774</v>
      </c>
      <c r="L63" s="17" t="s">
        <v>5464</v>
      </c>
      <c r="M63" s="64">
        <v>1580117</v>
      </c>
      <c r="N63" s="64">
        <v>935782</v>
      </c>
      <c r="O63" s="17" t="s">
        <v>5903</v>
      </c>
      <c r="P63" s="17" t="s">
        <v>5904</v>
      </c>
      <c r="Q63" s="17" t="s">
        <v>5905</v>
      </c>
      <c r="R63" s="17" t="s">
        <v>5321</v>
      </c>
      <c r="S63" s="17" t="s">
        <v>5321</v>
      </c>
      <c r="T63" s="17" t="s">
        <v>5321</v>
      </c>
      <c r="U63" s="17" t="s">
        <v>5321</v>
      </c>
      <c r="V63" s="17">
        <v>1</v>
      </c>
      <c r="W63" s="17">
        <v>0</v>
      </c>
      <c r="X63" s="17">
        <v>0</v>
      </c>
    </row>
    <row r="64" spans="1:24" s="17" customFormat="1" ht="11.25" x14ac:dyDescent="0.2">
      <c r="A64" s="17" t="s">
        <v>5906</v>
      </c>
      <c r="B64" s="17" t="s">
        <v>5907</v>
      </c>
      <c r="C64" s="17" t="s">
        <v>5908</v>
      </c>
      <c r="D64" s="17" t="s">
        <v>5381</v>
      </c>
      <c r="E64" s="17">
        <v>2014</v>
      </c>
      <c r="F64" s="17" t="s">
        <v>5882</v>
      </c>
      <c r="H64" s="17" t="s">
        <v>5909</v>
      </c>
      <c r="I64" s="17" t="s">
        <v>5910</v>
      </c>
      <c r="J64" s="17" t="s">
        <v>5384</v>
      </c>
      <c r="K64" s="17" t="s">
        <v>5370</v>
      </c>
      <c r="L64" s="17" t="s">
        <v>5911</v>
      </c>
      <c r="M64" s="64">
        <v>1021628</v>
      </c>
      <c r="N64" s="64">
        <v>607546</v>
      </c>
      <c r="O64" s="17" t="s">
        <v>5912</v>
      </c>
      <c r="P64" s="17" t="s">
        <v>5913</v>
      </c>
      <c r="Q64" s="17" t="s">
        <v>5797</v>
      </c>
      <c r="R64" s="17" t="s">
        <v>5321</v>
      </c>
      <c r="S64" s="17" t="s">
        <v>5321</v>
      </c>
      <c r="T64" s="17" t="s">
        <v>5321</v>
      </c>
      <c r="U64" s="17" t="s">
        <v>5321</v>
      </c>
      <c r="V64" s="17">
        <v>1</v>
      </c>
      <c r="W64" s="17">
        <v>0</v>
      </c>
      <c r="X64" s="17">
        <v>0</v>
      </c>
    </row>
    <row r="65" spans="1:24" s="17" customFormat="1" ht="11.25" x14ac:dyDescent="0.2">
      <c r="A65" s="17" t="s">
        <v>5914</v>
      </c>
      <c r="B65" s="17" t="s">
        <v>5915</v>
      </c>
      <c r="C65" s="17" t="s">
        <v>5916</v>
      </c>
      <c r="D65" s="17" t="s">
        <v>5406</v>
      </c>
      <c r="E65" s="17">
        <v>2014</v>
      </c>
      <c r="F65" s="17" t="s">
        <v>5418</v>
      </c>
      <c r="H65" s="17" t="s">
        <v>5917</v>
      </c>
      <c r="I65" s="17" t="s">
        <v>5918</v>
      </c>
      <c r="J65" s="17" t="s">
        <v>5384</v>
      </c>
      <c r="K65" s="17" t="s">
        <v>5919</v>
      </c>
      <c r="L65" s="17" t="s">
        <v>5920</v>
      </c>
      <c r="M65" s="64">
        <v>675601</v>
      </c>
      <c r="N65" s="64">
        <v>405360</v>
      </c>
      <c r="O65" s="17" t="s">
        <v>5921</v>
      </c>
      <c r="P65" s="17" t="s">
        <v>5922</v>
      </c>
      <c r="Q65" s="17" t="s">
        <v>5923</v>
      </c>
      <c r="R65" s="17" t="s">
        <v>5321</v>
      </c>
      <c r="S65" s="17" t="s">
        <v>5321</v>
      </c>
      <c r="T65" s="17" t="s">
        <v>5321</v>
      </c>
      <c r="U65" s="17" t="s">
        <v>5321</v>
      </c>
      <c r="V65" s="17">
        <v>1</v>
      </c>
      <c r="W65" s="17">
        <v>0</v>
      </c>
      <c r="X65" s="17">
        <v>0</v>
      </c>
    </row>
    <row r="66" spans="1:24" s="17" customFormat="1" ht="11.25" x14ac:dyDescent="0.2">
      <c r="A66" s="17" t="s">
        <v>5924</v>
      </c>
      <c r="B66" s="17" t="s">
        <v>5925</v>
      </c>
      <c r="C66" s="17" t="s">
        <v>5924</v>
      </c>
      <c r="D66" s="17" t="s">
        <v>5393</v>
      </c>
      <c r="E66" s="17">
        <v>2014</v>
      </c>
      <c r="F66" s="17" t="s">
        <v>5460</v>
      </c>
      <c r="I66" s="17" t="s">
        <v>5926</v>
      </c>
      <c r="J66" s="17" t="s">
        <v>5397</v>
      </c>
      <c r="K66" s="17" t="s">
        <v>5370</v>
      </c>
      <c r="L66" s="17" t="s">
        <v>5927</v>
      </c>
      <c r="M66" s="64">
        <v>2502695</v>
      </c>
      <c r="N66" s="64">
        <v>1501610</v>
      </c>
      <c r="O66" s="17" t="s">
        <v>5928</v>
      </c>
      <c r="P66" s="17" t="s">
        <v>5929</v>
      </c>
      <c r="Q66" s="17" t="s">
        <v>5930</v>
      </c>
      <c r="R66" s="17" t="s">
        <v>5321</v>
      </c>
      <c r="S66" s="17" t="s">
        <v>5321</v>
      </c>
      <c r="T66" s="17" t="s">
        <v>5321</v>
      </c>
      <c r="U66" s="17" t="s">
        <v>5321</v>
      </c>
      <c r="V66" s="17">
        <v>1</v>
      </c>
      <c r="W66" s="17">
        <v>0</v>
      </c>
      <c r="X66" s="17">
        <v>0</v>
      </c>
    </row>
    <row r="67" spans="1:24" s="17" customFormat="1" ht="11.25" x14ac:dyDescent="0.2">
      <c r="A67" s="17" t="s">
        <v>5931</v>
      </c>
      <c r="B67" s="17" t="s">
        <v>5932</v>
      </c>
      <c r="C67" s="17" t="s">
        <v>5933</v>
      </c>
      <c r="D67" s="17" t="s">
        <v>5429</v>
      </c>
      <c r="E67" s="17">
        <v>2014</v>
      </c>
      <c r="F67" s="17" t="s">
        <v>5460</v>
      </c>
      <c r="H67" s="17" t="s">
        <v>5934</v>
      </c>
      <c r="I67" s="17" t="s">
        <v>5935</v>
      </c>
      <c r="J67" s="17" t="s">
        <v>5481</v>
      </c>
      <c r="K67" s="17" t="s">
        <v>5936</v>
      </c>
      <c r="L67" s="17" t="s">
        <v>5937</v>
      </c>
      <c r="M67" s="64">
        <v>855612</v>
      </c>
      <c r="N67" s="64">
        <v>513366</v>
      </c>
      <c r="O67" s="17" t="s">
        <v>5412</v>
      </c>
      <c r="P67" s="17" t="s">
        <v>5938</v>
      </c>
      <c r="Q67" s="17" t="s">
        <v>5939</v>
      </c>
      <c r="R67" s="17" t="s">
        <v>5321</v>
      </c>
      <c r="S67" s="17" t="s">
        <v>5321</v>
      </c>
      <c r="T67" s="17" t="s">
        <v>5321</v>
      </c>
      <c r="U67" s="17" t="s">
        <v>5321</v>
      </c>
      <c r="V67" s="17">
        <v>1</v>
      </c>
      <c r="W67" s="17">
        <v>0</v>
      </c>
      <c r="X67" s="17">
        <v>0</v>
      </c>
    </row>
    <row r="68" spans="1:24" s="17" customFormat="1" ht="11.25" x14ac:dyDescent="0.2">
      <c r="A68" s="17" t="s">
        <v>5940</v>
      </c>
      <c r="B68" s="17" t="s">
        <v>5941</v>
      </c>
      <c r="C68" s="17" t="s">
        <v>5942</v>
      </c>
      <c r="D68" s="17" t="s">
        <v>5943</v>
      </c>
      <c r="E68" s="17">
        <v>2014</v>
      </c>
      <c r="F68" s="17" t="s">
        <v>5791</v>
      </c>
      <c r="I68" s="17" t="s">
        <v>5944</v>
      </c>
      <c r="J68" s="17" t="s">
        <v>5384</v>
      </c>
      <c r="K68" s="17" t="s">
        <v>5834</v>
      </c>
      <c r="L68" s="17" t="s">
        <v>5775</v>
      </c>
      <c r="M68" s="64">
        <v>1101636</v>
      </c>
      <c r="N68" s="64">
        <v>999849</v>
      </c>
      <c r="O68" s="17" t="s">
        <v>5321</v>
      </c>
      <c r="P68" s="17" t="s">
        <v>5945</v>
      </c>
      <c r="Q68" s="17" t="s">
        <v>5321</v>
      </c>
      <c r="R68" s="17" t="s">
        <v>5321</v>
      </c>
      <c r="S68" s="17" t="s">
        <v>5321</v>
      </c>
      <c r="T68" s="17" t="s">
        <v>5321</v>
      </c>
      <c r="U68" s="17" t="s">
        <v>5321</v>
      </c>
      <c r="V68" s="17">
        <v>1</v>
      </c>
      <c r="W68" s="17">
        <v>0</v>
      </c>
      <c r="X68" s="17">
        <v>0</v>
      </c>
    </row>
    <row r="69" spans="1:24" s="17" customFormat="1" ht="11.25" x14ac:dyDescent="0.2">
      <c r="A69" s="17" t="s">
        <v>5946</v>
      </c>
      <c r="B69" s="17" t="s">
        <v>5947</v>
      </c>
      <c r="C69" s="17" t="s">
        <v>5948</v>
      </c>
      <c r="D69" s="17" t="s">
        <v>5450</v>
      </c>
      <c r="E69" s="17">
        <v>2015</v>
      </c>
      <c r="F69" s="17" t="s">
        <v>11</v>
      </c>
      <c r="I69" s="17" t="s">
        <v>5949</v>
      </c>
      <c r="J69" s="17" t="s">
        <v>5384</v>
      </c>
      <c r="K69" s="17" t="s">
        <v>5950</v>
      </c>
      <c r="L69" s="17" t="s">
        <v>5951</v>
      </c>
      <c r="M69" s="64">
        <v>433328</v>
      </c>
      <c r="N69" s="64">
        <v>259996</v>
      </c>
      <c r="O69" s="17" t="s">
        <v>5952</v>
      </c>
      <c r="P69" s="17" t="s">
        <v>5953</v>
      </c>
      <c r="Q69" s="17" t="s">
        <v>5954</v>
      </c>
      <c r="R69" s="17" t="s">
        <v>5321</v>
      </c>
      <c r="S69" s="17" t="s">
        <v>5321</v>
      </c>
      <c r="T69" s="17" t="s">
        <v>5321</v>
      </c>
      <c r="U69" s="17" t="s">
        <v>5321</v>
      </c>
      <c r="V69" s="17">
        <v>1</v>
      </c>
      <c r="W69" s="17">
        <v>0</v>
      </c>
      <c r="X69" s="17">
        <v>0</v>
      </c>
    </row>
    <row r="70" spans="1:24" s="17" customFormat="1" ht="11.25" x14ac:dyDescent="0.2">
      <c r="A70" s="17" t="s">
        <v>5955</v>
      </c>
      <c r="B70" s="17" t="s">
        <v>5956</v>
      </c>
      <c r="C70" s="17" t="s">
        <v>5957</v>
      </c>
      <c r="D70" s="17" t="s">
        <v>5381</v>
      </c>
      <c r="E70" s="17">
        <v>2014</v>
      </c>
      <c r="F70" s="17" t="s">
        <v>5460</v>
      </c>
      <c r="H70" s="17" t="s">
        <v>5958</v>
      </c>
      <c r="I70" s="17" t="s">
        <v>5959</v>
      </c>
      <c r="J70" s="17" t="s">
        <v>5329</v>
      </c>
      <c r="K70" s="17" t="s">
        <v>5774</v>
      </c>
      <c r="L70" s="17" t="s">
        <v>5453</v>
      </c>
      <c r="M70" s="64">
        <v>1365934</v>
      </c>
      <c r="N70" s="64">
        <v>809724</v>
      </c>
      <c r="O70" s="17" t="s">
        <v>5960</v>
      </c>
      <c r="P70" s="17" t="s">
        <v>5961</v>
      </c>
      <c r="Q70" s="17" t="s">
        <v>5962</v>
      </c>
      <c r="R70" s="17" t="s">
        <v>5321</v>
      </c>
      <c r="S70" s="17" t="s">
        <v>5321</v>
      </c>
      <c r="T70" s="17" t="s">
        <v>5321</v>
      </c>
      <c r="U70" s="17" t="s">
        <v>5321</v>
      </c>
      <c r="V70" s="17">
        <v>1</v>
      </c>
      <c r="W70" s="17">
        <v>0</v>
      </c>
      <c r="X70" s="17">
        <v>0</v>
      </c>
    </row>
    <row r="71" spans="1:24" s="17" customFormat="1" ht="11.25" x14ac:dyDescent="0.2">
      <c r="A71" s="17" t="s">
        <v>5963</v>
      </c>
      <c r="B71" s="17" t="s">
        <v>5964</v>
      </c>
      <c r="C71" s="17" t="s">
        <v>5965</v>
      </c>
      <c r="D71" s="17" t="s">
        <v>5393</v>
      </c>
      <c r="E71" s="17">
        <v>2014</v>
      </c>
      <c r="F71" s="17" t="s">
        <v>5460</v>
      </c>
      <c r="H71" s="17" t="s">
        <v>5966</v>
      </c>
      <c r="I71" s="17" t="s">
        <v>5967</v>
      </c>
      <c r="J71" s="17" t="s">
        <v>5607</v>
      </c>
      <c r="K71" s="17" t="s">
        <v>5774</v>
      </c>
      <c r="L71" s="17" t="s">
        <v>5775</v>
      </c>
      <c r="M71" s="64">
        <v>1305075</v>
      </c>
      <c r="N71" s="64">
        <v>765951</v>
      </c>
      <c r="O71" s="17" t="s">
        <v>5968</v>
      </c>
      <c r="P71" s="17" t="s">
        <v>5969</v>
      </c>
      <c r="Q71" s="17" t="s">
        <v>5970</v>
      </c>
      <c r="R71" s="17" t="s">
        <v>5321</v>
      </c>
      <c r="S71" s="17" t="s">
        <v>5321</v>
      </c>
      <c r="T71" s="17" t="s">
        <v>5321</v>
      </c>
      <c r="U71" s="17" t="s">
        <v>5321</v>
      </c>
      <c r="V71" s="17">
        <v>1</v>
      </c>
      <c r="W71" s="17">
        <v>0</v>
      </c>
      <c r="X71" s="17">
        <v>0</v>
      </c>
    </row>
    <row r="72" spans="1:24" s="17" customFormat="1" ht="11.25" x14ac:dyDescent="0.2">
      <c r="A72" s="17" t="s">
        <v>5971</v>
      </c>
      <c r="B72" s="17" t="s">
        <v>5972</v>
      </c>
      <c r="C72" s="17" t="s">
        <v>5973</v>
      </c>
      <c r="D72" s="17" t="s">
        <v>5325</v>
      </c>
      <c r="E72" s="17">
        <v>2014</v>
      </c>
      <c r="F72" s="17" t="s">
        <v>11</v>
      </c>
      <c r="H72" s="17" t="s">
        <v>5974</v>
      </c>
      <c r="I72" s="17" t="s">
        <v>5975</v>
      </c>
      <c r="J72" s="17" t="s">
        <v>5384</v>
      </c>
      <c r="K72" s="17" t="s">
        <v>5950</v>
      </c>
      <c r="L72" s="17" t="s">
        <v>5976</v>
      </c>
      <c r="M72" s="64">
        <v>3611735</v>
      </c>
      <c r="N72" s="64">
        <v>2167041</v>
      </c>
      <c r="O72" s="17" t="s">
        <v>5977</v>
      </c>
      <c r="P72" s="17" t="s">
        <v>5978</v>
      </c>
      <c r="Q72" s="17" t="s">
        <v>5979</v>
      </c>
      <c r="R72" s="17" t="s">
        <v>5980</v>
      </c>
      <c r="S72" s="17" t="s">
        <v>5838</v>
      </c>
      <c r="T72" s="17" t="s">
        <v>5321</v>
      </c>
      <c r="U72" s="17" t="s">
        <v>5321</v>
      </c>
      <c r="V72" s="17">
        <v>1</v>
      </c>
      <c r="W72" s="17">
        <v>0</v>
      </c>
      <c r="X72" s="17">
        <v>0</v>
      </c>
    </row>
    <row r="73" spans="1:24" s="17" customFormat="1" ht="11.25" x14ac:dyDescent="0.2">
      <c r="A73" s="17" t="s">
        <v>5981</v>
      </c>
      <c r="B73" s="17" t="s">
        <v>5982</v>
      </c>
      <c r="C73" s="17" t="s">
        <v>5983</v>
      </c>
      <c r="D73" s="17" t="s">
        <v>5943</v>
      </c>
      <c r="E73" s="17">
        <v>2014</v>
      </c>
      <c r="F73" s="17" t="s">
        <v>26</v>
      </c>
      <c r="I73" s="17" t="s">
        <v>5984</v>
      </c>
      <c r="J73" s="17" t="s">
        <v>5384</v>
      </c>
      <c r="K73" s="17" t="s">
        <v>5855</v>
      </c>
      <c r="L73" s="17" t="s">
        <v>5775</v>
      </c>
      <c r="M73" s="64">
        <v>473841</v>
      </c>
      <c r="N73" s="64">
        <v>319941</v>
      </c>
      <c r="O73" s="17" t="s">
        <v>5985</v>
      </c>
      <c r="P73" s="17" t="s">
        <v>5945</v>
      </c>
      <c r="Q73" s="17" t="s">
        <v>5321</v>
      </c>
      <c r="R73" s="17" t="s">
        <v>5321</v>
      </c>
      <c r="S73" s="17" t="s">
        <v>5321</v>
      </c>
      <c r="T73" s="17" t="s">
        <v>5321</v>
      </c>
      <c r="U73" s="17" t="s">
        <v>5321</v>
      </c>
      <c r="V73" s="17">
        <v>0</v>
      </c>
      <c r="W73" s="17">
        <v>0</v>
      </c>
      <c r="X73" s="17">
        <v>0</v>
      </c>
    </row>
    <row r="74" spans="1:24" s="17" customFormat="1" ht="11.25" x14ac:dyDescent="0.2">
      <c r="A74" s="17" t="s">
        <v>5986</v>
      </c>
      <c r="B74" s="17" t="s">
        <v>5987</v>
      </c>
      <c r="C74" s="17" t="s">
        <v>5988</v>
      </c>
      <c r="D74" s="17" t="s">
        <v>5393</v>
      </c>
      <c r="E74" s="17">
        <v>2014</v>
      </c>
      <c r="F74" s="17" t="s">
        <v>5460</v>
      </c>
      <c r="H74" s="17" t="s">
        <v>5989</v>
      </c>
      <c r="I74" s="17" t="s">
        <v>5990</v>
      </c>
      <c r="J74" s="17" t="s">
        <v>5481</v>
      </c>
      <c r="K74" s="17" t="s">
        <v>5421</v>
      </c>
      <c r="L74" s="17" t="s">
        <v>5894</v>
      </c>
      <c r="M74" s="64">
        <v>1244978</v>
      </c>
      <c r="N74" s="64">
        <v>746986</v>
      </c>
      <c r="O74" s="17" t="s">
        <v>5991</v>
      </c>
      <c r="P74" s="17" t="s">
        <v>5992</v>
      </c>
      <c r="Q74" s="17" t="s">
        <v>5993</v>
      </c>
      <c r="R74" s="17" t="s">
        <v>5321</v>
      </c>
      <c r="S74" s="17" t="s">
        <v>5321</v>
      </c>
      <c r="T74" s="17" t="s">
        <v>5321</v>
      </c>
      <c r="U74" s="17" t="s">
        <v>5321</v>
      </c>
      <c r="V74" s="17">
        <v>1</v>
      </c>
      <c r="W74" s="17">
        <v>0</v>
      </c>
      <c r="X74" s="17">
        <v>0</v>
      </c>
    </row>
    <row r="75" spans="1:24" s="17" customFormat="1" ht="11.25" x14ac:dyDescent="0.2">
      <c r="A75" s="17" t="s">
        <v>5994</v>
      </c>
      <c r="B75" s="17" t="s">
        <v>5995</v>
      </c>
      <c r="C75" s="17" t="s">
        <v>5996</v>
      </c>
      <c r="D75" s="17" t="s">
        <v>5325</v>
      </c>
      <c r="E75" s="17">
        <v>2014</v>
      </c>
      <c r="F75" s="17" t="s">
        <v>5430</v>
      </c>
      <c r="H75" s="17" t="s">
        <v>5997</v>
      </c>
      <c r="I75" s="17" t="s">
        <v>5998</v>
      </c>
      <c r="J75" s="17" t="s">
        <v>5384</v>
      </c>
      <c r="K75" s="17" t="s">
        <v>5774</v>
      </c>
      <c r="L75" s="17" t="s">
        <v>5386</v>
      </c>
      <c r="M75" s="64">
        <v>2568132</v>
      </c>
      <c r="N75" s="64">
        <v>1540887</v>
      </c>
      <c r="O75" s="17" t="s">
        <v>5999</v>
      </c>
      <c r="P75" s="17" t="s">
        <v>6000</v>
      </c>
      <c r="Q75" s="17" t="s">
        <v>6001</v>
      </c>
      <c r="R75" s="17" t="s">
        <v>6002</v>
      </c>
      <c r="S75" s="17" t="s">
        <v>6003</v>
      </c>
      <c r="T75" s="17" t="s">
        <v>5321</v>
      </c>
      <c r="U75" s="17" t="s">
        <v>5321</v>
      </c>
      <c r="V75" s="17">
        <v>1</v>
      </c>
      <c r="W75" s="17">
        <v>0</v>
      </c>
      <c r="X75" s="17">
        <v>0</v>
      </c>
    </row>
    <row r="76" spans="1:24" s="17" customFormat="1" ht="11.25" x14ac:dyDescent="0.2">
      <c r="A76" s="17" t="s">
        <v>6004</v>
      </c>
      <c r="B76" s="17" t="s">
        <v>6005</v>
      </c>
      <c r="C76" s="17" t="s">
        <v>6006</v>
      </c>
      <c r="D76" s="17" t="s">
        <v>5943</v>
      </c>
      <c r="E76" s="17">
        <v>2014</v>
      </c>
      <c r="F76" s="17" t="s">
        <v>28</v>
      </c>
      <c r="I76" s="17" t="s">
        <v>6007</v>
      </c>
      <c r="J76" s="17" t="s">
        <v>5384</v>
      </c>
      <c r="K76" s="17" t="s">
        <v>6008</v>
      </c>
      <c r="L76" s="17" t="s">
        <v>6009</v>
      </c>
      <c r="M76" s="64">
        <v>1239747</v>
      </c>
      <c r="N76" s="64">
        <v>951828</v>
      </c>
      <c r="O76" s="17" t="s">
        <v>5321</v>
      </c>
      <c r="P76" s="17" t="s">
        <v>5945</v>
      </c>
      <c r="Q76" s="17" t="s">
        <v>5321</v>
      </c>
      <c r="R76" s="17" t="s">
        <v>5321</v>
      </c>
      <c r="S76" s="17" t="s">
        <v>5321</v>
      </c>
      <c r="T76" s="17" t="s">
        <v>5321</v>
      </c>
      <c r="U76" s="17" t="s">
        <v>5321</v>
      </c>
      <c r="V76" s="17">
        <v>1</v>
      </c>
      <c r="W76" s="17">
        <v>0</v>
      </c>
      <c r="X76" s="17">
        <v>0</v>
      </c>
    </row>
    <row r="77" spans="1:24" s="17" customFormat="1" ht="11.25" x14ac:dyDescent="0.2">
      <c r="A77" s="17" t="s">
        <v>6010</v>
      </c>
      <c r="B77" s="17" t="s">
        <v>6011</v>
      </c>
      <c r="C77" s="17" t="s">
        <v>6012</v>
      </c>
      <c r="D77" s="17" t="s">
        <v>5441</v>
      </c>
      <c r="E77" s="17">
        <v>2014</v>
      </c>
      <c r="F77" s="17" t="s">
        <v>5882</v>
      </c>
      <c r="H77" s="17" t="s">
        <v>6013</v>
      </c>
      <c r="I77" s="17" t="s">
        <v>6014</v>
      </c>
      <c r="J77" s="17" t="s">
        <v>5409</v>
      </c>
      <c r="K77" s="17" t="s">
        <v>5421</v>
      </c>
      <c r="L77" s="17" t="s">
        <v>6015</v>
      </c>
      <c r="M77" s="64">
        <v>2423223</v>
      </c>
      <c r="N77" s="64">
        <v>1395749</v>
      </c>
      <c r="O77" s="17" t="s">
        <v>6016</v>
      </c>
      <c r="P77" s="17" t="s">
        <v>6017</v>
      </c>
      <c r="Q77" s="17" t="s">
        <v>6018</v>
      </c>
      <c r="R77" s="17" t="s">
        <v>5321</v>
      </c>
      <c r="S77" s="17" t="s">
        <v>5321</v>
      </c>
      <c r="T77" s="17" t="s">
        <v>5321</v>
      </c>
      <c r="U77" s="17" t="s">
        <v>5321</v>
      </c>
      <c r="V77" s="17">
        <v>1</v>
      </c>
      <c r="W77" s="17">
        <v>0</v>
      </c>
      <c r="X77" s="17">
        <v>0</v>
      </c>
    </row>
    <row r="78" spans="1:24" s="17" customFormat="1" ht="11.25" x14ac:dyDescent="0.2">
      <c r="A78" s="17" t="s">
        <v>6019</v>
      </c>
      <c r="B78" s="17" t="s">
        <v>6020</v>
      </c>
      <c r="C78" s="17" t="s">
        <v>6021</v>
      </c>
      <c r="D78" s="17" t="s">
        <v>5429</v>
      </c>
      <c r="E78" s="17">
        <v>2014</v>
      </c>
      <c r="F78" s="17" t="s">
        <v>5418</v>
      </c>
      <c r="H78" s="17" t="s">
        <v>6022</v>
      </c>
      <c r="I78" s="17" t="s">
        <v>6023</v>
      </c>
      <c r="J78" s="17" t="s">
        <v>5481</v>
      </c>
      <c r="K78" s="17" t="s">
        <v>5774</v>
      </c>
      <c r="L78" s="17" t="s">
        <v>5816</v>
      </c>
      <c r="M78" s="64">
        <v>1398147</v>
      </c>
      <c r="N78" s="64">
        <v>838887</v>
      </c>
      <c r="O78" s="17" t="s">
        <v>6024</v>
      </c>
      <c r="P78" s="17" t="s">
        <v>6025</v>
      </c>
      <c r="Q78" s="17" t="s">
        <v>5466</v>
      </c>
      <c r="R78" s="17" t="s">
        <v>5321</v>
      </c>
      <c r="S78" s="17" t="s">
        <v>5321</v>
      </c>
      <c r="T78" s="17" t="s">
        <v>5321</v>
      </c>
      <c r="U78" s="17" t="s">
        <v>5321</v>
      </c>
      <c r="V78" s="17">
        <v>1</v>
      </c>
      <c r="W78" s="17">
        <v>0</v>
      </c>
      <c r="X78" s="17">
        <v>0</v>
      </c>
    </row>
    <row r="79" spans="1:24" s="17" customFormat="1" ht="11.25" x14ac:dyDescent="0.2">
      <c r="A79" s="17" t="s">
        <v>6026</v>
      </c>
      <c r="B79" s="17" t="s">
        <v>6027</v>
      </c>
      <c r="C79" s="17" t="s">
        <v>6026</v>
      </c>
      <c r="D79" s="17" t="s">
        <v>5441</v>
      </c>
      <c r="E79" s="17">
        <v>2015</v>
      </c>
      <c r="F79" s="17" t="s">
        <v>5460</v>
      </c>
      <c r="H79" s="17" t="s">
        <v>6028</v>
      </c>
      <c r="I79" s="17" t="s">
        <v>6029</v>
      </c>
      <c r="J79" s="17" t="s">
        <v>5329</v>
      </c>
      <c r="K79" s="17" t="s">
        <v>5463</v>
      </c>
      <c r="L79" s="17" t="s">
        <v>6030</v>
      </c>
      <c r="M79" s="64">
        <v>1235745</v>
      </c>
      <c r="N79" s="64">
        <v>677656</v>
      </c>
      <c r="O79" s="17" t="s">
        <v>5510</v>
      </c>
      <c r="P79" s="17" t="s">
        <v>6031</v>
      </c>
      <c r="Q79" s="17" t="s">
        <v>6032</v>
      </c>
      <c r="R79" s="17" t="s">
        <v>5321</v>
      </c>
      <c r="S79" s="17" t="s">
        <v>5321</v>
      </c>
      <c r="T79" s="17" t="s">
        <v>5321</v>
      </c>
      <c r="U79" s="17" t="s">
        <v>5321</v>
      </c>
      <c r="V79" s="17">
        <v>1</v>
      </c>
      <c r="W79" s="17">
        <v>0</v>
      </c>
      <c r="X79" s="17">
        <v>0</v>
      </c>
    </row>
    <row r="80" spans="1:24" s="17" customFormat="1" ht="11.25" x14ac:dyDescent="0.2">
      <c r="A80" s="17" t="s">
        <v>6033</v>
      </c>
      <c r="B80" s="17" t="s">
        <v>6034</v>
      </c>
      <c r="C80" s="17" t="s">
        <v>6035</v>
      </c>
      <c r="D80" s="17" t="s">
        <v>5429</v>
      </c>
      <c r="E80" s="17">
        <v>2014</v>
      </c>
      <c r="F80" s="17" t="s">
        <v>5418</v>
      </c>
      <c r="H80" s="17" t="s">
        <v>6036</v>
      </c>
      <c r="I80" s="17" t="s">
        <v>6037</v>
      </c>
      <c r="J80" s="17" t="s">
        <v>5384</v>
      </c>
      <c r="K80" s="17" t="s">
        <v>5421</v>
      </c>
      <c r="L80" s="17" t="s">
        <v>5951</v>
      </c>
      <c r="M80" s="64">
        <v>3224352</v>
      </c>
      <c r="N80" s="64">
        <v>702223</v>
      </c>
      <c r="O80" s="17" t="s">
        <v>6038</v>
      </c>
      <c r="P80" s="17" t="s">
        <v>6039</v>
      </c>
      <c r="Q80" s="17" t="s">
        <v>6040</v>
      </c>
      <c r="R80" s="17" t="s">
        <v>5321</v>
      </c>
      <c r="S80" s="17" t="s">
        <v>5321</v>
      </c>
      <c r="T80" s="17" t="s">
        <v>5321</v>
      </c>
      <c r="U80" s="17" t="s">
        <v>5321</v>
      </c>
      <c r="V80" s="17">
        <v>1</v>
      </c>
      <c r="W80" s="17">
        <v>0</v>
      </c>
      <c r="X80" s="17">
        <v>0</v>
      </c>
    </row>
    <row r="81" spans="1:24" s="17" customFormat="1" ht="11.25" x14ac:dyDescent="0.2">
      <c r="A81" s="17" t="s">
        <v>6041</v>
      </c>
      <c r="B81" s="17" t="s">
        <v>6042</v>
      </c>
      <c r="C81" s="17" t="s">
        <v>6043</v>
      </c>
      <c r="D81" s="17" t="s">
        <v>5429</v>
      </c>
      <c r="E81" s="17">
        <v>2014</v>
      </c>
      <c r="F81" s="17" t="s">
        <v>5430</v>
      </c>
      <c r="H81" s="17" t="s">
        <v>6044</v>
      </c>
      <c r="I81" s="17" t="s">
        <v>6045</v>
      </c>
      <c r="J81" s="17" t="s">
        <v>5329</v>
      </c>
      <c r="K81" s="17" t="s">
        <v>5865</v>
      </c>
      <c r="L81" s="17" t="s">
        <v>6046</v>
      </c>
      <c r="M81" s="64">
        <v>2513792</v>
      </c>
      <c r="N81" s="64">
        <v>1508275</v>
      </c>
      <c r="O81" s="17" t="s">
        <v>6047</v>
      </c>
      <c r="P81" s="17" t="s">
        <v>6048</v>
      </c>
      <c r="Q81" s="17" t="s">
        <v>6049</v>
      </c>
      <c r="R81" s="17" t="s">
        <v>5321</v>
      </c>
      <c r="S81" s="17" t="s">
        <v>5321</v>
      </c>
      <c r="T81" s="17" t="s">
        <v>5321</v>
      </c>
      <c r="U81" s="17" t="s">
        <v>5321</v>
      </c>
      <c r="V81" s="17">
        <v>1</v>
      </c>
      <c r="W81" s="17">
        <v>0</v>
      </c>
      <c r="X81" s="17">
        <v>0</v>
      </c>
    </row>
    <row r="82" spans="1:24" s="17" customFormat="1" ht="11.25" x14ac:dyDescent="0.2">
      <c r="A82" s="17" t="s">
        <v>6050</v>
      </c>
      <c r="B82" s="17" t="s">
        <v>6051</v>
      </c>
      <c r="C82" s="17" t="s">
        <v>6052</v>
      </c>
      <c r="D82" s="17" t="s">
        <v>5429</v>
      </c>
      <c r="E82" s="17">
        <v>2014</v>
      </c>
      <c r="F82" s="17" t="s">
        <v>5430</v>
      </c>
      <c r="H82" s="17" t="s">
        <v>6053</v>
      </c>
      <c r="I82" s="17" t="s">
        <v>6054</v>
      </c>
      <c r="J82" s="17" t="s">
        <v>5607</v>
      </c>
      <c r="K82" s="17" t="s">
        <v>5774</v>
      </c>
      <c r="L82" s="17" t="s">
        <v>6055</v>
      </c>
      <c r="M82" s="64">
        <v>1836788</v>
      </c>
      <c r="N82" s="64">
        <v>1034119</v>
      </c>
      <c r="O82" s="17" t="s">
        <v>6056</v>
      </c>
      <c r="P82" s="17" t="s">
        <v>6057</v>
      </c>
      <c r="Q82" s="17" t="s">
        <v>6058</v>
      </c>
      <c r="R82" s="17" t="s">
        <v>5321</v>
      </c>
      <c r="S82" s="17" t="s">
        <v>5321</v>
      </c>
      <c r="T82" s="17" t="s">
        <v>5321</v>
      </c>
      <c r="U82" s="17" t="s">
        <v>5321</v>
      </c>
      <c r="V82" s="17">
        <v>1</v>
      </c>
      <c r="W82" s="17">
        <v>0</v>
      </c>
      <c r="X82" s="17">
        <v>0</v>
      </c>
    </row>
    <row r="83" spans="1:24" s="17" customFormat="1" ht="11.25" x14ac:dyDescent="0.2">
      <c r="A83" s="17" t="s">
        <v>6059</v>
      </c>
      <c r="B83" s="17" t="s">
        <v>6060</v>
      </c>
      <c r="C83" s="17" t="s">
        <v>6061</v>
      </c>
      <c r="D83" s="17" t="s">
        <v>5393</v>
      </c>
      <c r="E83" s="17">
        <v>2014</v>
      </c>
      <c r="F83" s="17" t="s">
        <v>5430</v>
      </c>
      <c r="H83" s="17" t="s">
        <v>6062</v>
      </c>
      <c r="I83" s="17" t="s">
        <v>6063</v>
      </c>
      <c r="J83" s="17" t="s">
        <v>5508</v>
      </c>
      <c r="K83" s="17" t="s">
        <v>5783</v>
      </c>
      <c r="L83" s="17" t="s">
        <v>6064</v>
      </c>
      <c r="M83" s="64">
        <v>1666059</v>
      </c>
      <c r="N83" s="64">
        <v>995581</v>
      </c>
      <c r="O83" s="17" t="s">
        <v>6065</v>
      </c>
      <c r="P83" s="17" t="s">
        <v>6066</v>
      </c>
      <c r="Q83" s="17" t="s">
        <v>5321</v>
      </c>
      <c r="R83" s="17" t="s">
        <v>5321</v>
      </c>
      <c r="S83" s="17" t="s">
        <v>5321</v>
      </c>
      <c r="T83" s="17" t="s">
        <v>5321</v>
      </c>
      <c r="U83" s="17" t="s">
        <v>5321</v>
      </c>
      <c r="V83" s="17">
        <v>1</v>
      </c>
      <c r="W83" s="17">
        <v>0</v>
      </c>
      <c r="X83" s="17">
        <v>0</v>
      </c>
    </row>
    <row r="84" spans="1:24" s="17" customFormat="1" ht="11.25" x14ac:dyDescent="0.2">
      <c r="A84" s="17" t="s">
        <v>6067</v>
      </c>
      <c r="B84" s="17" t="s">
        <v>6068</v>
      </c>
      <c r="C84" s="17" t="s">
        <v>6069</v>
      </c>
      <c r="D84" s="17" t="s">
        <v>5406</v>
      </c>
      <c r="E84" s="17">
        <v>2015</v>
      </c>
      <c r="F84" s="17" t="s">
        <v>5460</v>
      </c>
      <c r="H84" s="17" t="s">
        <v>6070</v>
      </c>
      <c r="I84" s="17" t="s">
        <v>6071</v>
      </c>
      <c r="J84" s="17" t="s">
        <v>5384</v>
      </c>
      <c r="K84" s="17" t="s">
        <v>5744</v>
      </c>
      <c r="L84" s="17" t="s">
        <v>5937</v>
      </c>
      <c r="M84" s="64">
        <v>690938</v>
      </c>
      <c r="N84" s="64">
        <v>414562</v>
      </c>
      <c r="O84" s="17" t="s">
        <v>6072</v>
      </c>
      <c r="P84" s="17" t="s">
        <v>6073</v>
      </c>
      <c r="Q84" s="17" t="s">
        <v>5466</v>
      </c>
      <c r="R84" s="17" t="s">
        <v>5321</v>
      </c>
      <c r="S84" s="17" t="s">
        <v>5321</v>
      </c>
      <c r="T84" s="17" t="s">
        <v>5321</v>
      </c>
      <c r="U84" s="17" t="s">
        <v>5321</v>
      </c>
      <c r="V84" s="17">
        <v>1</v>
      </c>
      <c r="W84" s="17">
        <v>0</v>
      </c>
      <c r="X84" s="17">
        <v>0</v>
      </c>
    </row>
    <row r="85" spans="1:24" s="17" customFormat="1" ht="11.25" x14ac:dyDescent="0.2">
      <c r="A85" s="17" t="s">
        <v>6074</v>
      </c>
      <c r="B85" s="17" t="s">
        <v>6075</v>
      </c>
      <c r="C85" s="17" t="s">
        <v>6076</v>
      </c>
      <c r="D85" s="17" t="s">
        <v>5429</v>
      </c>
      <c r="E85" s="17">
        <v>2014</v>
      </c>
      <c r="F85" s="17" t="s">
        <v>5882</v>
      </c>
      <c r="H85" s="17" t="s">
        <v>6077</v>
      </c>
      <c r="I85" s="17" t="s">
        <v>6078</v>
      </c>
      <c r="J85" s="17" t="s">
        <v>5607</v>
      </c>
      <c r="K85" s="17" t="s">
        <v>5370</v>
      </c>
      <c r="L85" s="17" t="s">
        <v>5371</v>
      </c>
      <c r="M85" s="64">
        <v>1931447</v>
      </c>
      <c r="N85" s="64">
        <v>1158868</v>
      </c>
      <c r="O85" s="17" t="s">
        <v>5857</v>
      </c>
      <c r="P85" s="17" t="s">
        <v>6079</v>
      </c>
      <c r="Q85" s="17" t="s">
        <v>6080</v>
      </c>
      <c r="R85" s="17" t="s">
        <v>5321</v>
      </c>
      <c r="S85" s="17" t="s">
        <v>5321</v>
      </c>
      <c r="T85" s="17" t="s">
        <v>5321</v>
      </c>
      <c r="U85" s="17" t="s">
        <v>5321</v>
      </c>
      <c r="V85" s="17">
        <v>1</v>
      </c>
      <c r="W85" s="17">
        <v>0</v>
      </c>
      <c r="X85" s="17">
        <v>0</v>
      </c>
    </row>
    <row r="86" spans="1:24" s="17" customFormat="1" ht="11.25" x14ac:dyDescent="0.2">
      <c r="A86" s="17" t="s">
        <v>6081</v>
      </c>
      <c r="B86" s="17" t="s">
        <v>6082</v>
      </c>
      <c r="C86" s="17" t="s">
        <v>6083</v>
      </c>
      <c r="D86" s="17" t="s">
        <v>5325</v>
      </c>
      <c r="E86" s="17">
        <v>2014</v>
      </c>
      <c r="F86" s="17" t="s">
        <v>6084</v>
      </c>
      <c r="H86" s="17" t="s">
        <v>6085</v>
      </c>
      <c r="I86" s="17" t="s">
        <v>6086</v>
      </c>
      <c r="J86" s="17" t="s">
        <v>5607</v>
      </c>
      <c r="K86" s="17" t="s">
        <v>5936</v>
      </c>
      <c r="L86" s="17" t="s">
        <v>5608</v>
      </c>
      <c r="M86" s="64">
        <v>5805123</v>
      </c>
      <c r="N86" s="64">
        <v>3478377</v>
      </c>
      <c r="O86" s="17" t="s">
        <v>6087</v>
      </c>
      <c r="P86" s="17" t="s">
        <v>6088</v>
      </c>
      <c r="Q86" s="17" t="s">
        <v>6089</v>
      </c>
      <c r="R86" s="17" t="s">
        <v>5375</v>
      </c>
      <c r="S86" s="17" t="s">
        <v>6090</v>
      </c>
      <c r="T86" s="17" t="s">
        <v>5321</v>
      </c>
      <c r="U86" s="17" t="s">
        <v>6091</v>
      </c>
      <c r="V86" s="17">
        <v>1</v>
      </c>
      <c r="W86" s="17">
        <v>0</v>
      </c>
      <c r="X86" s="17">
        <v>0</v>
      </c>
    </row>
    <row r="87" spans="1:24" s="17" customFormat="1" ht="11.25" x14ac:dyDescent="0.2">
      <c r="A87" s="17" t="s">
        <v>6092</v>
      </c>
      <c r="B87" s="17" t="s">
        <v>6093</v>
      </c>
      <c r="C87" s="17" t="s">
        <v>6094</v>
      </c>
      <c r="D87" s="17" t="s">
        <v>5406</v>
      </c>
      <c r="E87" s="17">
        <v>2015</v>
      </c>
      <c r="F87" s="17" t="s">
        <v>5460</v>
      </c>
      <c r="H87" s="17" t="s">
        <v>6095</v>
      </c>
      <c r="I87" s="17" t="s">
        <v>6096</v>
      </c>
      <c r="J87" s="17" t="s">
        <v>5607</v>
      </c>
      <c r="K87" s="17" t="s">
        <v>5463</v>
      </c>
      <c r="L87" s="17" t="s">
        <v>6097</v>
      </c>
      <c r="M87" s="64">
        <v>1058242</v>
      </c>
      <c r="N87" s="64">
        <v>630383</v>
      </c>
      <c r="O87" s="17" t="s">
        <v>5510</v>
      </c>
      <c r="P87" s="17" t="s">
        <v>6098</v>
      </c>
      <c r="Q87" s="17" t="s">
        <v>6032</v>
      </c>
      <c r="R87" s="17" t="s">
        <v>5321</v>
      </c>
      <c r="S87" s="17" t="s">
        <v>5321</v>
      </c>
      <c r="T87" s="17" t="s">
        <v>5321</v>
      </c>
      <c r="U87" s="17" t="s">
        <v>5321</v>
      </c>
      <c r="V87" s="17">
        <v>1</v>
      </c>
      <c r="W87" s="17">
        <v>0</v>
      </c>
      <c r="X87" s="17">
        <v>0</v>
      </c>
    </row>
    <row r="88" spans="1:24" s="17" customFormat="1" ht="11.25" x14ac:dyDescent="0.2">
      <c r="A88" s="17" t="s">
        <v>6099</v>
      </c>
      <c r="B88" s="17" t="s">
        <v>6100</v>
      </c>
      <c r="C88" s="17" t="s">
        <v>6101</v>
      </c>
      <c r="D88" s="17" t="s">
        <v>5429</v>
      </c>
      <c r="E88" s="17">
        <v>2014</v>
      </c>
      <c r="F88" s="17" t="s">
        <v>5460</v>
      </c>
      <c r="H88" s="17" t="s">
        <v>6102</v>
      </c>
      <c r="I88" s="17" t="s">
        <v>6103</v>
      </c>
      <c r="J88" s="17" t="s">
        <v>5481</v>
      </c>
      <c r="K88" s="17" t="s">
        <v>5421</v>
      </c>
      <c r="L88" s="17" t="s">
        <v>6104</v>
      </c>
      <c r="M88" s="64">
        <v>1480568</v>
      </c>
      <c r="N88" s="64">
        <v>879264</v>
      </c>
      <c r="O88" s="17" t="s">
        <v>6105</v>
      </c>
      <c r="P88" s="17" t="s">
        <v>6106</v>
      </c>
      <c r="Q88" s="17" t="s">
        <v>6107</v>
      </c>
      <c r="R88" s="17" t="s">
        <v>5321</v>
      </c>
      <c r="S88" s="17" t="s">
        <v>5321</v>
      </c>
      <c r="T88" s="17" t="s">
        <v>5321</v>
      </c>
      <c r="U88" s="17" t="s">
        <v>5321</v>
      </c>
      <c r="V88" s="17">
        <v>1</v>
      </c>
      <c r="W88" s="17">
        <v>0</v>
      </c>
      <c r="X88" s="17">
        <v>0</v>
      </c>
    </row>
    <row r="89" spans="1:24" s="17" customFormat="1" ht="11.25" x14ac:dyDescent="0.2">
      <c r="A89" s="17" t="s">
        <v>6108</v>
      </c>
      <c r="B89" s="17" t="s">
        <v>6109</v>
      </c>
      <c r="C89" s="17" t="s">
        <v>6110</v>
      </c>
      <c r="D89" s="17" t="s">
        <v>5325</v>
      </c>
      <c r="E89" s="17">
        <v>2014</v>
      </c>
      <c r="F89" s="17" t="s">
        <v>5326</v>
      </c>
      <c r="H89" s="17" t="s">
        <v>6111</v>
      </c>
      <c r="I89" s="17" t="s">
        <v>6112</v>
      </c>
      <c r="J89" s="17" t="s">
        <v>5384</v>
      </c>
      <c r="K89" s="17" t="s">
        <v>5421</v>
      </c>
      <c r="L89" s="17" t="s">
        <v>5488</v>
      </c>
      <c r="M89" s="64">
        <v>5004346</v>
      </c>
      <c r="N89" s="64">
        <v>3002608</v>
      </c>
      <c r="O89" s="17" t="s">
        <v>6113</v>
      </c>
      <c r="P89" s="17" t="s">
        <v>6114</v>
      </c>
      <c r="Q89" s="17" t="s">
        <v>6115</v>
      </c>
      <c r="R89" s="17" t="s">
        <v>6116</v>
      </c>
      <c r="S89" s="17" t="s">
        <v>5838</v>
      </c>
      <c r="T89" s="17" t="s">
        <v>5321</v>
      </c>
      <c r="U89" s="17" t="s">
        <v>6117</v>
      </c>
      <c r="V89" s="17">
        <v>1</v>
      </c>
      <c r="W89" s="17">
        <v>0</v>
      </c>
      <c r="X89" s="17">
        <v>0</v>
      </c>
    </row>
    <row r="90" spans="1:24" s="17" customFormat="1" ht="11.25" x14ac:dyDescent="0.2">
      <c r="A90" s="17" t="s">
        <v>6118</v>
      </c>
      <c r="B90" s="17" t="s">
        <v>6119</v>
      </c>
      <c r="C90" s="17" t="s">
        <v>6120</v>
      </c>
      <c r="D90" s="17" t="s">
        <v>5393</v>
      </c>
      <c r="E90" s="17">
        <v>2014</v>
      </c>
      <c r="F90" s="17" t="s">
        <v>5418</v>
      </c>
      <c r="H90" s="17" t="s">
        <v>6121</v>
      </c>
      <c r="I90" s="17" t="s">
        <v>6122</v>
      </c>
      <c r="J90" s="17" t="s">
        <v>5607</v>
      </c>
      <c r="K90" s="17" t="s">
        <v>5936</v>
      </c>
      <c r="L90" s="17" t="s">
        <v>6123</v>
      </c>
      <c r="M90" s="64">
        <v>2152803</v>
      </c>
      <c r="N90" s="64">
        <v>1171680</v>
      </c>
      <c r="O90" s="17" t="s">
        <v>6124</v>
      </c>
      <c r="P90" s="17" t="s">
        <v>6125</v>
      </c>
      <c r="Q90" s="17" t="s">
        <v>6126</v>
      </c>
      <c r="R90" s="17" t="s">
        <v>5321</v>
      </c>
      <c r="S90" s="17" t="s">
        <v>5321</v>
      </c>
      <c r="T90" s="17" t="s">
        <v>5321</v>
      </c>
      <c r="U90" s="17" t="s">
        <v>5321</v>
      </c>
      <c r="V90" s="17">
        <v>0</v>
      </c>
      <c r="W90" s="17">
        <v>0</v>
      </c>
      <c r="X90" s="17">
        <v>0</v>
      </c>
    </row>
    <row r="91" spans="1:24" s="17" customFormat="1" ht="11.25" x14ac:dyDescent="0.2">
      <c r="A91" s="17" t="s">
        <v>6127</v>
      </c>
      <c r="B91" s="17" t="s">
        <v>6128</v>
      </c>
      <c r="C91" s="17" t="s">
        <v>6129</v>
      </c>
      <c r="D91" s="17" t="s">
        <v>5381</v>
      </c>
      <c r="E91" s="17">
        <v>2014</v>
      </c>
      <c r="F91" s="17" t="s">
        <v>6130</v>
      </c>
      <c r="G91" s="17" t="s">
        <v>6131</v>
      </c>
      <c r="H91" s="17" t="s">
        <v>6132</v>
      </c>
      <c r="I91" s="17" t="s">
        <v>6133</v>
      </c>
      <c r="J91" s="17" t="s">
        <v>5384</v>
      </c>
      <c r="K91" s="17" t="s">
        <v>5936</v>
      </c>
      <c r="L91" s="17" t="s">
        <v>5453</v>
      </c>
      <c r="M91" s="64">
        <v>574387</v>
      </c>
      <c r="N91" s="64">
        <v>299483</v>
      </c>
      <c r="O91" s="17" t="s">
        <v>6134</v>
      </c>
      <c r="P91" s="17" t="s">
        <v>6135</v>
      </c>
      <c r="Q91" s="17" t="s">
        <v>6136</v>
      </c>
      <c r="R91" s="17" t="s">
        <v>5321</v>
      </c>
      <c r="S91" s="17" t="s">
        <v>5321</v>
      </c>
      <c r="T91" s="17" t="s">
        <v>5321</v>
      </c>
      <c r="U91" s="17" t="s">
        <v>5321</v>
      </c>
      <c r="V91" s="17">
        <v>1</v>
      </c>
      <c r="W91" s="17">
        <v>0</v>
      </c>
      <c r="X91" s="17">
        <v>0</v>
      </c>
    </row>
    <row r="92" spans="1:24" s="17" customFormat="1" ht="11.25" x14ac:dyDescent="0.2">
      <c r="A92" s="17" t="s">
        <v>6137</v>
      </c>
      <c r="B92" s="17" t="s">
        <v>6138</v>
      </c>
      <c r="C92" s="17" t="s">
        <v>6139</v>
      </c>
      <c r="D92" s="17" t="s">
        <v>5429</v>
      </c>
      <c r="E92" s="17">
        <v>2014</v>
      </c>
      <c r="F92" s="17" t="s">
        <v>5741</v>
      </c>
      <c r="H92" s="17" t="s">
        <v>6140</v>
      </c>
      <c r="I92" s="17" t="s">
        <v>6141</v>
      </c>
      <c r="J92" s="17" t="s">
        <v>5397</v>
      </c>
      <c r="K92" s="17" t="s">
        <v>5421</v>
      </c>
      <c r="L92" s="17" t="s">
        <v>6142</v>
      </c>
      <c r="M92" s="64">
        <v>1828318</v>
      </c>
      <c r="N92" s="64">
        <v>1096990</v>
      </c>
      <c r="O92" s="17" t="s">
        <v>6113</v>
      </c>
      <c r="P92" s="17" t="s">
        <v>6143</v>
      </c>
      <c r="Q92" s="17" t="s">
        <v>6144</v>
      </c>
      <c r="R92" s="17" t="s">
        <v>5321</v>
      </c>
      <c r="S92" s="17" t="s">
        <v>5321</v>
      </c>
      <c r="T92" s="17" t="s">
        <v>5321</v>
      </c>
      <c r="U92" s="17" t="s">
        <v>5321</v>
      </c>
      <c r="V92" s="17">
        <v>1</v>
      </c>
      <c r="W92" s="17">
        <v>0</v>
      </c>
      <c r="X92" s="17">
        <v>0</v>
      </c>
    </row>
    <row r="93" spans="1:24" s="17" customFormat="1" ht="11.25" x14ac:dyDescent="0.2">
      <c r="A93" s="17" t="s">
        <v>6145</v>
      </c>
      <c r="B93" s="17" t="s">
        <v>6146</v>
      </c>
      <c r="C93" s="17" t="s">
        <v>6147</v>
      </c>
      <c r="D93" s="17" t="s">
        <v>5429</v>
      </c>
      <c r="E93" s="17">
        <v>2015</v>
      </c>
      <c r="F93" s="17" t="s">
        <v>5460</v>
      </c>
      <c r="H93" s="17" t="s">
        <v>6148</v>
      </c>
      <c r="I93" s="17" t="s">
        <v>6149</v>
      </c>
      <c r="J93" s="17" t="s">
        <v>5369</v>
      </c>
      <c r="K93" s="17" t="s">
        <v>5463</v>
      </c>
      <c r="L93" s="17" t="s">
        <v>6150</v>
      </c>
      <c r="M93" s="64">
        <v>2397748</v>
      </c>
      <c r="N93" s="64">
        <v>1259499</v>
      </c>
      <c r="O93" s="17" t="s">
        <v>6105</v>
      </c>
      <c r="P93" s="17" t="s">
        <v>6151</v>
      </c>
      <c r="Q93" s="17" t="s">
        <v>6152</v>
      </c>
      <c r="R93" s="17" t="s">
        <v>5321</v>
      </c>
      <c r="S93" s="17" t="s">
        <v>5321</v>
      </c>
      <c r="T93" s="17" t="s">
        <v>5321</v>
      </c>
      <c r="U93" s="17" t="s">
        <v>5321</v>
      </c>
      <c r="V93" s="17">
        <v>1</v>
      </c>
      <c r="W93" s="17">
        <v>0</v>
      </c>
      <c r="X93" s="17">
        <v>0</v>
      </c>
    </row>
    <row r="94" spans="1:24" s="17" customFormat="1" ht="11.25" x14ac:dyDescent="0.2">
      <c r="A94" s="17" t="s">
        <v>6153</v>
      </c>
      <c r="B94" s="17" t="s">
        <v>6154</v>
      </c>
      <c r="C94" s="17" t="s">
        <v>6155</v>
      </c>
      <c r="D94" s="17" t="s">
        <v>5429</v>
      </c>
      <c r="E94" s="17">
        <v>2014</v>
      </c>
      <c r="F94" s="17" t="s">
        <v>5430</v>
      </c>
      <c r="H94" s="17" t="s">
        <v>6156</v>
      </c>
      <c r="I94" s="17" t="s">
        <v>6157</v>
      </c>
      <c r="J94" s="17" t="s">
        <v>5329</v>
      </c>
      <c r="K94" s="17" t="s">
        <v>5774</v>
      </c>
      <c r="L94" s="17" t="s">
        <v>5937</v>
      </c>
      <c r="M94" s="64">
        <v>1047073</v>
      </c>
      <c r="N94" s="64">
        <v>626106</v>
      </c>
      <c r="O94" s="17" t="s">
        <v>6158</v>
      </c>
      <c r="P94" s="17" t="s">
        <v>6159</v>
      </c>
      <c r="Q94" s="17" t="s">
        <v>6160</v>
      </c>
      <c r="R94" s="17" t="s">
        <v>5321</v>
      </c>
      <c r="S94" s="17" t="s">
        <v>5321</v>
      </c>
      <c r="T94" s="17" t="s">
        <v>5321</v>
      </c>
      <c r="U94" s="17" t="s">
        <v>5321</v>
      </c>
      <c r="V94" s="17">
        <v>1</v>
      </c>
      <c r="W94" s="17">
        <v>0</v>
      </c>
      <c r="X94" s="17">
        <v>0</v>
      </c>
    </row>
    <row r="95" spans="1:24" s="17" customFormat="1" ht="11.25" x14ac:dyDescent="0.2">
      <c r="A95" s="17" t="s">
        <v>6161</v>
      </c>
      <c r="B95" s="17" t="s">
        <v>6162</v>
      </c>
      <c r="C95" s="17" t="s">
        <v>6163</v>
      </c>
      <c r="D95" s="17" t="s">
        <v>5495</v>
      </c>
      <c r="E95" s="17">
        <v>2014</v>
      </c>
      <c r="F95" s="17" t="s">
        <v>5460</v>
      </c>
      <c r="I95" s="17" t="s">
        <v>6164</v>
      </c>
      <c r="J95" s="17" t="s">
        <v>5560</v>
      </c>
      <c r="K95" s="17" t="s">
        <v>5936</v>
      </c>
      <c r="L95" s="17" t="s">
        <v>5473</v>
      </c>
      <c r="M95" s="64">
        <v>17345496</v>
      </c>
      <c r="N95" s="64">
        <v>10004210</v>
      </c>
      <c r="O95" s="17" t="s">
        <v>6165</v>
      </c>
      <c r="P95" s="17" t="s">
        <v>6166</v>
      </c>
      <c r="Q95" s="17" t="s">
        <v>6167</v>
      </c>
      <c r="R95" s="17" t="s">
        <v>5321</v>
      </c>
      <c r="S95" s="17" t="s">
        <v>5321</v>
      </c>
      <c r="T95" s="17" t="s">
        <v>5321</v>
      </c>
      <c r="U95" s="17" t="s">
        <v>5321</v>
      </c>
      <c r="V95" s="17">
        <v>1</v>
      </c>
      <c r="W95" s="17">
        <v>0</v>
      </c>
      <c r="X95" s="17">
        <v>0</v>
      </c>
    </row>
    <row r="96" spans="1:24" s="17" customFormat="1" ht="11.25" x14ac:dyDescent="0.2">
      <c r="A96" s="17" t="s">
        <v>6168</v>
      </c>
      <c r="B96" s="17" t="s">
        <v>6169</v>
      </c>
      <c r="C96" s="17" t="s">
        <v>6170</v>
      </c>
      <c r="D96" s="17" t="s">
        <v>5393</v>
      </c>
      <c r="E96" s="17">
        <v>2014</v>
      </c>
      <c r="F96" s="17" t="s">
        <v>5430</v>
      </c>
      <c r="H96" s="17" t="s">
        <v>6171</v>
      </c>
      <c r="I96" s="17" t="s">
        <v>6172</v>
      </c>
      <c r="J96" s="17" t="s">
        <v>5508</v>
      </c>
      <c r="K96" s="17" t="s">
        <v>5421</v>
      </c>
      <c r="L96" s="17" t="s">
        <v>6097</v>
      </c>
      <c r="M96" s="64">
        <v>2628126</v>
      </c>
      <c r="N96" s="64">
        <v>1491973</v>
      </c>
      <c r="O96" s="17" t="s">
        <v>6173</v>
      </c>
      <c r="P96" s="17" t="s">
        <v>6174</v>
      </c>
      <c r="Q96" s="17" t="s">
        <v>6175</v>
      </c>
      <c r="R96" s="17" t="s">
        <v>5321</v>
      </c>
      <c r="S96" s="17" t="s">
        <v>5321</v>
      </c>
      <c r="T96" s="17" t="s">
        <v>5321</v>
      </c>
      <c r="U96" s="17" t="s">
        <v>5321</v>
      </c>
      <c r="V96" s="17">
        <v>1</v>
      </c>
      <c r="W96" s="17">
        <v>0</v>
      </c>
      <c r="X96" s="17">
        <v>0</v>
      </c>
    </row>
    <row r="97" spans="1:24" s="17" customFormat="1" ht="11.25" x14ac:dyDescent="0.2">
      <c r="A97" s="17" t="s">
        <v>6176</v>
      </c>
      <c r="B97" s="17" t="s">
        <v>6177</v>
      </c>
      <c r="C97" s="17" t="s">
        <v>6178</v>
      </c>
      <c r="D97" s="17" t="s">
        <v>5495</v>
      </c>
      <c r="E97" s="17">
        <v>2014</v>
      </c>
      <c r="F97" s="17" t="s">
        <v>5394</v>
      </c>
      <c r="I97" s="17" t="s">
        <v>6179</v>
      </c>
      <c r="J97" s="17" t="s">
        <v>5607</v>
      </c>
      <c r="K97" s="17" t="s">
        <v>5793</v>
      </c>
      <c r="L97" s="17" t="s">
        <v>6180</v>
      </c>
      <c r="M97" s="64">
        <v>15709406</v>
      </c>
      <c r="N97" s="64">
        <v>8496390</v>
      </c>
      <c r="O97" s="17" t="s">
        <v>6181</v>
      </c>
      <c r="P97" s="17" t="s">
        <v>6182</v>
      </c>
      <c r="Q97" s="17" t="s">
        <v>6183</v>
      </c>
      <c r="R97" s="17" t="s">
        <v>5321</v>
      </c>
      <c r="S97" s="17" t="s">
        <v>5321</v>
      </c>
      <c r="T97" s="17" t="s">
        <v>5321</v>
      </c>
      <c r="U97" s="17" t="s">
        <v>5321</v>
      </c>
      <c r="V97" s="17">
        <v>1</v>
      </c>
      <c r="W97" s="17">
        <v>0</v>
      </c>
      <c r="X97" s="17">
        <v>0</v>
      </c>
    </row>
    <row r="98" spans="1:24" s="17" customFormat="1" ht="11.25" x14ac:dyDescent="0.2">
      <c r="A98" s="17" t="s">
        <v>6184</v>
      </c>
      <c r="B98" s="17" t="s">
        <v>6185</v>
      </c>
      <c r="C98" s="17" t="s">
        <v>6186</v>
      </c>
      <c r="D98" s="17" t="s">
        <v>5429</v>
      </c>
      <c r="E98" s="17">
        <v>2015</v>
      </c>
      <c r="F98" s="17" t="s">
        <v>5394</v>
      </c>
      <c r="H98" s="17" t="s">
        <v>6187</v>
      </c>
      <c r="I98" s="17" t="s">
        <v>6188</v>
      </c>
      <c r="J98" s="17" t="s">
        <v>5369</v>
      </c>
      <c r="K98" s="17" t="s">
        <v>5463</v>
      </c>
      <c r="L98" s="17" t="s">
        <v>6189</v>
      </c>
      <c r="M98" s="64">
        <v>6010517</v>
      </c>
      <c r="N98" s="64">
        <v>3549480</v>
      </c>
      <c r="O98" s="17" t="s">
        <v>5857</v>
      </c>
      <c r="P98" s="17" t="s">
        <v>6190</v>
      </c>
      <c r="Q98" s="17" t="s">
        <v>6191</v>
      </c>
      <c r="R98" s="17" t="s">
        <v>5321</v>
      </c>
      <c r="S98" s="17" t="s">
        <v>5321</v>
      </c>
      <c r="T98" s="17" t="s">
        <v>5321</v>
      </c>
      <c r="U98" s="17" t="s">
        <v>5321</v>
      </c>
      <c r="V98" s="17">
        <v>1</v>
      </c>
      <c r="W98" s="17">
        <v>0</v>
      </c>
      <c r="X98" s="17">
        <v>0</v>
      </c>
    </row>
    <row r="99" spans="1:24" s="17" customFormat="1" ht="11.25" x14ac:dyDescent="0.2">
      <c r="A99" s="17" t="s">
        <v>6192</v>
      </c>
      <c r="B99" s="17" t="s">
        <v>6193</v>
      </c>
      <c r="C99" s="17" t="s">
        <v>6194</v>
      </c>
      <c r="D99" s="17" t="s">
        <v>5393</v>
      </c>
      <c r="E99" s="17">
        <v>2014</v>
      </c>
      <c r="F99" s="17" t="s">
        <v>5430</v>
      </c>
      <c r="H99" s="17" t="s">
        <v>6195</v>
      </c>
      <c r="I99" s="17" t="s">
        <v>6196</v>
      </c>
      <c r="J99" s="17" t="s">
        <v>5481</v>
      </c>
      <c r="K99" s="17" t="s">
        <v>6197</v>
      </c>
      <c r="L99" s="17" t="s">
        <v>5894</v>
      </c>
      <c r="M99" s="64">
        <v>886397</v>
      </c>
      <c r="N99" s="64">
        <v>531836</v>
      </c>
      <c r="O99" s="17" t="s">
        <v>6198</v>
      </c>
      <c r="P99" s="17" t="s">
        <v>6199</v>
      </c>
      <c r="Q99" s="17" t="s">
        <v>6200</v>
      </c>
      <c r="R99" s="17" t="s">
        <v>5321</v>
      </c>
      <c r="S99" s="17" t="s">
        <v>5321</v>
      </c>
      <c r="T99" s="17" t="s">
        <v>5321</v>
      </c>
      <c r="U99" s="17" t="s">
        <v>5321</v>
      </c>
      <c r="V99" s="17">
        <v>1</v>
      </c>
      <c r="W99" s="17">
        <v>0</v>
      </c>
      <c r="X99" s="17">
        <v>0</v>
      </c>
    </row>
    <row r="100" spans="1:24" s="17" customFormat="1" ht="11.25" x14ac:dyDescent="0.2">
      <c r="A100" s="17" t="s">
        <v>6201</v>
      </c>
      <c r="B100" s="17" t="s">
        <v>6202</v>
      </c>
      <c r="C100" s="17" t="s">
        <v>6203</v>
      </c>
      <c r="D100" s="17" t="s">
        <v>5393</v>
      </c>
      <c r="E100" s="17">
        <v>2014</v>
      </c>
      <c r="F100" s="17" t="s">
        <v>5430</v>
      </c>
      <c r="H100" s="17" t="s">
        <v>6204</v>
      </c>
      <c r="I100" s="17" t="s">
        <v>6205</v>
      </c>
      <c r="J100" s="17" t="s">
        <v>5329</v>
      </c>
      <c r="K100" s="17" t="s">
        <v>5421</v>
      </c>
      <c r="L100" s="17" t="s">
        <v>5937</v>
      </c>
      <c r="M100" s="64">
        <v>1903898</v>
      </c>
      <c r="N100" s="64">
        <v>1087756</v>
      </c>
      <c r="O100" s="17" t="s">
        <v>6206</v>
      </c>
      <c r="P100" s="17" t="s">
        <v>6207</v>
      </c>
      <c r="Q100" s="17" t="s">
        <v>6208</v>
      </c>
      <c r="R100" s="17" t="s">
        <v>5321</v>
      </c>
      <c r="S100" s="17" t="s">
        <v>5321</v>
      </c>
      <c r="T100" s="17" t="s">
        <v>5321</v>
      </c>
      <c r="U100" s="17" t="s">
        <v>5321</v>
      </c>
      <c r="V100" s="17">
        <v>1</v>
      </c>
      <c r="W100" s="17">
        <v>0</v>
      </c>
      <c r="X100" s="17">
        <v>0</v>
      </c>
    </row>
    <row r="101" spans="1:24" s="17" customFormat="1" ht="11.25" x14ac:dyDescent="0.2">
      <c r="A101" s="17" t="s">
        <v>6209</v>
      </c>
      <c r="B101" s="17" t="s">
        <v>6210</v>
      </c>
      <c r="C101" s="17" t="s">
        <v>6211</v>
      </c>
      <c r="D101" s="17" t="s">
        <v>5943</v>
      </c>
      <c r="E101" s="17">
        <v>2014</v>
      </c>
      <c r="F101" s="17" t="s">
        <v>5713</v>
      </c>
      <c r="I101" s="17" t="s">
        <v>6212</v>
      </c>
      <c r="J101" s="17" t="s">
        <v>5384</v>
      </c>
      <c r="K101" s="17" t="s">
        <v>5936</v>
      </c>
      <c r="L101" s="17" t="s">
        <v>6213</v>
      </c>
      <c r="M101" s="64">
        <v>344960</v>
      </c>
      <c r="N101" s="64">
        <v>326000</v>
      </c>
      <c r="O101" s="17" t="s">
        <v>5321</v>
      </c>
      <c r="P101" s="17" t="s">
        <v>5945</v>
      </c>
      <c r="Q101" s="17" t="s">
        <v>5321</v>
      </c>
      <c r="R101" s="17" t="s">
        <v>5321</v>
      </c>
      <c r="S101" s="17" t="s">
        <v>5321</v>
      </c>
      <c r="T101" s="17" t="s">
        <v>5321</v>
      </c>
      <c r="U101" s="17" t="s">
        <v>5321</v>
      </c>
      <c r="V101" s="17">
        <v>1</v>
      </c>
      <c r="W101" s="17">
        <v>0</v>
      </c>
      <c r="X101" s="17">
        <v>0</v>
      </c>
    </row>
    <row r="102" spans="1:24" s="17" customFormat="1" ht="11.25" x14ac:dyDescent="0.2">
      <c r="A102" s="17" t="s">
        <v>6214</v>
      </c>
      <c r="B102" s="17" t="s">
        <v>6215</v>
      </c>
      <c r="C102" s="17" t="s">
        <v>6216</v>
      </c>
      <c r="D102" s="17" t="s">
        <v>5429</v>
      </c>
      <c r="E102" s="17">
        <v>2015</v>
      </c>
      <c r="F102" s="17" t="s">
        <v>11</v>
      </c>
      <c r="H102" s="17" t="s">
        <v>6217</v>
      </c>
      <c r="I102" s="17" t="s">
        <v>6218</v>
      </c>
      <c r="J102" s="17" t="s">
        <v>5607</v>
      </c>
      <c r="K102" s="17" t="s">
        <v>6219</v>
      </c>
      <c r="L102" s="17" t="s">
        <v>6220</v>
      </c>
      <c r="M102" s="64">
        <v>3830320</v>
      </c>
      <c r="N102" s="64">
        <v>2196012</v>
      </c>
      <c r="O102" s="17" t="s">
        <v>6221</v>
      </c>
      <c r="P102" s="17" t="s">
        <v>6222</v>
      </c>
      <c r="Q102" s="17" t="s">
        <v>6223</v>
      </c>
      <c r="R102" s="17" t="s">
        <v>5321</v>
      </c>
      <c r="S102" s="17" t="s">
        <v>5321</v>
      </c>
      <c r="T102" s="17" t="s">
        <v>5321</v>
      </c>
      <c r="U102" s="17" t="s">
        <v>5321</v>
      </c>
      <c r="V102" s="17">
        <v>1</v>
      </c>
      <c r="W102" s="17">
        <v>0</v>
      </c>
      <c r="X102" s="17">
        <v>0</v>
      </c>
    </row>
    <row r="103" spans="1:24" s="17" customFormat="1" ht="11.25" x14ac:dyDescent="0.2">
      <c r="A103" s="17" t="s">
        <v>6224</v>
      </c>
      <c r="B103" s="17" t="s">
        <v>6225</v>
      </c>
      <c r="C103" s="17" t="s">
        <v>6226</v>
      </c>
      <c r="D103" s="17" t="s">
        <v>5393</v>
      </c>
      <c r="E103" s="17">
        <v>2014</v>
      </c>
      <c r="F103" s="17" t="s">
        <v>11</v>
      </c>
      <c r="H103" s="17" t="s">
        <v>6227</v>
      </c>
      <c r="I103" s="17" t="s">
        <v>6228</v>
      </c>
      <c r="J103" s="17" t="s">
        <v>5384</v>
      </c>
      <c r="K103" s="17" t="s">
        <v>5865</v>
      </c>
      <c r="L103" s="17" t="s">
        <v>6229</v>
      </c>
      <c r="M103" s="64">
        <v>3656143</v>
      </c>
      <c r="N103" s="64">
        <v>2153485</v>
      </c>
      <c r="O103" s="17" t="s">
        <v>6230</v>
      </c>
      <c r="P103" s="17" t="s">
        <v>6231</v>
      </c>
      <c r="Q103" s="17" t="s">
        <v>6232</v>
      </c>
      <c r="R103" s="17" t="s">
        <v>5321</v>
      </c>
      <c r="S103" s="17" t="s">
        <v>5321</v>
      </c>
      <c r="T103" s="17" t="s">
        <v>5321</v>
      </c>
      <c r="U103" s="17" t="s">
        <v>5321</v>
      </c>
      <c r="V103" s="17">
        <v>1</v>
      </c>
      <c r="W103" s="17">
        <v>0</v>
      </c>
      <c r="X103" s="17">
        <v>0</v>
      </c>
    </row>
    <row r="104" spans="1:24" s="17" customFormat="1" ht="11.25" x14ac:dyDescent="0.2">
      <c r="A104" s="17" t="s">
        <v>6233</v>
      </c>
      <c r="B104" s="17" t="s">
        <v>6234</v>
      </c>
      <c r="C104" s="17" t="s">
        <v>6235</v>
      </c>
      <c r="D104" s="17" t="s">
        <v>5429</v>
      </c>
      <c r="E104" s="17">
        <v>2015</v>
      </c>
      <c r="F104" s="17" t="s">
        <v>5460</v>
      </c>
      <c r="H104" s="17" t="s">
        <v>6236</v>
      </c>
      <c r="I104" s="17" t="s">
        <v>6237</v>
      </c>
      <c r="J104" s="17" t="s">
        <v>5597</v>
      </c>
      <c r="K104" s="17" t="s">
        <v>5463</v>
      </c>
      <c r="L104" s="17" t="s">
        <v>5775</v>
      </c>
      <c r="M104" s="64">
        <v>1516375</v>
      </c>
      <c r="N104" s="64">
        <v>867615</v>
      </c>
      <c r="O104" s="17" t="s">
        <v>6238</v>
      </c>
      <c r="P104" s="17" t="s">
        <v>6239</v>
      </c>
      <c r="Q104" s="17" t="s">
        <v>6223</v>
      </c>
      <c r="R104" s="17" t="s">
        <v>5321</v>
      </c>
      <c r="S104" s="17" t="s">
        <v>5321</v>
      </c>
      <c r="T104" s="17" t="s">
        <v>5321</v>
      </c>
      <c r="U104" s="17" t="s">
        <v>5321</v>
      </c>
      <c r="V104" s="17">
        <v>1</v>
      </c>
      <c r="W104" s="17">
        <v>0</v>
      </c>
      <c r="X104" s="17">
        <v>0</v>
      </c>
    </row>
    <row r="105" spans="1:24" s="17" customFormat="1" ht="11.25" x14ac:dyDescent="0.2">
      <c r="A105" s="17" t="s">
        <v>6240</v>
      </c>
      <c r="B105" s="17" t="s">
        <v>6241</v>
      </c>
      <c r="C105" s="17" t="s">
        <v>6242</v>
      </c>
      <c r="D105" s="17" t="s">
        <v>5393</v>
      </c>
      <c r="E105" s="17">
        <v>2014</v>
      </c>
      <c r="F105" s="17" t="s">
        <v>5430</v>
      </c>
      <c r="H105" s="17" t="s">
        <v>6243</v>
      </c>
      <c r="I105" s="17" t="s">
        <v>6244</v>
      </c>
      <c r="J105" s="17" t="s">
        <v>5607</v>
      </c>
      <c r="K105" s="17" t="s">
        <v>5421</v>
      </c>
      <c r="L105" s="17" t="s">
        <v>5894</v>
      </c>
      <c r="M105" s="64">
        <v>931850</v>
      </c>
      <c r="N105" s="64">
        <v>554608</v>
      </c>
      <c r="O105" s="17" t="s">
        <v>6245</v>
      </c>
      <c r="P105" s="17" t="s">
        <v>6246</v>
      </c>
      <c r="Q105" s="17" t="s">
        <v>6247</v>
      </c>
      <c r="R105" s="17" t="s">
        <v>5321</v>
      </c>
      <c r="S105" s="17" t="s">
        <v>5321</v>
      </c>
      <c r="T105" s="17" t="s">
        <v>5321</v>
      </c>
      <c r="U105" s="17" t="s">
        <v>5321</v>
      </c>
      <c r="V105" s="17">
        <v>1</v>
      </c>
      <c r="W105" s="17">
        <v>0</v>
      </c>
      <c r="X105" s="17">
        <v>0</v>
      </c>
    </row>
    <row r="106" spans="1:24" s="17" customFormat="1" ht="11.25" x14ac:dyDescent="0.2">
      <c r="A106" s="17" t="s">
        <v>6248</v>
      </c>
      <c r="B106" s="17" t="s">
        <v>6249</v>
      </c>
      <c r="C106" s="17" t="s">
        <v>6250</v>
      </c>
      <c r="D106" s="17" t="s">
        <v>5943</v>
      </c>
      <c r="E106" s="17">
        <v>2014</v>
      </c>
      <c r="F106" s="17" t="s">
        <v>5496</v>
      </c>
      <c r="I106" s="17" t="s">
        <v>6251</v>
      </c>
      <c r="J106" s="17" t="s">
        <v>5384</v>
      </c>
      <c r="K106" s="17" t="s">
        <v>5936</v>
      </c>
      <c r="L106" s="17" t="s">
        <v>6055</v>
      </c>
      <c r="M106" s="64">
        <v>1218146</v>
      </c>
      <c r="N106" s="64">
        <v>981330</v>
      </c>
      <c r="O106" s="17" t="s">
        <v>5321</v>
      </c>
      <c r="P106" s="17" t="s">
        <v>5945</v>
      </c>
      <c r="Q106" s="17" t="s">
        <v>5321</v>
      </c>
      <c r="R106" s="17" t="s">
        <v>5321</v>
      </c>
      <c r="S106" s="17" t="s">
        <v>5321</v>
      </c>
      <c r="T106" s="17" t="s">
        <v>5321</v>
      </c>
      <c r="U106" s="17" t="s">
        <v>5321</v>
      </c>
      <c r="V106" s="17">
        <v>1</v>
      </c>
      <c r="W106" s="17">
        <v>0</v>
      </c>
      <c r="X106" s="17">
        <v>0</v>
      </c>
    </row>
    <row r="107" spans="1:24" s="17" customFormat="1" ht="11.25" x14ac:dyDescent="0.2">
      <c r="A107" s="17" t="s">
        <v>6252</v>
      </c>
      <c r="B107" s="17" t="s">
        <v>6253</v>
      </c>
      <c r="C107" s="17" t="s">
        <v>6254</v>
      </c>
      <c r="D107" s="17" t="s">
        <v>5393</v>
      </c>
      <c r="E107" s="17">
        <v>2014</v>
      </c>
      <c r="F107" s="17" t="s">
        <v>5882</v>
      </c>
      <c r="H107" s="17" t="s">
        <v>6255</v>
      </c>
      <c r="I107" s="17" t="s">
        <v>6256</v>
      </c>
      <c r="J107" s="17" t="s">
        <v>5481</v>
      </c>
      <c r="K107" s="17" t="s">
        <v>5421</v>
      </c>
      <c r="L107" s="17" t="s">
        <v>5608</v>
      </c>
      <c r="M107" s="64">
        <v>1758267</v>
      </c>
      <c r="N107" s="64">
        <v>1054960</v>
      </c>
      <c r="O107" s="17" t="s">
        <v>6257</v>
      </c>
      <c r="P107" s="17" t="s">
        <v>6258</v>
      </c>
      <c r="Q107" s="17" t="s">
        <v>6259</v>
      </c>
      <c r="R107" s="17" t="s">
        <v>5321</v>
      </c>
      <c r="S107" s="17" t="s">
        <v>5321</v>
      </c>
      <c r="T107" s="17" t="s">
        <v>5321</v>
      </c>
      <c r="U107" s="17" t="s">
        <v>5321</v>
      </c>
      <c r="V107" s="17">
        <v>1</v>
      </c>
      <c r="W107" s="17">
        <v>0</v>
      </c>
      <c r="X107" s="17">
        <v>0</v>
      </c>
    </row>
    <row r="108" spans="1:24" s="17" customFormat="1" ht="11.25" x14ac:dyDescent="0.2">
      <c r="A108" s="17" t="s">
        <v>6260</v>
      </c>
      <c r="B108" s="17" t="s">
        <v>6261</v>
      </c>
      <c r="C108" s="17" t="s">
        <v>6262</v>
      </c>
      <c r="D108" s="17" t="s">
        <v>5381</v>
      </c>
      <c r="E108" s="17">
        <v>2014</v>
      </c>
      <c r="F108" s="17" t="s">
        <v>5326</v>
      </c>
      <c r="H108" s="17" t="s">
        <v>6263</v>
      </c>
      <c r="I108" s="17" t="s">
        <v>6264</v>
      </c>
      <c r="J108" s="17" t="s">
        <v>5481</v>
      </c>
      <c r="K108" s="17" t="s">
        <v>5370</v>
      </c>
      <c r="L108" s="17" t="s">
        <v>6265</v>
      </c>
      <c r="M108" s="64">
        <v>1072400</v>
      </c>
      <c r="N108" s="64">
        <v>643440</v>
      </c>
      <c r="O108" s="17" t="s">
        <v>6266</v>
      </c>
      <c r="P108" s="17" t="s">
        <v>6267</v>
      </c>
      <c r="Q108" s="17" t="s">
        <v>6268</v>
      </c>
      <c r="R108" s="17" t="s">
        <v>5321</v>
      </c>
      <c r="S108" s="17" t="s">
        <v>5321</v>
      </c>
      <c r="T108" s="17" t="s">
        <v>5321</v>
      </c>
      <c r="U108" s="17" t="s">
        <v>5321</v>
      </c>
      <c r="V108" s="17">
        <v>1</v>
      </c>
      <c r="W108" s="17">
        <v>0</v>
      </c>
      <c r="X108" s="17">
        <v>0</v>
      </c>
    </row>
    <row r="109" spans="1:24" s="17" customFormat="1" ht="11.25" x14ac:dyDescent="0.2">
      <c r="A109" s="17" t="s">
        <v>6269</v>
      </c>
      <c r="B109" s="17" t="s">
        <v>6270</v>
      </c>
      <c r="C109" s="17" t="s">
        <v>6271</v>
      </c>
      <c r="D109" s="17" t="s">
        <v>6272</v>
      </c>
      <c r="E109" s="17">
        <v>2015</v>
      </c>
      <c r="F109" s="17" t="s">
        <v>5341</v>
      </c>
      <c r="I109" s="17" t="s">
        <v>6273</v>
      </c>
      <c r="J109" s="17" t="s">
        <v>5397</v>
      </c>
      <c r="K109" s="17" t="s">
        <v>5936</v>
      </c>
      <c r="L109" s="17" t="s">
        <v>6274</v>
      </c>
      <c r="M109" s="64">
        <v>137200</v>
      </c>
      <c r="N109" s="64">
        <v>52200</v>
      </c>
      <c r="O109" s="17" t="s">
        <v>6275</v>
      </c>
      <c r="P109" s="17" t="s">
        <v>6276</v>
      </c>
      <c r="Q109" s="17" t="s">
        <v>6277</v>
      </c>
      <c r="R109" s="17" t="s">
        <v>5321</v>
      </c>
      <c r="S109" s="17" t="s">
        <v>5321</v>
      </c>
      <c r="T109" s="17" t="s">
        <v>5321</v>
      </c>
      <c r="U109" s="17" t="s">
        <v>5321</v>
      </c>
      <c r="V109" s="17">
        <v>1</v>
      </c>
      <c r="W109" s="17">
        <v>0</v>
      </c>
      <c r="X109" s="17">
        <v>0</v>
      </c>
    </row>
    <row r="110" spans="1:24" s="17" customFormat="1" ht="11.25" x14ac:dyDescent="0.2">
      <c r="A110" s="17" t="s">
        <v>6278</v>
      </c>
      <c r="B110" s="17" t="s">
        <v>6279</v>
      </c>
      <c r="C110" s="17" t="s">
        <v>6280</v>
      </c>
      <c r="D110" s="17" t="s">
        <v>5441</v>
      </c>
      <c r="E110" s="17">
        <v>2014</v>
      </c>
      <c r="F110" s="17" t="s">
        <v>5470</v>
      </c>
      <c r="H110" s="17" t="s">
        <v>6281</v>
      </c>
      <c r="I110" s="17" t="s">
        <v>6282</v>
      </c>
      <c r="J110" s="17" t="s">
        <v>5481</v>
      </c>
      <c r="K110" s="17" t="s">
        <v>5370</v>
      </c>
      <c r="L110" s="17" t="s">
        <v>5411</v>
      </c>
      <c r="M110" s="64">
        <v>5838099</v>
      </c>
      <c r="N110" s="64">
        <v>2933923</v>
      </c>
      <c r="O110" s="17" t="s">
        <v>6283</v>
      </c>
      <c r="P110" s="17" t="s">
        <v>6284</v>
      </c>
      <c r="Q110" s="17" t="s">
        <v>6032</v>
      </c>
      <c r="R110" s="17" t="s">
        <v>5321</v>
      </c>
      <c r="S110" s="17" t="s">
        <v>5321</v>
      </c>
      <c r="T110" s="17" t="s">
        <v>5321</v>
      </c>
      <c r="U110" s="17" t="s">
        <v>5321</v>
      </c>
      <c r="V110" s="17">
        <v>1</v>
      </c>
      <c r="W110" s="17">
        <v>0</v>
      </c>
      <c r="X110" s="17">
        <v>0</v>
      </c>
    </row>
    <row r="111" spans="1:24" s="17" customFormat="1" ht="11.25" x14ac:dyDescent="0.2">
      <c r="A111" s="17" t="s">
        <v>6285</v>
      </c>
      <c r="B111" s="17" t="s">
        <v>6286</v>
      </c>
      <c r="C111" s="17" t="s">
        <v>6287</v>
      </c>
      <c r="D111" s="17" t="s">
        <v>5441</v>
      </c>
      <c r="E111" s="17">
        <v>2015</v>
      </c>
      <c r="F111" s="17" t="s">
        <v>5341</v>
      </c>
      <c r="H111" s="17" t="s">
        <v>6288</v>
      </c>
      <c r="I111" s="17" t="s">
        <v>6289</v>
      </c>
      <c r="J111" s="17" t="s">
        <v>5329</v>
      </c>
      <c r="K111" s="17" t="s">
        <v>5463</v>
      </c>
      <c r="L111" s="17" t="s">
        <v>5521</v>
      </c>
      <c r="M111" s="64">
        <v>4076462</v>
      </c>
      <c r="N111" s="64">
        <v>2445875</v>
      </c>
      <c r="O111" s="17" t="s">
        <v>5510</v>
      </c>
      <c r="P111" s="17" t="s">
        <v>6290</v>
      </c>
      <c r="Q111" s="17" t="s">
        <v>6291</v>
      </c>
      <c r="R111" s="17" t="s">
        <v>5321</v>
      </c>
      <c r="S111" s="17" t="s">
        <v>5321</v>
      </c>
      <c r="T111" s="17" t="s">
        <v>5321</v>
      </c>
      <c r="U111" s="17" t="s">
        <v>5321</v>
      </c>
      <c r="V111" s="17">
        <v>1</v>
      </c>
      <c r="W111" s="17">
        <v>0</v>
      </c>
      <c r="X111" s="17">
        <v>0</v>
      </c>
    </row>
    <row r="112" spans="1:24" s="17" customFormat="1" ht="11.25" x14ac:dyDescent="0.2">
      <c r="A112" s="17" t="s">
        <v>6292</v>
      </c>
      <c r="B112" s="17" t="s">
        <v>6293</v>
      </c>
      <c r="C112" s="17" t="s">
        <v>6294</v>
      </c>
      <c r="D112" s="17" t="s">
        <v>5393</v>
      </c>
      <c r="E112" s="17">
        <v>2014</v>
      </c>
      <c r="F112" s="17" t="s">
        <v>17</v>
      </c>
      <c r="H112" s="17" t="s">
        <v>6295</v>
      </c>
      <c r="I112" s="17" t="s">
        <v>6296</v>
      </c>
      <c r="J112" s="17" t="s">
        <v>5329</v>
      </c>
      <c r="K112" s="17" t="s">
        <v>5421</v>
      </c>
      <c r="L112" s="17" t="s">
        <v>6104</v>
      </c>
      <c r="M112" s="64">
        <v>1389800</v>
      </c>
      <c r="N112" s="64">
        <v>802747</v>
      </c>
      <c r="O112" s="17" t="s">
        <v>6297</v>
      </c>
      <c r="P112" s="17" t="s">
        <v>6298</v>
      </c>
      <c r="Q112" s="17" t="s">
        <v>6299</v>
      </c>
      <c r="R112" s="17" t="s">
        <v>5321</v>
      </c>
      <c r="S112" s="17" t="s">
        <v>5321</v>
      </c>
      <c r="T112" s="17" t="s">
        <v>5321</v>
      </c>
      <c r="U112" s="17" t="s">
        <v>5321</v>
      </c>
      <c r="V112" s="17">
        <v>1</v>
      </c>
      <c r="W112" s="17">
        <v>0</v>
      </c>
      <c r="X112" s="17">
        <v>0</v>
      </c>
    </row>
    <row r="113" spans="1:24" s="17" customFormat="1" ht="11.25" x14ac:dyDescent="0.2">
      <c r="A113" s="17" t="s">
        <v>6300</v>
      </c>
      <c r="B113" s="17" t="s">
        <v>6301</v>
      </c>
      <c r="C113" s="17" t="s">
        <v>6302</v>
      </c>
      <c r="D113" s="17" t="s">
        <v>5393</v>
      </c>
      <c r="E113" s="17">
        <v>2014</v>
      </c>
      <c r="F113" s="17" t="s">
        <v>6084</v>
      </c>
      <c r="H113" s="17" t="s">
        <v>6303</v>
      </c>
      <c r="I113" s="17" t="s">
        <v>6304</v>
      </c>
      <c r="J113" s="17" t="s">
        <v>5329</v>
      </c>
      <c r="K113" s="17" t="s">
        <v>6305</v>
      </c>
      <c r="L113" s="17" t="s">
        <v>5473</v>
      </c>
      <c r="M113" s="64">
        <v>2023750</v>
      </c>
      <c r="N113" s="64">
        <v>991772</v>
      </c>
      <c r="O113" s="17" t="s">
        <v>6306</v>
      </c>
      <c r="P113" s="17" t="s">
        <v>6307</v>
      </c>
      <c r="Q113" s="17" t="s">
        <v>6308</v>
      </c>
      <c r="R113" s="17" t="s">
        <v>5321</v>
      </c>
      <c r="S113" s="17" t="s">
        <v>5321</v>
      </c>
      <c r="T113" s="17" t="s">
        <v>5321</v>
      </c>
      <c r="U113" s="17" t="s">
        <v>5321</v>
      </c>
      <c r="V113" s="17">
        <v>1</v>
      </c>
      <c r="W113" s="17">
        <v>0</v>
      </c>
      <c r="X113" s="17">
        <v>0</v>
      </c>
    </row>
    <row r="114" spans="1:24" s="17" customFormat="1" ht="11.25" x14ac:dyDescent="0.2">
      <c r="A114" s="17" t="s">
        <v>6309</v>
      </c>
      <c r="B114" s="17" t="s">
        <v>6310</v>
      </c>
      <c r="C114" s="17" t="s">
        <v>6311</v>
      </c>
      <c r="D114" s="17" t="s">
        <v>5429</v>
      </c>
      <c r="E114" s="17">
        <v>2014</v>
      </c>
      <c r="F114" s="17" t="s">
        <v>5430</v>
      </c>
      <c r="H114" s="17" t="s">
        <v>6312</v>
      </c>
      <c r="I114" s="17" t="s">
        <v>6313</v>
      </c>
      <c r="J114" s="17" t="s">
        <v>5607</v>
      </c>
      <c r="K114" s="17" t="s">
        <v>6314</v>
      </c>
      <c r="L114" s="17" t="s">
        <v>5464</v>
      </c>
      <c r="M114" s="64">
        <v>2335417</v>
      </c>
      <c r="N114" s="64">
        <v>1401223</v>
      </c>
      <c r="O114" s="17" t="s">
        <v>6047</v>
      </c>
      <c r="P114" s="17" t="s">
        <v>6315</v>
      </c>
      <c r="Q114" s="17" t="s">
        <v>6107</v>
      </c>
      <c r="R114" s="17" t="s">
        <v>5321</v>
      </c>
      <c r="S114" s="17" t="s">
        <v>5321</v>
      </c>
      <c r="T114" s="17" t="s">
        <v>5321</v>
      </c>
      <c r="U114" s="17" t="s">
        <v>5321</v>
      </c>
      <c r="V114" s="17">
        <v>1</v>
      </c>
      <c r="W114" s="17">
        <v>0</v>
      </c>
      <c r="X114" s="17">
        <v>0</v>
      </c>
    </row>
    <row r="115" spans="1:24" s="17" customFormat="1" ht="11.25" x14ac:dyDescent="0.2">
      <c r="A115" s="17" t="s">
        <v>6316</v>
      </c>
      <c r="B115" s="17" t="s">
        <v>6317</v>
      </c>
      <c r="C115" s="17" t="s">
        <v>6318</v>
      </c>
      <c r="D115" s="17" t="s">
        <v>5441</v>
      </c>
      <c r="E115" s="17">
        <v>2015</v>
      </c>
      <c r="F115" s="17" t="s">
        <v>5460</v>
      </c>
      <c r="H115" s="17" t="s">
        <v>6319</v>
      </c>
      <c r="I115" s="17" t="s">
        <v>6320</v>
      </c>
      <c r="J115" s="17" t="s">
        <v>5409</v>
      </c>
      <c r="K115" s="17" t="s">
        <v>5487</v>
      </c>
      <c r="L115" s="17" t="s">
        <v>6321</v>
      </c>
      <c r="M115" s="64">
        <v>1592674</v>
      </c>
      <c r="N115" s="64">
        <v>954702</v>
      </c>
      <c r="O115" s="17" t="s">
        <v>5510</v>
      </c>
      <c r="P115" s="17" t="s">
        <v>6322</v>
      </c>
      <c r="Q115" s="17" t="s">
        <v>6323</v>
      </c>
      <c r="R115" s="17" t="s">
        <v>5321</v>
      </c>
      <c r="S115" s="17" t="s">
        <v>5321</v>
      </c>
      <c r="T115" s="17" t="s">
        <v>5321</v>
      </c>
      <c r="U115" s="17" t="s">
        <v>5321</v>
      </c>
      <c r="V115" s="17">
        <v>1</v>
      </c>
      <c r="W115" s="17">
        <v>0</v>
      </c>
      <c r="X115" s="17">
        <v>0</v>
      </c>
    </row>
    <row r="116" spans="1:24" s="17" customFormat="1" ht="11.25" x14ac:dyDescent="0.2">
      <c r="A116" s="17" t="s">
        <v>6324</v>
      </c>
      <c r="B116" s="17" t="s">
        <v>6325</v>
      </c>
      <c r="C116" s="17" t="s">
        <v>6326</v>
      </c>
      <c r="D116" s="17" t="s">
        <v>5441</v>
      </c>
      <c r="E116" s="17">
        <v>2015</v>
      </c>
      <c r="F116" s="17" t="s">
        <v>5460</v>
      </c>
      <c r="H116" s="17" t="s">
        <v>6327</v>
      </c>
      <c r="I116" s="17" t="s">
        <v>6328</v>
      </c>
      <c r="J116" s="17" t="s">
        <v>5560</v>
      </c>
      <c r="K116" s="17" t="s">
        <v>5744</v>
      </c>
      <c r="L116" s="17" t="s">
        <v>5473</v>
      </c>
      <c r="M116" s="64">
        <v>2359820</v>
      </c>
      <c r="N116" s="64">
        <v>1415151</v>
      </c>
      <c r="O116" s="17" t="s">
        <v>6329</v>
      </c>
      <c r="P116" s="17" t="s">
        <v>6330</v>
      </c>
      <c r="Q116" s="17" t="s">
        <v>6331</v>
      </c>
      <c r="R116" s="17" t="s">
        <v>5321</v>
      </c>
      <c r="S116" s="17" t="s">
        <v>5321</v>
      </c>
      <c r="T116" s="17" t="s">
        <v>5321</v>
      </c>
      <c r="U116" s="17" t="s">
        <v>5321</v>
      </c>
      <c r="V116" s="17">
        <v>1</v>
      </c>
      <c r="W116" s="17">
        <v>0</v>
      </c>
      <c r="X116" s="17">
        <v>0</v>
      </c>
    </row>
    <row r="117" spans="1:24" s="17" customFormat="1" ht="11.25" x14ac:dyDescent="0.2">
      <c r="A117" s="17" t="s">
        <v>6332</v>
      </c>
      <c r="B117" s="17" t="s">
        <v>6333</v>
      </c>
      <c r="C117" s="17" t="s">
        <v>6334</v>
      </c>
      <c r="D117" s="17" t="s">
        <v>5528</v>
      </c>
      <c r="E117" s="17">
        <v>2016</v>
      </c>
      <c r="F117" s="17" t="s">
        <v>6335</v>
      </c>
      <c r="I117" s="17" t="s">
        <v>6336</v>
      </c>
      <c r="J117" s="17" t="s">
        <v>5397</v>
      </c>
      <c r="K117" s="17" t="s">
        <v>5529</v>
      </c>
      <c r="L117" s="17" t="s">
        <v>5530</v>
      </c>
      <c r="M117" s="64">
        <v>845000</v>
      </c>
      <c r="N117" s="64">
        <v>205000</v>
      </c>
      <c r="O117" s="17" t="s">
        <v>5321</v>
      </c>
      <c r="P117" s="17" t="s">
        <v>6337</v>
      </c>
      <c r="Q117" s="17" t="s">
        <v>5321</v>
      </c>
      <c r="R117" s="17" t="s">
        <v>5321</v>
      </c>
      <c r="S117" s="17" t="s">
        <v>5321</v>
      </c>
      <c r="T117" s="17" t="s">
        <v>5321</v>
      </c>
      <c r="U117" s="17" t="s">
        <v>5321</v>
      </c>
      <c r="V117" s="17">
        <v>0</v>
      </c>
      <c r="W117" s="17">
        <v>0</v>
      </c>
      <c r="X117" s="17">
        <v>0</v>
      </c>
    </row>
    <row r="118" spans="1:24" s="17" customFormat="1" ht="11.25" x14ac:dyDescent="0.2">
      <c r="A118" s="17" t="s">
        <v>6338</v>
      </c>
      <c r="B118" s="17" t="s">
        <v>6339</v>
      </c>
      <c r="C118" s="17" t="s">
        <v>6340</v>
      </c>
      <c r="D118" s="17" t="s">
        <v>5441</v>
      </c>
      <c r="E118" s="17">
        <v>2014</v>
      </c>
      <c r="F118" s="17" t="s">
        <v>5460</v>
      </c>
      <c r="H118" s="17" t="s">
        <v>6341</v>
      </c>
      <c r="I118" s="17" t="s">
        <v>6342</v>
      </c>
      <c r="J118" s="17" t="s">
        <v>5607</v>
      </c>
      <c r="K118" s="17" t="s">
        <v>5774</v>
      </c>
      <c r="L118" s="17" t="s">
        <v>5937</v>
      </c>
      <c r="M118" s="64">
        <v>2366767</v>
      </c>
      <c r="N118" s="64">
        <v>1085761</v>
      </c>
      <c r="O118" s="17" t="s">
        <v>6283</v>
      </c>
      <c r="P118" s="17" t="s">
        <v>6343</v>
      </c>
      <c r="Q118" s="17" t="s">
        <v>6032</v>
      </c>
      <c r="R118" s="17" t="s">
        <v>5321</v>
      </c>
      <c r="S118" s="17" t="s">
        <v>5321</v>
      </c>
      <c r="T118" s="17" t="s">
        <v>5321</v>
      </c>
      <c r="U118" s="17" t="s">
        <v>5321</v>
      </c>
      <c r="V118" s="17">
        <v>1</v>
      </c>
      <c r="W118" s="17">
        <v>0</v>
      </c>
      <c r="X118" s="17">
        <v>0</v>
      </c>
    </row>
    <row r="119" spans="1:24" s="17" customFormat="1" ht="11.25" x14ac:dyDescent="0.2">
      <c r="A119" s="17" t="s">
        <v>6344</v>
      </c>
      <c r="B119" s="17" t="s">
        <v>6345</v>
      </c>
      <c r="C119" s="17" t="s">
        <v>6346</v>
      </c>
      <c r="D119" s="17" t="s">
        <v>5393</v>
      </c>
      <c r="E119" s="17">
        <v>2016</v>
      </c>
      <c r="F119" s="17" t="s">
        <v>5460</v>
      </c>
      <c r="H119" s="17" t="s">
        <v>6347</v>
      </c>
      <c r="I119" s="17" t="s">
        <v>6348</v>
      </c>
      <c r="J119" s="17" t="s">
        <v>5369</v>
      </c>
      <c r="K119" s="17" t="s">
        <v>5410</v>
      </c>
      <c r="L119" s="17" t="s">
        <v>5825</v>
      </c>
      <c r="M119" s="64">
        <v>2475044</v>
      </c>
      <c r="N119" s="64">
        <v>1482445</v>
      </c>
      <c r="O119" s="17" t="s">
        <v>6349</v>
      </c>
      <c r="P119" s="17" t="s">
        <v>6350</v>
      </c>
      <c r="Q119" s="17" t="s">
        <v>6247</v>
      </c>
      <c r="R119" s="17" t="s">
        <v>5321</v>
      </c>
      <c r="S119" s="17" t="s">
        <v>5321</v>
      </c>
      <c r="T119" s="17" t="s">
        <v>5321</v>
      </c>
      <c r="U119" s="17" t="s">
        <v>5321</v>
      </c>
      <c r="V119" s="17">
        <v>1</v>
      </c>
      <c r="W119" s="17">
        <v>0</v>
      </c>
      <c r="X119" s="17">
        <v>0</v>
      </c>
    </row>
    <row r="120" spans="1:24" s="17" customFormat="1" ht="11.25" x14ac:dyDescent="0.2">
      <c r="A120" s="17" t="s">
        <v>6351</v>
      </c>
      <c r="B120" s="17" t="s">
        <v>6352</v>
      </c>
      <c r="C120" s="17" t="s">
        <v>6353</v>
      </c>
      <c r="D120" s="17" t="s">
        <v>5429</v>
      </c>
      <c r="E120" s="17">
        <v>2016</v>
      </c>
      <c r="F120" s="17" t="s">
        <v>5460</v>
      </c>
      <c r="H120" s="17" t="s">
        <v>6354</v>
      </c>
      <c r="I120" s="17" t="s">
        <v>6355</v>
      </c>
      <c r="J120" s="17" t="s">
        <v>5384</v>
      </c>
      <c r="K120" s="17" t="s">
        <v>5385</v>
      </c>
      <c r="L120" s="17" t="s">
        <v>5765</v>
      </c>
      <c r="M120" s="64">
        <v>2930153</v>
      </c>
      <c r="N120" s="64">
        <v>1692729</v>
      </c>
      <c r="O120" s="17" t="s">
        <v>5321</v>
      </c>
      <c r="P120" s="17" t="s">
        <v>5321</v>
      </c>
      <c r="Q120" s="17" t="s">
        <v>5321</v>
      </c>
      <c r="R120" s="17" t="s">
        <v>5321</v>
      </c>
      <c r="S120" s="17" t="s">
        <v>5321</v>
      </c>
      <c r="T120" s="17" t="s">
        <v>5321</v>
      </c>
      <c r="U120" s="17" t="s">
        <v>5321</v>
      </c>
      <c r="V120" s="17">
        <v>1</v>
      </c>
      <c r="W120" s="17">
        <v>0</v>
      </c>
      <c r="X120" s="17">
        <v>0</v>
      </c>
    </row>
    <row r="121" spans="1:24" s="17" customFormat="1" ht="11.25" x14ac:dyDescent="0.2">
      <c r="A121" s="17" t="s">
        <v>6356</v>
      </c>
      <c r="B121" s="17" t="s">
        <v>6357</v>
      </c>
      <c r="C121" s="17" t="s">
        <v>6358</v>
      </c>
      <c r="D121" s="17" t="s">
        <v>5441</v>
      </c>
      <c r="E121" s="17">
        <v>2016</v>
      </c>
      <c r="F121" s="17" t="s">
        <v>5460</v>
      </c>
      <c r="H121" s="17" t="s">
        <v>6359</v>
      </c>
      <c r="I121" s="17" t="s">
        <v>6360</v>
      </c>
      <c r="J121" s="17" t="s">
        <v>5409</v>
      </c>
      <c r="K121" s="17" t="s">
        <v>5385</v>
      </c>
      <c r="L121" s="17" t="s">
        <v>5608</v>
      </c>
      <c r="M121" s="64">
        <v>2933134</v>
      </c>
      <c r="N121" s="64">
        <v>1478586</v>
      </c>
      <c r="O121" s="17" t="s">
        <v>5510</v>
      </c>
      <c r="P121" s="17" t="s">
        <v>6361</v>
      </c>
      <c r="Q121" s="17" t="s">
        <v>6323</v>
      </c>
      <c r="R121" s="17" t="s">
        <v>5321</v>
      </c>
      <c r="S121" s="17" t="s">
        <v>5321</v>
      </c>
      <c r="T121" s="17" t="s">
        <v>5321</v>
      </c>
      <c r="U121" s="17" t="s">
        <v>5321</v>
      </c>
      <c r="V121" s="17">
        <v>1</v>
      </c>
      <c r="W121" s="17">
        <v>0</v>
      </c>
      <c r="X121" s="17">
        <v>0</v>
      </c>
    </row>
    <row r="122" spans="1:24" s="17" customFormat="1" ht="11.25" x14ac:dyDescent="0.2">
      <c r="A122" s="17" t="s">
        <v>6362</v>
      </c>
      <c r="B122" s="17" t="s">
        <v>6363</v>
      </c>
      <c r="C122" s="17" t="s">
        <v>6364</v>
      </c>
      <c r="D122" s="17" t="s">
        <v>5381</v>
      </c>
      <c r="E122" s="17">
        <v>2016</v>
      </c>
      <c r="F122" s="17" t="s">
        <v>5394</v>
      </c>
      <c r="H122" s="17" t="s">
        <v>6365</v>
      </c>
      <c r="I122" s="17" t="s">
        <v>6366</v>
      </c>
      <c r="J122" s="17" t="s">
        <v>6367</v>
      </c>
      <c r="K122" s="17" t="s">
        <v>5410</v>
      </c>
      <c r="L122" s="17" t="s">
        <v>6368</v>
      </c>
      <c r="M122" s="64">
        <v>6041368</v>
      </c>
      <c r="N122" s="64">
        <v>3613823</v>
      </c>
      <c r="O122" s="17" t="s">
        <v>6369</v>
      </c>
      <c r="P122" s="17" t="s">
        <v>6370</v>
      </c>
      <c r="Q122" s="17" t="s">
        <v>5797</v>
      </c>
      <c r="R122" s="17" t="s">
        <v>5321</v>
      </c>
      <c r="S122" s="17" t="s">
        <v>5321</v>
      </c>
      <c r="T122" s="17" t="s">
        <v>5321</v>
      </c>
      <c r="U122" s="17" t="s">
        <v>5321</v>
      </c>
      <c r="V122" s="17">
        <v>1</v>
      </c>
      <c r="W122" s="17">
        <v>0</v>
      </c>
      <c r="X122" s="17">
        <v>0</v>
      </c>
    </row>
    <row r="123" spans="1:24" s="17" customFormat="1" ht="11.25" x14ac:dyDescent="0.2">
      <c r="A123" s="17" t="s">
        <v>6371</v>
      </c>
      <c r="B123" s="17" t="s">
        <v>6372</v>
      </c>
      <c r="C123" s="17" t="s">
        <v>6373</v>
      </c>
      <c r="D123" s="17" t="s">
        <v>5325</v>
      </c>
      <c r="E123" s="17">
        <v>2016</v>
      </c>
      <c r="F123" s="17" t="s">
        <v>6374</v>
      </c>
      <c r="H123" s="17" t="s">
        <v>6375</v>
      </c>
      <c r="I123" s="17" t="s">
        <v>6376</v>
      </c>
      <c r="J123" s="17" t="s">
        <v>6377</v>
      </c>
      <c r="K123" s="17" t="s">
        <v>5410</v>
      </c>
      <c r="L123" s="17" t="s">
        <v>6378</v>
      </c>
      <c r="M123" s="64">
        <v>2624291</v>
      </c>
      <c r="N123" s="64">
        <v>1918320</v>
      </c>
      <c r="O123" s="17" t="s">
        <v>5372</v>
      </c>
      <c r="P123" s="17" t="s">
        <v>6379</v>
      </c>
      <c r="Q123" s="17" t="s">
        <v>6380</v>
      </c>
      <c r="R123" s="17" t="s">
        <v>5375</v>
      </c>
      <c r="S123" s="17" t="s">
        <v>6381</v>
      </c>
      <c r="T123" s="17" t="s">
        <v>5321</v>
      </c>
      <c r="U123" s="17" t="s">
        <v>6382</v>
      </c>
      <c r="V123" s="17">
        <v>1</v>
      </c>
      <c r="W123" s="17">
        <v>0</v>
      </c>
      <c r="X123" s="17">
        <v>0</v>
      </c>
    </row>
    <row r="124" spans="1:24" s="17" customFormat="1" ht="11.25" x14ac:dyDescent="0.2">
      <c r="A124" s="17" t="s">
        <v>6383</v>
      </c>
      <c r="B124" s="17" t="s">
        <v>6384</v>
      </c>
      <c r="C124" s="17" t="s">
        <v>6385</v>
      </c>
      <c r="D124" s="17" t="s">
        <v>5325</v>
      </c>
      <c r="E124" s="17">
        <v>2015</v>
      </c>
      <c r="F124" s="17" t="s">
        <v>5394</v>
      </c>
      <c r="H124" s="17" t="s">
        <v>6386</v>
      </c>
      <c r="I124" s="17" t="s">
        <v>6387</v>
      </c>
      <c r="J124" s="17" t="s">
        <v>5384</v>
      </c>
      <c r="K124" s="17" t="s">
        <v>5487</v>
      </c>
      <c r="L124" s="17" t="s">
        <v>6388</v>
      </c>
      <c r="M124" s="64">
        <v>6568430</v>
      </c>
      <c r="N124" s="64">
        <v>3941058</v>
      </c>
      <c r="O124" s="17" t="s">
        <v>6389</v>
      </c>
      <c r="P124" s="17" t="s">
        <v>6390</v>
      </c>
      <c r="Q124" s="17" t="s">
        <v>5808</v>
      </c>
      <c r="R124" s="17" t="s">
        <v>6391</v>
      </c>
      <c r="S124" s="17" t="s">
        <v>6392</v>
      </c>
      <c r="T124" s="17" t="s">
        <v>6393</v>
      </c>
      <c r="U124" s="17" t="s">
        <v>6394</v>
      </c>
      <c r="V124" s="17">
        <v>1</v>
      </c>
      <c r="W124" s="17">
        <v>0</v>
      </c>
      <c r="X124" s="17">
        <v>0</v>
      </c>
    </row>
    <row r="125" spans="1:24" s="17" customFormat="1" ht="11.25" x14ac:dyDescent="0.2">
      <c r="A125" s="17" t="s">
        <v>6395</v>
      </c>
      <c r="B125" s="17" t="s">
        <v>6396</v>
      </c>
      <c r="C125" s="17" t="s">
        <v>6397</v>
      </c>
      <c r="D125" s="17" t="s">
        <v>5325</v>
      </c>
      <c r="E125" s="17">
        <v>2015</v>
      </c>
      <c r="F125" s="17" t="s">
        <v>5882</v>
      </c>
      <c r="H125" s="17" t="s">
        <v>6398</v>
      </c>
      <c r="I125" s="17" t="s">
        <v>6399</v>
      </c>
      <c r="J125" s="17" t="s">
        <v>5597</v>
      </c>
      <c r="K125" s="17" t="s">
        <v>5487</v>
      </c>
      <c r="L125" s="17" t="s">
        <v>5509</v>
      </c>
      <c r="M125" s="64">
        <v>1768906</v>
      </c>
      <c r="N125" s="64">
        <v>1060431</v>
      </c>
      <c r="O125" s="17" t="s">
        <v>6400</v>
      </c>
      <c r="P125" s="17" t="s">
        <v>6401</v>
      </c>
      <c r="Q125" s="17" t="s">
        <v>6402</v>
      </c>
      <c r="R125" s="17" t="s">
        <v>6403</v>
      </c>
      <c r="S125" s="17" t="s">
        <v>6404</v>
      </c>
      <c r="T125" s="17" t="s">
        <v>5321</v>
      </c>
      <c r="U125" s="17" t="s">
        <v>6405</v>
      </c>
      <c r="V125" s="17">
        <v>1</v>
      </c>
      <c r="W125" s="17">
        <v>0</v>
      </c>
      <c r="X125" s="17">
        <v>0</v>
      </c>
    </row>
    <row r="126" spans="1:24" s="17" customFormat="1" ht="11.25" x14ac:dyDescent="0.2">
      <c r="A126" s="17" t="s">
        <v>6406</v>
      </c>
      <c r="B126" s="17" t="s">
        <v>6407</v>
      </c>
      <c r="C126" s="17" t="s">
        <v>6408</v>
      </c>
      <c r="D126" s="17" t="s">
        <v>5325</v>
      </c>
      <c r="E126" s="17">
        <v>2016</v>
      </c>
      <c r="F126" s="17" t="s">
        <v>11</v>
      </c>
      <c r="H126" s="17" t="s">
        <v>6409</v>
      </c>
      <c r="I126" s="17" t="s">
        <v>6410</v>
      </c>
      <c r="J126" s="17" t="s">
        <v>5597</v>
      </c>
      <c r="K126" s="17" t="s">
        <v>5410</v>
      </c>
      <c r="L126" s="17" t="s">
        <v>6411</v>
      </c>
      <c r="M126" s="64">
        <v>3954587</v>
      </c>
      <c r="N126" s="64">
        <v>2918688</v>
      </c>
      <c r="O126" s="17" t="s">
        <v>6412</v>
      </c>
      <c r="P126" s="17" t="s">
        <v>6413</v>
      </c>
      <c r="Q126" s="17" t="s">
        <v>6414</v>
      </c>
      <c r="R126" s="17" t="s">
        <v>5375</v>
      </c>
      <c r="S126" s="17" t="s">
        <v>6415</v>
      </c>
      <c r="T126" s="17" t="s">
        <v>5321</v>
      </c>
      <c r="U126" s="17" t="s">
        <v>6416</v>
      </c>
      <c r="V126" s="17">
        <v>1</v>
      </c>
      <c r="W126" s="17">
        <v>0</v>
      </c>
      <c r="X126" s="17">
        <v>0</v>
      </c>
    </row>
    <row r="127" spans="1:24" s="17" customFormat="1" ht="11.25" x14ac:dyDescent="0.2">
      <c r="A127" s="17" t="s">
        <v>6417</v>
      </c>
      <c r="B127" s="17" t="s">
        <v>6418</v>
      </c>
      <c r="C127" s="17" t="s">
        <v>6419</v>
      </c>
      <c r="D127" s="17" t="s">
        <v>5393</v>
      </c>
      <c r="E127" s="17">
        <v>2016</v>
      </c>
      <c r="F127" s="17" t="s">
        <v>5394</v>
      </c>
      <c r="H127" s="17" t="s">
        <v>6420</v>
      </c>
      <c r="I127" s="17" t="s">
        <v>6421</v>
      </c>
      <c r="J127" s="17" t="s">
        <v>5384</v>
      </c>
      <c r="K127" s="17" t="s">
        <v>5385</v>
      </c>
      <c r="L127" s="17" t="s">
        <v>5845</v>
      </c>
      <c r="M127" s="64">
        <v>923515</v>
      </c>
      <c r="N127" s="64">
        <v>550509</v>
      </c>
      <c r="O127" s="17" t="s">
        <v>6422</v>
      </c>
      <c r="P127" s="17" t="s">
        <v>6423</v>
      </c>
      <c r="Q127" s="17" t="s">
        <v>6424</v>
      </c>
      <c r="R127" s="17" t="s">
        <v>5321</v>
      </c>
      <c r="S127" s="17" t="s">
        <v>5321</v>
      </c>
      <c r="T127" s="17" t="s">
        <v>5321</v>
      </c>
      <c r="U127" s="17" t="s">
        <v>5321</v>
      </c>
      <c r="V127" s="17">
        <v>1</v>
      </c>
      <c r="W127" s="17">
        <v>0</v>
      </c>
      <c r="X127" s="17">
        <v>0</v>
      </c>
    </row>
    <row r="128" spans="1:24" s="17" customFormat="1" ht="11.25" x14ac:dyDescent="0.2">
      <c r="A128" s="17" t="s">
        <v>6425</v>
      </c>
      <c r="B128" s="17" t="s">
        <v>6426</v>
      </c>
      <c r="C128" s="17" t="s">
        <v>6427</v>
      </c>
      <c r="D128" s="17" t="s">
        <v>5393</v>
      </c>
      <c r="E128" s="17">
        <v>2016</v>
      </c>
      <c r="F128" s="17" t="s">
        <v>5882</v>
      </c>
      <c r="H128" s="17" t="s">
        <v>6428</v>
      </c>
      <c r="I128" s="17" t="s">
        <v>6429</v>
      </c>
      <c r="J128" s="17" t="s">
        <v>5481</v>
      </c>
      <c r="K128" s="17" t="s">
        <v>5385</v>
      </c>
      <c r="L128" s="17" t="s">
        <v>5608</v>
      </c>
      <c r="M128" s="64">
        <v>2051585</v>
      </c>
      <c r="N128" s="64">
        <v>983955</v>
      </c>
      <c r="O128" s="17" t="s">
        <v>6430</v>
      </c>
      <c r="P128" s="17" t="s">
        <v>6431</v>
      </c>
      <c r="Q128" s="17" t="s">
        <v>6432</v>
      </c>
      <c r="R128" s="17" t="s">
        <v>5321</v>
      </c>
      <c r="S128" s="17" t="s">
        <v>5321</v>
      </c>
      <c r="T128" s="17" t="s">
        <v>5321</v>
      </c>
      <c r="U128" s="17" t="s">
        <v>5321</v>
      </c>
      <c r="V128" s="17">
        <v>1</v>
      </c>
      <c r="W128" s="17">
        <v>0</v>
      </c>
      <c r="X128" s="17">
        <v>0</v>
      </c>
    </row>
    <row r="129" spans="1:24" s="17" customFormat="1" ht="11.25" x14ac:dyDescent="0.2">
      <c r="A129" s="17" t="s">
        <v>6433</v>
      </c>
      <c r="B129" s="17" t="s">
        <v>6434</v>
      </c>
      <c r="C129" s="17" t="s">
        <v>6435</v>
      </c>
      <c r="D129" s="17" t="s">
        <v>5393</v>
      </c>
      <c r="E129" s="17">
        <v>2016</v>
      </c>
      <c r="F129" s="17" t="s">
        <v>5460</v>
      </c>
      <c r="H129" s="17" t="s">
        <v>6436</v>
      </c>
      <c r="I129" s="17" t="s">
        <v>6437</v>
      </c>
      <c r="J129" s="17" t="s">
        <v>5508</v>
      </c>
      <c r="K129" s="17" t="s">
        <v>5410</v>
      </c>
      <c r="L129" s="17" t="s">
        <v>6368</v>
      </c>
      <c r="M129" s="64">
        <v>2324915</v>
      </c>
      <c r="N129" s="64">
        <v>1279098</v>
      </c>
      <c r="O129" s="17" t="s">
        <v>6438</v>
      </c>
      <c r="P129" s="17" t="s">
        <v>6439</v>
      </c>
      <c r="Q129" s="17" t="s">
        <v>6440</v>
      </c>
      <c r="R129" s="17" t="s">
        <v>5321</v>
      </c>
      <c r="S129" s="17" t="s">
        <v>5321</v>
      </c>
      <c r="T129" s="17" t="s">
        <v>5321</v>
      </c>
      <c r="U129" s="17" t="s">
        <v>5321</v>
      </c>
      <c r="V129" s="17">
        <v>1</v>
      </c>
      <c r="W129" s="17">
        <v>0</v>
      </c>
      <c r="X129" s="17">
        <v>0</v>
      </c>
    </row>
    <row r="130" spans="1:24" s="17" customFormat="1" ht="11.25" x14ac:dyDescent="0.2">
      <c r="A130" s="17" t="s">
        <v>6441</v>
      </c>
      <c r="B130" s="17" t="s">
        <v>6442</v>
      </c>
      <c r="C130" s="17" t="s">
        <v>6443</v>
      </c>
      <c r="D130" s="17" t="s">
        <v>5325</v>
      </c>
      <c r="E130" s="17">
        <v>2016</v>
      </c>
      <c r="F130" s="17" t="s">
        <v>11</v>
      </c>
      <c r="H130" s="17" t="s">
        <v>6444</v>
      </c>
      <c r="I130" s="17" t="s">
        <v>6445</v>
      </c>
      <c r="J130" s="17" t="s">
        <v>5409</v>
      </c>
      <c r="K130" s="17" t="s">
        <v>5385</v>
      </c>
      <c r="L130" s="17" t="s">
        <v>5411</v>
      </c>
      <c r="M130" s="64">
        <v>3862925</v>
      </c>
      <c r="N130" s="64">
        <v>2317755</v>
      </c>
      <c r="O130" s="17" t="s">
        <v>6446</v>
      </c>
      <c r="P130" s="17" t="s">
        <v>6447</v>
      </c>
      <c r="Q130" s="17" t="s">
        <v>6448</v>
      </c>
      <c r="R130" s="17" t="s">
        <v>5980</v>
      </c>
      <c r="S130" s="17" t="s">
        <v>5838</v>
      </c>
      <c r="T130" s="17" t="s">
        <v>5321</v>
      </c>
      <c r="U130" s="17" t="s">
        <v>6449</v>
      </c>
      <c r="V130" s="17">
        <v>1</v>
      </c>
      <c r="W130" s="17">
        <v>0</v>
      </c>
      <c r="X130" s="17">
        <v>0</v>
      </c>
    </row>
    <row r="131" spans="1:24" s="17" customFormat="1" ht="11.25" x14ac:dyDescent="0.2">
      <c r="A131" s="17" t="s">
        <v>6450</v>
      </c>
      <c r="B131" s="17" t="s">
        <v>6451</v>
      </c>
      <c r="C131" s="17" t="s">
        <v>6452</v>
      </c>
      <c r="D131" s="17" t="s">
        <v>5325</v>
      </c>
      <c r="E131" s="17">
        <v>2016</v>
      </c>
      <c r="F131" s="17" t="s">
        <v>5460</v>
      </c>
      <c r="H131" s="17" t="s">
        <v>6453</v>
      </c>
      <c r="I131" s="17" t="s">
        <v>6454</v>
      </c>
      <c r="J131" s="17" t="s">
        <v>5329</v>
      </c>
      <c r="K131" s="17" t="s">
        <v>5410</v>
      </c>
      <c r="L131" s="17" t="s">
        <v>6189</v>
      </c>
      <c r="M131" s="64">
        <v>2005384</v>
      </c>
      <c r="N131" s="64">
        <v>1203230</v>
      </c>
      <c r="O131" s="17" t="s">
        <v>5745</v>
      </c>
      <c r="P131" s="17" t="s">
        <v>6455</v>
      </c>
      <c r="Q131" s="17" t="s">
        <v>5797</v>
      </c>
      <c r="R131" s="17" t="s">
        <v>6456</v>
      </c>
      <c r="S131" s="17" t="s">
        <v>6457</v>
      </c>
      <c r="T131" s="17" t="s">
        <v>5321</v>
      </c>
      <c r="U131" s="17" t="s">
        <v>6458</v>
      </c>
      <c r="V131" s="17">
        <v>1</v>
      </c>
      <c r="W131" s="17">
        <v>0</v>
      </c>
      <c r="X131" s="17">
        <v>0</v>
      </c>
    </row>
    <row r="132" spans="1:24" s="17" customFormat="1" ht="11.25" x14ac:dyDescent="0.2">
      <c r="A132" s="17" t="s">
        <v>6459</v>
      </c>
      <c r="B132" s="17" t="s">
        <v>6460</v>
      </c>
      <c r="C132" s="17" t="s">
        <v>6461</v>
      </c>
      <c r="D132" s="17" t="s">
        <v>5325</v>
      </c>
      <c r="E132" s="17">
        <v>2016</v>
      </c>
      <c r="F132" s="17" t="s">
        <v>5741</v>
      </c>
      <c r="H132" s="17" t="s">
        <v>6462</v>
      </c>
      <c r="I132" s="17" t="s">
        <v>6463</v>
      </c>
      <c r="J132" s="17" t="s">
        <v>5616</v>
      </c>
      <c r="K132" s="17" t="s">
        <v>5410</v>
      </c>
      <c r="L132" s="17" t="s">
        <v>5755</v>
      </c>
      <c r="M132" s="64">
        <v>4401118</v>
      </c>
      <c r="N132" s="64">
        <v>3280588</v>
      </c>
      <c r="O132" s="17" t="s">
        <v>6464</v>
      </c>
      <c r="P132" s="17" t="s">
        <v>6465</v>
      </c>
      <c r="Q132" s="17" t="s">
        <v>6466</v>
      </c>
      <c r="R132" s="17" t="s">
        <v>6467</v>
      </c>
      <c r="S132" s="17" t="s">
        <v>5321</v>
      </c>
      <c r="T132" s="17" t="s">
        <v>5321</v>
      </c>
      <c r="U132" s="17" t="s">
        <v>6468</v>
      </c>
      <c r="V132" s="17">
        <v>1</v>
      </c>
      <c r="W132" s="17">
        <v>0</v>
      </c>
      <c r="X132" s="17">
        <v>0</v>
      </c>
    </row>
    <row r="133" spans="1:24" s="17" customFormat="1" ht="11.25" x14ac:dyDescent="0.2">
      <c r="A133" s="17" t="s">
        <v>6469</v>
      </c>
      <c r="B133" s="17" t="s">
        <v>6470</v>
      </c>
      <c r="C133" s="17" t="s">
        <v>6471</v>
      </c>
      <c r="D133" s="17" t="s">
        <v>5393</v>
      </c>
      <c r="E133" s="17">
        <v>2016</v>
      </c>
      <c r="F133" s="17" t="s">
        <v>5460</v>
      </c>
      <c r="H133" s="17" t="s">
        <v>6472</v>
      </c>
      <c r="I133" s="17" t="s">
        <v>6473</v>
      </c>
      <c r="J133" s="17" t="s">
        <v>5384</v>
      </c>
      <c r="K133" s="17" t="s">
        <v>5385</v>
      </c>
      <c r="L133" s="17" t="s">
        <v>6055</v>
      </c>
      <c r="M133" s="64">
        <v>1471974</v>
      </c>
      <c r="N133" s="64">
        <v>883183</v>
      </c>
      <c r="O133" s="17" t="s">
        <v>6474</v>
      </c>
      <c r="P133" s="17" t="s">
        <v>6475</v>
      </c>
      <c r="Q133" s="17" t="s">
        <v>6476</v>
      </c>
      <c r="R133" s="17" t="s">
        <v>5321</v>
      </c>
      <c r="S133" s="17" t="s">
        <v>5321</v>
      </c>
      <c r="T133" s="17" t="s">
        <v>5321</v>
      </c>
      <c r="U133" s="17" t="s">
        <v>5321</v>
      </c>
      <c r="V133" s="17">
        <v>1</v>
      </c>
      <c r="W133" s="17">
        <v>0</v>
      </c>
      <c r="X133" s="17">
        <v>0</v>
      </c>
    </row>
    <row r="134" spans="1:24" s="17" customFormat="1" ht="11.25" x14ac:dyDescent="0.2">
      <c r="A134" s="17" t="s">
        <v>6477</v>
      </c>
      <c r="B134" s="17" t="s">
        <v>6478</v>
      </c>
      <c r="C134" s="17" t="s">
        <v>6479</v>
      </c>
      <c r="D134" s="17" t="s">
        <v>5393</v>
      </c>
      <c r="E134" s="17">
        <v>2015</v>
      </c>
      <c r="F134" s="17" t="s">
        <v>5430</v>
      </c>
      <c r="H134" s="17" t="s">
        <v>6480</v>
      </c>
      <c r="I134" s="17" t="s">
        <v>6481</v>
      </c>
      <c r="J134" s="17" t="s">
        <v>5384</v>
      </c>
      <c r="K134" s="17" t="s">
        <v>5463</v>
      </c>
      <c r="L134" s="17" t="s">
        <v>5608</v>
      </c>
      <c r="M134" s="64">
        <v>1135787</v>
      </c>
      <c r="N134" s="64">
        <v>672863</v>
      </c>
      <c r="O134" s="17" t="s">
        <v>6482</v>
      </c>
      <c r="P134" s="17" t="s">
        <v>6483</v>
      </c>
      <c r="Q134" s="17" t="s">
        <v>6484</v>
      </c>
      <c r="R134" s="17" t="s">
        <v>5321</v>
      </c>
      <c r="S134" s="17" t="s">
        <v>5321</v>
      </c>
      <c r="T134" s="17" t="s">
        <v>5321</v>
      </c>
      <c r="U134" s="17" t="s">
        <v>5321</v>
      </c>
      <c r="V134" s="17">
        <v>1</v>
      </c>
      <c r="W134" s="17">
        <v>0</v>
      </c>
      <c r="X134" s="17">
        <v>0</v>
      </c>
    </row>
    <row r="135" spans="1:24" s="17" customFormat="1" ht="11.25" x14ac:dyDescent="0.2">
      <c r="A135" s="17" t="s">
        <v>6485</v>
      </c>
      <c r="B135" s="17" t="s">
        <v>6486</v>
      </c>
      <c r="C135" s="17" t="s">
        <v>6487</v>
      </c>
      <c r="D135" s="17" t="s">
        <v>5393</v>
      </c>
      <c r="E135" s="17">
        <v>2015</v>
      </c>
      <c r="F135" s="17" t="s">
        <v>5460</v>
      </c>
      <c r="H135" s="17" t="s">
        <v>6488</v>
      </c>
      <c r="I135" s="17" t="s">
        <v>6489</v>
      </c>
      <c r="J135" s="17" t="s">
        <v>5384</v>
      </c>
      <c r="K135" s="17" t="s">
        <v>5463</v>
      </c>
      <c r="L135" s="17" t="s">
        <v>6097</v>
      </c>
      <c r="M135" s="64">
        <v>3227341</v>
      </c>
      <c r="N135" s="64">
        <v>1850700</v>
      </c>
      <c r="O135" s="17" t="s">
        <v>6490</v>
      </c>
      <c r="P135" s="17" t="s">
        <v>6491</v>
      </c>
      <c r="Q135" s="17" t="s">
        <v>6247</v>
      </c>
      <c r="R135" s="17" t="s">
        <v>5321</v>
      </c>
      <c r="S135" s="17" t="s">
        <v>5321</v>
      </c>
      <c r="T135" s="17" t="s">
        <v>5321</v>
      </c>
      <c r="U135" s="17" t="s">
        <v>5321</v>
      </c>
      <c r="V135" s="17">
        <v>1</v>
      </c>
      <c r="W135" s="17">
        <v>0</v>
      </c>
      <c r="X135" s="17">
        <v>0</v>
      </c>
    </row>
    <row r="136" spans="1:24" s="17" customFormat="1" ht="11.25" x14ac:dyDescent="0.2">
      <c r="A136" s="17" t="s">
        <v>6492</v>
      </c>
      <c r="B136" s="17" t="s">
        <v>6493</v>
      </c>
      <c r="C136" s="17" t="s">
        <v>6494</v>
      </c>
      <c r="D136" s="17" t="s">
        <v>5325</v>
      </c>
      <c r="E136" s="17">
        <v>2015</v>
      </c>
      <c r="F136" s="17" t="s">
        <v>5460</v>
      </c>
      <c r="H136" s="17" t="s">
        <v>6495</v>
      </c>
      <c r="I136" s="17" t="s">
        <v>6496</v>
      </c>
      <c r="J136" s="17" t="s">
        <v>5560</v>
      </c>
      <c r="K136" s="17" t="s">
        <v>5487</v>
      </c>
      <c r="L136" s="17" t="s">
        <v>6189</v>
      </c>
      <c r="M136" s="64">
        <v>1247061</v>
      </c>
      <c r="N136" s="64">
        <v>748235</v>
      </c>
      <c r="O136" s="17" t="s">
        <v>6497</v>
      </c>
      <c r="P136" s="17" t="s">
        <v>6498</v>
      </c>
      <c r="Q136" s="17" t="s">
        <v>6499</v>
      </c>
      <c r="R136" s="17" t="s">
        <v>5375</v>
      </c>
      <c r="S136" s="17" t="s">
        <v>6500</v>
      </c>
      <c r="T136" s="17" t="s">
        <v>5321</v>
      </c>
      <c r="U136" s="17" t="s">
        <v>6501</v>
      </c>
      <c r="V136" s="17">
        <v>1</v>
      </c>
      <c r="W136" s="17">
        <v>0</v>
      </c>
      <c r="X136" s="17">
        <v>0</v>
      </c>
    </row>
    <row r="137" spans="1:24" s="17" customFormat="1" ht="11.25" x14ac:dyDescent="0.2">
      <c r="A137" s="17" t="s">
        <v>6502</v>
      </c>
      <c r="B137" s="17" t="s">
        <v>6503</v>
      </c>
      <c r="C137" s="17" t="s">
        <v>6504</v>
      </c>
      <c r="D137" s="17" t="s">
        <v>5325</v>
      </c>
      <c r="E137" s="17">
        <v>2015</v>
      </c>
      <c r="F137" s="17" t="s">
        <v>5460</v>
      </c>
      <c r="H137" s="17" t="s">
        <v>6505</v>
      </c>
      <c r="I137" s="17" t="s">
        <v>6506</v>
      </c>
      <c r="J137" s="17" t="s">
        <v>5329</v>
      </c>
      <c r="K137" s="17" t="s">
        <v>6507</v>
      </c>
      <c r="L137" s="17" t="s">
        <v>6508</v>
      </c>
      <c r="M137" s="64">
        <v>1731233</v>
      </c>
      <c r="N137" s="64">
        <v>1038739</v>
      </c>
      <c r="O137" s="17" t="s">
        <v>5826</v>
      </c>
      <c r="P137" s="17" t="s">
        <v>6509</v>
      </c>
      <c r="Q137" s="17" t="s">
        <v>5797</v>
      </c>
      <c r="R137" s="17" t="s">
        <v>5375</v>
      </c>
      <c r="S137" s="17" t="s">
        <v>6510</v>
      </c>
      <c r="T137" s="17" t="s">
        <v>5321</v>
      </c>
      <c r="U137" s="17" t="s">
        <v>6511</v>
      </c>
      <c r="V137" s="17">
        <v>1</v>
      </c>
      <c r="W137" s="17">
        <v>0</v>
      </c>
      <c r="X137" s="17">
        <v>0</v>
      </c>
    </row>
    <row r="138" spans="1:24" s="17" customFormat="1" ht="11.25" x14ac:dyDescent="0.2">
      <c r="A138" s="17" t="s">
        <v>6512</v>
      </c>
      <c r="B138" s="17" t="s">
        <v>6513</v>
      </c>
      <c r="C138" s="17" t="s">
        <v>6514</v>
      </c>
      <c r="D138" s="17" t="s">
        <v>5393</v>
      </c>
      <c r="E138" s="17">
        <v>2016</v>
      </c>
      <c r="F138" s="17" t="s">
        <v>17</v>
      </c>
      <c r="H138" s="17" t="s">
        <v>6515</v>
      </c>
      <c r="I138" s="17" t="s">
        <v>6516</v>
      </c>
      <c r="J138" s="17" t="s">
        <v>5329</v>
      </c>
      <c r="K138" s="17" t="s">
        <v>6274</v>
      </c>
      <c r="L138" s="17" t="s">
        <v>6517</v>
      </c>
      <c r="M138" s="64">
        <v>3324804</v>
      </c>
      <c r="N138" s="64">
        <v>1989992</v>
      </c>
      <c r="O138" s="17" t="s">
        <v>6518</v>
      </c>
      <c r="P138" s="17" t="s">
        <v>6519</v>
      </c>
      <c r="Q138" s="17" t="s">
        <v>6520</v>
      </c>
      <c r="R138" s="17" t="s">
        <v>5321</v>
      </c>
      <c r="S138" s="17" t="s">
        <v>5321</v>
      </c>
      <c r="T138" s="17" t="s">
        <v>5321</v>
      </c>
      <c r="U138" s="17" t="s">
        <v>5321</v>
      </c>
      <c r="V138" s="17">
        <v>1</v>
      </c>
      <c r="W138" s="17">
        <v>0</v>
      </c>
      <c r="X138" s="17">
        <v>0</v>
      </c>
    </row>
    <row r="139" spans="1:24" s="17" customFormat="1" ht="11.25" x14ac:dyDescent="0.2">
      <c r="A139" s="17" t="s">
        <v>6521</v>
      </c>
      <c r="B139" s="17" t="s">
        <v>6522</v>
      </c>
      <c r="C139" s="17" t="s">
        <v>6523</v>
      </c>
      <c r="D139" s="17" t="s">
        <v>5393</v>
      </c>
      <c r="E139" s="17">
        <v>2015</v>
      </c>
      <c r="F139" s="17" t="s">
        <v>5341</v>
      </c>
      <c r="H139" s="17" t="s">
        <v>6524</v>
      </c>
      <c r="I139" s="17" t="s">
        <v>6525</v>
      </c>
      <c r="J139" s="17" t="s">
        <v>5384</v>
      </c>
      <c r="K139" s="17" t="s">
        <v>5463</v>
      </c>
      <c r="L139" s="17" t="s">
        <v>6526</v>
      </c>
      <c r="M139" s="64">
        <v>13029578</v>
      </c>
      <c r="N139" s="64">
        <v>3021554</v>
      </c>
      <c r="O139" s="17" t="s">
        <v>6527</v>
      </c>
      <c r="P139" s="17" t="s">
        <v>6528</v>
      </c>
      <c r="Q139" s="17" t="s">
        <v>6529</v>
      </c>
      <c r="R139" s="17" t="s">
        <v>5321</v>
      </c>
      <c r="S139" s="17" t="s">
        <v>5321</v>
      </c>
      <c r="T139" s="17" t="s">
        <v>5321</v>
      </c>
      <c r="U139" s="17" t="s">
        <v>5321</v>
      </c>
      <c r="V139" s="17">
        <v>1</v>
      </c>
      <c r="W139" s="17">
        <v>0</v>
      </c>
      <c r="X139" s="17">
        <v>0</v>
      </c>
    </row>
    <row r="140" spans="1:24" s="17" customFormat="1" ht="11.25" x14ac:dyDescent="0.2">
      <c r="A140" s="17" t="s">
        <v>6530</v>
      </c>
      <c r="B140" s="17" t="s">
        <v>6531</v>
      </c>
      <c r="C140" s="17" t="s">
        <v>6532</v>
      </c>
      <c r="D140" s="17" t="s">
        <v>5393</v>
      </c>
      <c r="E140" s="17">
        <v>2015</v>
      </c>
      <c r="F140" s="17" t="s">
        <v>5341</v>
      </c>
      <c r="H140" s="17" t="s">
        <v>6533</v>
      </c>
      <c r="I140" s="17" t="s">
        <v>6534</v>
      </c>
      <c r="J140" s="17" t="s">
        <v>6535</v>
      </c>
      <c r="K140" s="17" t="s">
        <v>5744</v>
      </c>
      <c r="L140" s="17" t="s">
        <v>6368</v>
      </c>
      <c r="M140" s="64">
        <v>8782973</v>
      </c>
      <c r="N140" s="64">
        <v>5108937</v>
      </c>
      <c r="O140" s="17" t="s">
        <v>6536</v>
      </c>
      <c r="P140" s="17" t="s">
        <v>6537</v>
      </c>
      <c r="Q140" s="17" t="s">
        <v>6538</v>
      </c>
      <c r="R140" s="17" t="s">
        <v>5321</v>
      </c>
      <c r="S140" s="17" t="s">
        <v>5321</v>
      </c>
      <c r="T140" s="17" t="s">
        <v>5321</v>
      </c>
      <c r="U140" s="17" t="s">
        <v>5321</v>
      </c>
      <c r="V140" s="17">
        <v>1</v>
      </c>
      <c r="W140" s="17">
        <v>0</v>
      </c>
      <c r="X140" s="17">
        <v>0</v>
      </c>
    </row>
    <row r="141" spans="1:24" s="17" customFormat="1" ht="11.25" x14ac:dyDescent="0.2">
      <c r="A141" s="17" t="s">
        <v>6539</v>
      </c>
      <c r="B141" s="17" t="s">
        <v>6540</v>
      </c>
      <c r="C141" s="17" t="s">
        <v>6541</v>
      </c>
      <c r="D141" s="17" t="s">
        <v>5325</v>
      </c>
      <c r="E141" s="17">
        <v>2015</v>
      </c>
      <c r="F141" s="17" t="s">
        <v>6542</v>
      </c>
      <c r="H141" s="17" t="s">
        <v>6543</v>
      </c>
      <c r="I141" s="17" t="s">
        <v>6544</v>
      </c>
      <c r="J141" s="17" t="s">
        <v>5481</v>
      </c>
      <c r="K141" s="17" t="s">
        <v>6545</v>
      </c>
      <c r="L141" s="17" t="s">
        <v>5694</v>
      </c>
      <c r="M141" s="64">
        <v>4097038</v>
      </c>
      <c r="N141" s="64">
        <v>3072778</v>
      </c>
      <c r="O141" s="17" t="s">
        <v>5372</v>
      </c>
      <c r="P141" s="17" t="s">
        <v>6546</v>
      </c>
      <c r="Q141" s="17" t="s">
        <v>5808</v>
      </c>
      <c r="R141" s="17" t="s">
        <v>6547</v>
      </c>
      <c r="S141" s="17" t="s">
        <v>6548</v>
      </c>
      <c r="T141" s="17" t="s">
        <v>5321</v>
      </c>
      <c r="U141" s="17" t="s">
        <v>6549</v>
      </c>
      <c r="V141" s="17">
        <v>1</v>
      </c>
      <c r="W141" s="17">
        <v>0</v>
      </c>
      <c r="X141" s="17">
        <v>0</v>
      </c>
    </row>
    <row r="142" spans="1:24" s="17" customFormat="1" ht="11.25" x14ac:dyDescent="0.2">
      <c r="A142" s="17" t="s">
        <v>6550</v>
      </c>
      <c r="B142" s="17" t="s">
        <v>6551</v>
      </c>
      <c r="C142" s="17" t="s">
        <v>6552</v>
      </c>
      <c r="D142" s="17" t="s">
        <v>5393</v>
      </c>
      <c r="E142" s="17">
        <v>2016</v>
      </c>
      <c r="F142" s="17" t="s">
        <v>5430</v>
      </c>
      <c r="H142" s="17" t="s">
        <v>6553</v>
      </c>
      <c r="I142" s="17" t="s">
        <v>6554</v>
      </c>
      <c r="J142" s="17" t="s">
        <v>5560</v>
      </c>
      <c r="K142" s="17" t="s">
        <v>5385</v>
      </c>
      <c r="L142" s="17" t="s">
        <v>6321</v>
      </c>
      <c r="M142" s="64">
        <v>1163879</v>
      </c>
      <c r="N142" s="64">
        <v>697515</v>
      </c>
      <c r="O142" s="17" t="s">
        <v>6555</v>
      </c>
      <c r="P142" s="17" t="s">
        <v>6556</v>
      </c>
      <c r="Q142" s="17" t="s">
        <v>6557</v>
      </c>
      <c r="R142" s="17" t="s">
        <v>5321</v>
      </c>
      <c r="S142" s="17" t="s">
        <v>5321</v>
      </c>
      <c r="T142" s="17" t="s">
        <v>5321</v>
      </c>
      <c r="U142" s="17" t="s">
        <v>5321</v>
      </c>
      <c r="V142" s="17">
        <v>1</v>
      </c>
      <c r="W142" s="17">
        <v>0</v>
      </c>
      <c r="X142" s="17">
        <v>0</v>
      </c>
    </row>
    <row r="143" spans="1:24" s="17" customFormat="1" ht="11.25" x14ac:dyDescent="0.2">
      <c r="A143" s="17" t="s">
        <v>6558</v>
      </c>
      <c r="B143" s="17" t="s">
        <v>6559</v>
      </c>
      <c r="C143" s="17" t="s">
        <v>6560</v>
      </c>
      <c r="D143" s="17" t="s">
        <v>5393</v>
      </c>
      <c r="E143" s="17">
        <v>2015</v>
      </c>
      <c r="F143" s="17" t="s">
        <v>6084</v>
      </c>
      <c r="H143" s="17" t="s">
        <v>6561</v>
      </c>
      <c r="I143" s="17" t="s">
        <v>6562</v>
      </c>
      <c r="J143" s="17" t="s">
        <v>5329</v>
      </c>
      <c r="K143" s="17" t="s">
        <v>5463</v>
      </c>
      <c r="L143" s="17" t="s">
        <v>5845</v>
      </c>
      <c r="M143" s="64">
        <v>5444694</v>
      </c>
      <c r="N143" s="64">
        <v>2275399</v>
      </c>
      <c r="O143" s="17" t="s">
        <v>6563</v>
      </c>
      <c r="P143" s="17" t="s">
        <v>6564</v>
      </c>
      <c r="Q143" s="17" t="s">
        <v>6565</v>
      </c>
      <c r="R143" s="17" t="s">
        <v>5321</v>
      </c>
      <c r="S143" s="17" t="s">
        <v>5321</v>
      </c>
      <c r="T143" s="17" t="s">
        <v>5321</v>
      </c>
      <c r="U143" s="17" t="s">
        <v>5321</v>
      </c>
      <c r="V143" s="17">
        <v>1</v>
      </c>
      <c r="W143" s="17">
        <v>0</v>
      </c>
      <c r="X143" s="17">
        <v>0</v>
      </c>
    </row>
    <row r="144" spans="1:24" s="17" customFormat="1" ht="11.25" x14ac:dyDescent="0.2">
      <c r="A144" s="17" t="s">
        <v>6566</v>
      </c>
      <c r="B144" s="17" t="s">
        <v>6567</v>
      </c>
      <c r="C144" s="17" t="s">
        <v>6568</v>
      </c>
      <c r="D144" s="17" t="s">
        <v>5325</v>
      </c>
      <c r="E144" s="17">
        <v>2015</v>
      </c>
      <c r="F144" s="17" t="s">
        <v>6569</v>
      </c>
      <c r="H144" s="17" t="s">
        <v>6570</v>
      </c>
      <c r="I144" s="17" t="s">
        <v>6571</v>
      </c>
      <c r="J144" s="17" t="s">
        <v>5384</v>
      </c>
      <c r="K144" s="17" t="s">
        <v>6572</v>
      </c>
      <c r="L144" s="17" t="s">
        <v>5521</v>
      </c>
      <c r="M144" s="64">
        <v>2961859</v>
      </c>
      <c r="N144" s="64">
        <v>1777115</v>
      </c>
      <c r="O144" s="17" t="s">
        <v>6573</v>
      </c>
      <c r="P144" s="17" t="s">
        <v>6574</v>
      </c>
      <c r="Q144" s="17" t="s">
        <v>6575</v>
      </c>
      <c r="R144" s="17" t="s">
        <v>5375</v>
      </c>
      <c r="S144" s="17" t="s">
        <v>6576</v>
      </c>
      <c r="T144" s="17" t="s">
        <v>5321</v>
      </c>
      <c r="U144" s="17" t="s">
        <v>6577</v>
      </c>
      <c r="V144" s="17">
        <v>1</v>
      </c>
      <c r="W144" s="17">
        <v>0</v>
      </c>
      <c r="X144" s="17">
        <v>0</v>
      </c>
    </row>
    <row r="145" spans="1:24" s="17" customFormat="1" ht="11.25" x14ac:dyDescent="0.2">
      <c r="A145" s="17" t="s">
        <v>6578</v>
      </c>
      <c r="B145" s="17" t="s">
        <v>6579</v>
      </c>
      <c r="C145" s="17" t="s">
        <v>6580</v>
      </c>
      <c r="D145" s="17" t="s">
        <v>5393</v>
      </c>
      <c r="E145" s="17">
        <v>2016</v>
      </c>
      <c r="F145" s="17" t="s">
        <v>5430</v>
      </c>
      <c r="H145" s="17" t="s">
        <v>6581</v>
      </c>
      <c r="I145" s="17" t="s">
        <v>6582</v>
      </c>
      <c r="J145" s="17" t="s">
        <v>5607</v>
      </c>
      <c r="K145" s="17" t="s">
        <v>5410</v>
      </c>
      <c r="L145" s="17" t="s">
        <v>5976</v>
      </c>
      <c r="M145" s="64">
        <v>2209203</v>
      </c>
      <c r="N145" s="64">
        <v>1306117</v>
      </c>
      <c r="O145" s="17" t="s">
        <v>6583</v>
      </c>
      <c r="P145" s="17" t="s">
        <v>6584</v>
      </c>
      <c r="Q145" s="17" t="s">
        <v>6585</v>
      </c>
      <c r="R145" s="17" t="s">
        <v>5321</v>
      </c>
      <c r="S145" s="17" t="s">
        <v>5321</v>
      </c>
      <c r="T145" s="17" t="s">
        <v>5321</v>
      </c>
      <c r="U145" s="17" t="s">
        <v>5321</v>
      </c>
      <c r="V145" s="17">
        <v>1</v>
      </c>
      <c r="W145" s="17">
        <v>0</v>
      </c>
      <c r="X145" s="17">
        <v>0</v>
      </c>
    </row>
    <row r="146" spans="1:24" s="17" customFormat="1" ht="11.25" x14ac:dyDescent="0.2">
      <c r="A146" s="17" t="s">
        <v>6586</v>
      </c>
      <c r="B146" s="17" t="s">
        <v>6587</v>
      </c>
      <c r="C146" s="17" t="s">
        <v>6588</v>
      </c>
      <c r="D146" s="17" t="s">
        <v>5393</v>
      </c>
      <c r="E146" s="17">
        <v>2015</v>
      </c>
      <c r="F146" s="17" t="s">
        <v>5326</v>
      </c>
      <c r="H146" s="17" t="s">
        <v>6589</v>
      </c>
      <c r="I146" s="17" t="s">
        <v>6590</v>
      </c>
      <c r="J146" s="17" t="s">
        <v>5409</v>
      </c>
      <c r="K146" s="17" t="s">
        <v>5744</v>
      </c>
      <c r="L146" s="17" t="s">
        <v>6526</v>
      </c>
      <c r="M146" s="64">
        <v>3135928</v>
      </c>
      <c r="N146" s="64">
        <v>1777985</v>
      </c>
      <c r="O146" s="17" t="s">
        <v>6591</v>
      </c>
      <c r="P146" s="17" t="s">
        <v>6592</v>
      </c>
      <c r="Q146" s="17" t="s">
        <v>6593</v>
      </c>
      <c r="R146" s="17" t="s">
        <v>5321</v>
      </c>
      <c r="S146" s="17" t="s">
        <v>5321</v>
      </c>
      <c r="T146" s="17" t="s">
        <v>5321</v>
      </c>
      <c r="U146" s="17" t="s">
        <v>5321</v>
      </c>
      <c r="V146" s="17">
        <v>1</v>
      </c>
      <c r="W146" s="17">
        <v>0</v>
      </c>
      <c r="X146" s="17">
        <v>0</v>
      </c>
    </row>
    <row r="147" spans="1:24" s="17" customFormat="1" ht="11.25" x14ac:dyDescent="0.2">
      <c r="A147" s="17" t="s">
        <v>6594</v>
      </c>
      <c r="B147" s="17" t="s">
        <v>6595</v>
      </c>
      <c r="C147" s="17" t="s">
        <v>6596</v>
      </c>
      <c r="D147" s="17" t="s">
        <v>5325</v>
      </c>
      <c r="E147" s="17">
        <v>2015</v>
      </c>
      <c r="F147" s="17" t="s">
        <v>5326</v>
      </c>
      <c r="H147" s="17" t="s">
        <v>6597</v>
      </c>
      <c r="I147" s="17" t="s">
        <v>6598</v>
      </c>
      <c r="J147" s="17" t="s">
        <v>5597</v>
      </c>
      <c r="K147" s="17" t="s">
        <v>5487</v>
      </c>
      <c r="L147" s="17" t="s">
        <v>5411</v>
      </c>
      <c r="M147" s="64">
        <v>7141352</v>
      </c>
      <c r="N147" s="64">
        <v>5356014</v>
      </c>
      <c r="O147" s="17" t="s">
        <v>5846</v>
      </c>
      <c r="P147" s="17" t="s">
        <v>6599</v>
      </c>
      <c r="Q147" s="17" t="s">
        <v>5349</v>
      </c>
      <c r="R147" s="17" t="s">
        <v>6600</v>
      </c>
      <c r="S147" s="17" t="s">
        <v>5321</v>
      </c>
      <c r="T147" s="17" t="s">
        <v>5321</v>
      </c>
      <c r="U147" s="17" t="s">
        <v>6601</v>
      </c>
      <c r="V147" s="17">
        <v>1</v>
      </c>
      <c r="W147" s="17">
        <v>0</v>
      </c>
      <c r="X147" s="17">
        <v>0</v>
      </c>
    </row>
    <row r="148" spans="1:24" s="17" customFormat="1" ht="11.25" x14ac:dyDescent="0.2">
      <c r="A148" s="17" t="s">
        <v>6602</v>
      </c>
      <c r="B148" s="17" t="s">
        <v>6603</v>
      </c>
      <c r="C148" s="17" t="s">
        <v>6604</v>
      </c>
      <c r="D148" s="17" t="s">
        <v>5325</v>
      </c>
      <c r="E148" s="17">
        <v>2015</v>
      </c>
      <c r="F148" s="17" t="s">
        <v>5326</v>
      </c>
      <c r="H148" s="17" t="s">
        <v>6605</v>
      </c>
      <c r="I148" s="17" t="s">
        <v>6606</v>
      </c>
      <c r="J148" s="17" t="s">
        <v>5384</v>
      </c>
      <c r="K148" s="17" t="s">
        <v>6607</v>
      </c>
      <c r="L148" s="17" t="s">
        <v>5845</v>
      </c>
      <c r="M148" s="64">
        <v>25991094</v>
      </c>
      <c r="N148" s="64">
        <v>7778396</v>
      </c>
      <c r="O148" s="17" t="s">
        <v>6608</v>
      </c>
      <c r="P148" s="17" t="s">
        <v>6609</v>
      </c>
      <c r="Q148" s="17" t="s">
        <v>5349</v>
      </c>
      <c r="R148" s="17" t="s">
        <v>5375</v>
      </c>
      <c r="S148" s="17" t="s">
        <v>6610</v>
      </c>
      <c r="T148" s="17" t="s">
        <v>5321</v>
      </c>
      <c r="U148" s="17" t="s">
        <v>6611</v>
      </c>
      <c r="V148" s="17">
        <v>1</v>
      </c>
      <c r="W148" s="17">
        <v>0</v>
      </c>
      <c r="X148" s="17">
        <v>0</v>
      </c>
    </row>
    <row r="149" spans="1:24" s="17" customFormat="1" ht="11.25" x14ac:dyDescent="0.2">
      <c r="A149" s="17" t="s">
        <v>6612</v>
      </c>
      <c r="B149" s="17" t="s">
        <v>6613</v>
      </c>
      <c r="C149" s="17" t="s">
        <v>6614</v>
      </c>
      <c r="D149" s="17" t="s">
        <v>5528</v>
      </c>
      <c r="E149" s="17">
        <v>2016</v>
      </c>
      <c r="F149" s="17" t="s">
        <v>6335</v>
      </c>
      <c r="I149" s="17" t="s">
        <v>6612</v>
      </c>
      <c r="J149" s="17" t="s">
        <v>5397</v>
      </c>
      <c r="K149" s="17" t="s">
        <v>5385</v>
      </c>
      <c r="L149" s="17" t="s">
        <v>5453</v>
      </c>
      <c r="M149" s="64">
        <v>566666</v>
      </c>
      <c r="N149" s="64">
        <v>190400</v>
      </c>
      <c r="O149" s="17" t="s">
        <v>5321</v>
      </c>
      <c r="P149" s="17" t="s">
        <v>6615</v>
      </c>
      <c r="Q149" s="17" t="s">
        <v>5321</v>
      </c>
      <c r="R149" s="17" t="s">
        <v>5321</v>
      </c>
      <c r="S149" s="17" t="s">
        <v>5321</v>
      </c>
      <c r="T149" s="17" t="s">
        <v>5321</v>
      </c>
      <c r="U149" s="17" t="s">
        <v>5321</v>
      </c>
      <c r="V149" s="17">
        <v>0</v>
      </c>
      <c r="W149" s="17">
        <v>0</v>
      </c>
      <c r="X149" s="17">
        <v>0</v>
      </c>
    </row>
    <row r="150" spans="1:24" s="17" customFormat="1" ht="11.25" x14ac:dyDescent="0.2">
      <c r="A150" s="17" t="s">
        <v>6616</v>
      </c>
      <c r="B150" s="17" t="s">
        <v>6617</v>
      </c>
      <c r="C150" s="17" t="s">
        <v>6618</v>
      </c>
      <c r="D150" s="17" t="s">
        <v>5528</v>
      </c>
      <c r="E150" s="17">
        <v>2016</v>
      </c>
      <c r="F150" s="17" t="s">
        <v>5418</v>
      </c>
      <c r="I150" s="17" t="s">
        <v>6619</v>
      </c>
      <c r="J150" s="17" t="s">
        <v>5397</v>
      </c>
      <c r="K150" s="17" t="s">
        <v>5529</v>
      </c>
      <c r="L150" s="17" t="s">
        <v>5530</v>
      </c>
      <c r="M150" s="64">
        <v>2812072</v>
      </c>
      <c r="N150" s="64">
        <v>487500</v>
      </c>
      <c r="O150" s="17" t="s">
        <v>5321</v>
      </c>
      <c r="P150" s="17" t="s">
        <v>6620</v>
      </c>
      <c r="Q150" s="17" t="s">
        <v>5321</v>
      </c>
      <c r="R150" s="17" t="s">
        <v>5321</v>
      </c>
      <c r="S150" s="17" t="s">
        <v>5321</v>
      </c>
      <c r="T150" s="17" t="s">
        <v>5321</v>
      </c>
      <c r="U150" s="17" t="s">
        <v>5321</v>
      </c>
      <c r="V150" s="17">
        <v>0</v>
      </c>
      <c r="W150" s="17">
        <v>0</v>
      </c>
      <c r="X150" s="17">
        <v>0</v>
      </c>
    </row>
    <row r="151" spans="1:24" s="17" customFormat="1" ht="11.25" x14ac:dyDescent="0.2">
      <c r="A151" s="17" t="s">
        <v>6621</v>
      </c>
      <c r="B151" s="17" t="s">
        <v>6622</v>
      </c>
      <c r="C151" s="17" t="s">
        <v>6623</v>
      </c>
      <c r="D151" s="17" t="s">
        <v>5393</v>
      </c>
      <c r="E151" s="17">
        <v>2016</v>
      </c>
      <c r="F151" s="17" t="s">
        <v>5460</v>
      </c>
      <c r="H151" s="17" t="s">
        <v>6624</v>
      </c>
      <c r="I151" s="17" t="s">
        <v>6625</v>
      </c>
      <c r="J151" s="17" t="s">
        <v>5329</v>
      </c>
      <c r="K151" s="17" t="s">
        <v>5410</v>
      </c>
      <c r="L151" s="17" t="s">
        <v>6626</v>
      </c>
      <c r="M151" s="64">
        <v>2239158</v>
      </c>
      <c r="N151" s="64">
        <v>1313254</v>
      </c>
      <c r="O151" s="17" t="s">
        <v>6627</v>
      </c>
      <c r="P151" s="17" t="s">
        <v>6628</v>
      </c>
      <c r="Q151" s="17" t="s">
        <v>5321</v>
      </c>
      <c r="R151" s="17" t="s">
        <v>5321</v>
      </c>
      <c r="S151" s="17" t="s">
        <v>5321</v>
      </c>
      <c r="T151" s="17" t="s">
        <v>5321</v>
      </c>
      <c r="U151" s="17" t="s">
        <v>5321</v>
      </c>
      <c r="V151" s="17">
        <v>1</v>
      </c>
      <c r="W151" s="17">
        <v>0</v>
      </c>
      <c r="X151" s="17">
        <v>0</v>
      </c>
    </row>
    <row r="152" spans="1:24" s="17" customFormat="1" ht="11.25" x14ac:dyDescent="0.2">
      <c r="A152" s="17" t="s">
        <v>6629</v>
      </c>
      <c r="B152" s="17" t="s">
        <v>6630</v>
      </c>
      <c r="C152" s="17" t="s">
        <v>6631</v>
      </c>
      <c r="D152" s="17" t="s">
        <v>5325</v>
      </c>
      <c r="E152" s="17">
        <v>2015</v>
      </c>
      <c r="F152" s="17" t="s">
        <v>5430</v>
      </c>
      <c r="H152" s="17" t="s">
        <v>6632</v>
      </c>
      <c r="I152" s="17" t="s">
        <v>6633</v>
      </c>
      <c r="J152" s="17" t="s">
        <v>5329</v>
      </c>
      <c r="K152" s="17" t="s">
        <v>5744</v>
      </c>
      <c r="L152" s="17" t="s">
        <v>5509</v>
      </c>
      <c r="M152" s="64">
        <v>1925104</v>
      </c>
      <c r="N152" s="64">
        <v>1441649</v>
      </c>
      <c r="O152" s="17" t="s">
        <v>5561</v>
      </c>
      <c r="P152" s="17" t="s">
        <v>6634</v>
      </c>
      <c r="Q152" s="17" t="s">
        <v>5349</v>
      </c>
      <c r="R152" s="17" t="s">
        <v>6635</v>
      </c>
      <c r="S152" s="17" t="s">
        <v>5321</v>
      </c>
      <c r="T152" s="17" t="s">
        <v>5321</v>
      </c>
      <c r="U152" s="17" t="s">
        <v>6636</v>
      </c>
      <c r="V152" s="17">
        <v>1</v>
      </c>
      <c r="W152" s="17">
        <v>0</v>
      </c>
      <c r="X152" s="17">
        <v>0</v>
      </c>
    </row>
    <row r="153" spans="1:24" s="17" customFormat="1" ht="11.25" x14ac:dyDescent="0.2">
      <c r="A153" s="17" t="s">
        <v>6637</v>
      </c>
      <c r="B153" s="17" t="s">
        <v>6638</v>
      </c>
      <c r="C153" s="17" t="s">
        <v>6639</v>
      </c>
      <c r="D153" s="17" t="s">
        <v>5325</v>
      </c>
      <c r="E153" s="17">
        <v>2015</v>
      </c>
      <c r="F153" s="17" t="s">
        <v>5430</v>
      </c>
      <c r="H153" s="17" t="s">
        <v>6640</v>
      </c>
      <c r="I153" s="17" t="s">
        <v>6641</v>
      </c>
      <c r="J153" s="17" t="s">
        <v>5409</v>
      </c>
      <c r="K153" s="17" t="s">
        <v>5744</v>
      </c>
      <c r="L153" s="17" t="s">
        <v>5411</v>
      </c>
      <c r="M153" s="64">
        <v>3743704</v>
      </c>
      <c r="N153" s="64">
        <v>2246223</v>
      </c>
      <c r="O153" s="17" t="s">
        <v>6642</v>
      </c>
      <c r="P153" s="17" t="s">
        <v>6643</v>
      </c>
      <c r="Q153" s="17" t="s">
        <v>5797</v>
      </c>
      <c r="R153" s="17" t="s">
        <v>5375</v>
      </c>
      <c r="S153" s="17" t="s">
        <v>6644</v>
      </c>
      <c r="T153" s="17" t="s">
        <v>5321</v>
      </c>
      <c r="U153" s="17" t="s">
        <v>6645</v>
      </c>
      <c r="V153" s="17">
        <v>1</v>
      </c>
      <c r="W153" s="17">
        <v>0</v>
      </c>
      <c r="X153" s="17">
        <v>0</v>
      </c>
    </row>
    <row r="154" spans="1:24" s="17" customFormat="1" ht="11.25" x14ac:dyDescent="0.2">
      <c r="A154" s="17" t="s">
        <v>6646</v>
      </c>
      <c r="B154" s="17" t="s">
        <v>6647</v>
      </c>
      <c r="C154" s="17" t="s">
        <v>6648</v>
      </c>
      <c r="D154" s="17" t="s">
        <v>5393</v>
      </c>
      <c r="E154" s="17">
        <v>2016</v>
      </c>
      <c r="F154" s="17" t="s">
        <v>5460</v>
      </c>
      <c r="H154" s="17" t="s">
        <v>6649</v>
      </c>
      <c r="I154" s="17" t="s">
        <v>6650</v>
      </c>
      <c r="J154" s="17" t="s">
        <v>5481</v>
      </c>
      <c r="K154" s="17" t="s">
        <v>5385</v>
      </c>
      <c r="L154" s="17" t="s">
        <v>5488</v>
      </c>
      <c r="M154" s="64">
        <v>2476304</v>
      </c>
      <c r="N154" s="64">
        <v>1344137</v>
      </c>
      <c r="O154" s="17" t="s">
        <v>5321</v>
      </c>
      <c r="P154" s="17" t="s">
        <v>6651</v>
      </c>
      <c r="Q154" s="17" t="s">
        <v>6652</v>
      </c>
      <c r="R154" s="17" t="s">
        <v>5321</v>
      </c>
      <c r="S154" s="17" t="s">
        <v>5321</v>
      </c>
      <c r="T154" s="17" t="s">
        <v>5321</v>
      </c>
      <c r="U154" s="17" t="s">
        <v>5321</v>
      </c>
      <c r="V154" s="17">
        <v>1</v>
      </c>
      <c r="W154" s="17">
        <v>0</v>
      </c>
      <c r="X154" s="17">
        <v>0</v>
      </c>
    </row>
    <row r="155" spans="1:24" s="17" customFormat="1" ht="11.25" x14ac:dyDescent="0.2">
      <c r="A155" s="17" t="s">
        <v>6653</v>
      </c>
      <c r="B155" s="17" t="s">
        <v>6654</v>
      </c>
      <c r="C155" s="17" t="s">
        <v>6655</v>
      </c>
      <c r="D155" s="17" t="s">
        <v>5381</v>
      </c>
      <c r="E155" s="17">
        <v>2016</v>
      </c>
      <c r="F155" s="17" t="s">
        <v>5394</v>
      </c>
      <c r="H155" s="17" t="s">
        <v>6656</v>
      </c>
      <c r="I155" s="17" t="s">
        <v>6657</v>
      </c>
      <c r="J155" s="17" t="s">
        <v>5384</v>
      </c>
      <c r="K155" s="17" t="s">
        <v>5385</v>
      </c>
      <c r="L155" s="17" t="s">
        <v>6658</v>
      </c>
      <c r="M155" s="64">
        <v>2950708</v>
      </c>
      <c r="N155" s="64">
        <v>1711069</v>
      </c>
      <c r="O155" s="17" t="s">
        <v>5321</v>
      </c>
      <c r="P155" s="17" t="s">
        <v>5321</v>
      </c>
      <c r="Q155" s="17" t="s">
        <v>5321</v>
      </c>
      <c r="R155" s="17" t="s">
        <v>5321</v>
      </c>
      <c r="S155" s="17" t="s">
        <v>5321</v>
      </c>
      <c r="T155" s="17" t="s">
        <v>5321</v>
      </c>
      <c r="U155" s="17" t="s">
        <v>5321</v>
      </c>
      <c r="V155" s="17">
        <v>1</v>
      </c>
      <c r="W155" s="17">
        <v>0</v>
      </c>
      <c r="X155" s="17">
        <v>0</v>
      </c>
    </row>
    <row r="156" spans="1:24" s="17" customFormat="1" ht="11.25" x14ac:dyDescent="0.2">
      <c r="A156" s="17" t="s">
        <v>6659</v>
      </c>
      <c r="B156" s="17" t="s">
        <v>6660</v>
      </c>
      <c r="C156" s="17" t="s">
        <v>6661</v>
      </c>
      <c r="D156" s="17" t="s">
        <v>5381</v>
      </c>
      <c r="E156" s="17">
        <v>2016</v>
      </c>
      <c r="F156" s="17" t="s">
        <v>5460</v>
      </c>
      <c r="I156" s="17" t="s">
        <v>6662</v>
      </c>
      <c r="J156" s="17" t="s">
        <v>5481</v>
      </c>
      <c r="K156" s="17" t="s">
        <v>5410</v>
      </c>
      <c r="L156" s="17" t="s">
        <v>5472</v>
      </c>
      <c r="M156" s="64">
        <v>1197979</v>
      </c>
      <c r="N156" s="64">
        <v>715039</v>
      </c>
      <c r="O156" s="17" t="s">
        <v>5321</v>
      </c>
      <c r="P156" s="17" t="s">
        <v>5321</v>
      </c>
      <c r="Q156" s="17" t="s">
        <v>5321</v>
      </c>
      <c r="R156" s="17" t="s">
        <v>5321</v>
      </c>
      <c r="S156" s="17" t="s">
        <v>5321</v>
      </c>
      <c r="T156" s="17" t="s">
        <v>5321</v>
      </c>
      <c r="U156" s="17" t="s">
        <v>5321</v>
      </c>
      <c r="V156" s="17">
        <v>1</v>
      </c>
      <c r="W156" s="17">
        <v>0</v>
      </c>
      <c r="X156" s="17">
        <v>0</v>
      </c>
    </row>
    <row r="157" spans="1:24" s="17" customFormat="1" ht="11.25" x14ac:dyDescent="0.2">
      <c r="A157" s="17" t="s">
        <v>6663</v>
      </c>
      <c r="B157" s="17" t="s">
        <v>6664</v>
      </c>
      <c r="C157" s="17" t="s">
        <v>6665</v>
      </c>
      <c r="D157" s="17" t="s">
        <v>5381</v>
      </c>
      <c r="E157" s="17">
        <v>2015</v>
      </c>
      <c r="F157" s="17" t="s">
        <v>5394</v>
      </c>
      <c r="H157" s="17" t="s">
        <v>6666</v>
      </c>
      <c r="I157" s="17" t="s">
        <v>6667</v>
      </c>
      <c r="J157" s="17" t="s">
        <v>5384</v>
      </c>
      <c r="K157" s="17" t="s">
        <v>6668</v>
      </c>
      <c r="L157" s="17" t="s">
        <v>5784</v>
      </c>
      <c r="M157" s="64">
        <v>869936</v>
      </c>
      <c r="N157" s="64">
        <v>521834</v>
      </c>
      <c r="O157" s="17" t="s">
        <v>6669</v>
      </c>
      <c r="P157" s="17" t="s">
        <v>6670</v>
      </c>
      <c r="Q157" s="17" t="s">
        <v>6671</v>
      </c>
      <c r="R157" s="17" t="s">
        <v>5321</v>
      </c>
      <c r="S157" s="17" t="s">
        <v>5321</v>
      </c>
      <c r="T157" s="17" t="s">
        <v>5321</v>
      </c>
      <c r="U157" s="17" t="s">
        <v>5321</v>
      </c>
      <c r="V157" s="17">
        <v>1</v>
      </c>
      <c r="W157" s="17">
        <v>0</v>
      </c>
      <c r="X157" s="17">
        <v>0</v>
      </c>
    </row>
    <row r="158" spans="1:24" s="17" customFormat="1" ht="11.25" x14ac:dyDescent="0.2">
      <c r="A158" s="17" t="s">
        <v>6672</v>
      </c>
      <c r="B158" s="17" t="s">
        <v>6673</v>
      </c>
      <c r="C158" s="17" t="s">
        <v>6672</v>
      </c>
      <c r="D158" s="17" t="s">
        <v>5528</v>
      </c>
      <c r="E158" s="17">
        <v>2016</v>
      </c>
      <c r="F158" s="17" t="s">
        <v>5418</v>
      </c>
      <c r="I158" s="17" t="s">
        <v>6672</v>
      </c>
      <c r="J158" s="17" t="s">
        <v>5397</v>
      </c>
      <c r="K158" s="17" t="s">
        <v>5529</v>
      </c>
      <c r="L158" s="17" t="s">
        <v>5530</v>
      </c>
      <c r="M158" s="64">
        <v>274969</v>
      </c>
      <c r="N158" s="64">
        <v>164000</v>
      </c>
      <c r="O158" s="17" t="s">
        <v>5321</v>
      </c>
      <c r="P158" s="17" t="s">
        <v>6674</v>
      </c>
      <c r="Q158" s="17" t="s">
        <v>5321</v>
      </c>
      <c r="R158" s="17" t="s">
        <v>5321</v>
      </c>
      <c r="S158" s="17" t="s">
        <v>5321</v>
      </c>
      <c r="T158" s="17" t="s">
        <v>5321</v>
      </c>
      <c r="U158" s="17" t="s">
        <v>5321</v>
      </c>
      <c r="V158" s="17">
        <v>0</v>
      </c>
      <c r="W158" s="17">
        <v>0</v>
      </c>
      <c r="X158" s="17">
        <v>0</v>
      </c>
    </row>
    <row r="159" spans="1:24" s="17" customFormat="1" ht="11.25" x14ac:dyDescent="0.2">
      <c r="A159" s="17" t="s">
        <v>6675</v>
      </c>
      <c r="B159" s="17" t="s">
        <v>6676</v>
      </c>
      <c r="C159" s="17" t="s">
        <v>6677</v>
      </c>
      <c r="D159" s="17" t="s">
        <v>5528</v>
      </c>
      <c r="E159" s="17">
        <v>2016</v>
      </c>
      <c r="F159" s="17" t="s">
        <v>5418</v>
      </c>
      <c r="H159" s="17" t="s">
        <v>6678</v>
      </c>
      <c r="I159" s="17" t="s">
        <v>6675</v>
      </c>
      <c r="J159" s="17" t="s">
        <v>5397</v>
      </c>
      <c r="K159" s="17" t="s">
        <v>5529</v>
      </c>
      <c r="L159" s="17" t="s">
        <v>5530</v>
      </c>
      <c r="M159" s="64">
        <v>3153268</v>
      </c>
      <c r="N159" s="64">
        <v>621503</v>
      </c>
      <c r="O159" s="17" t="s">
        <v>5321</v>
      </c>
      <c r="P159" s="17" t="s">
        <v>6679</v>
      </c>
      <c r="Q159" s="17" t="s">
        <v>5321</v>
      </c>
      <c r="R159" s="17" t="s">
        <v>5321</v>
      </c>
      <c r="S159" s="17" t="s">
        <v>5321</v>
      </c>
      <c r="T159" s="17" t="s">
        <v>5321</v>
      </c>
      <c r="U159" s="17" t="s">
        <v>5321</v>
      </c>
      <c r="V159" s="17">
        <v>0</v>
      </c>
      <c r="W159" s="17">
        <v>0</v>
      </c>
      <c r="X159" s="17">
        <v>0</v>
      </c>
    </row>
    <row r="160" spans="1:24" s="17" customFormat="1" ht="11.25" x14ac:dyDescent="0.2">
      <c r="A160" s="17" t="s">
        <v>6680</v>
      </c>
      <c r="B160" s="17" t="s">
        <v>6681</v>
      </c>
      <c r="C160" s="17" t="s">
        <v>6682</v>
      </c>
      <c r="D160" s="17" t="s">
        <v>5393</v>
      </c>
      <c r="E160" s="17">
        <v>2016</v>
      </c>
      <c r="F160" s="17" t="s">
        <v>5496</v>
      </c>
      <c r="H160" s="17" t="s">
        <v>6683</v>
      </c>
      <c r="I160" s="17" t="s">
        <v>6684</v>
      </c>
      <c r="J160" s="17" t="s">
        <v>5384</v>
      </c>
      <c r="K160" s="17" t="s">
        <v>6685</v>
      </c>
      <c r="L160" s="17" t="s">
        <v>6189</v>
      </c>
      <c r="M160" s="64">
        <v>4439001</v>
      </c>
      <c r="N160" s="64">
        <v>2622435</v>
      </c>
      <c r="O160" s="17" t="s">
        <v>6686</v>
      </c>
      <c r="P160" s="17" t="s">
        <v>6687</v>
      </c>
      <c r="Q160" s="17" t="s">
        <v>6688</v>
      </c>
      <c r="R160" s="17" t="s">
        <v>5321</v>
      </c>
      <c r="S160" s="17" t="s">
        <v>5321</v>
      </c>
      <c r="T160" s="17" t="s">
        <v>5321</v>
      </c>
      <c r="U160" s="17" t="s">
        <v>5321</v>
      </c>
      <c r="V160" s="17">
        <v>1</v>
      </c>
      <c r="W160" s="17">
        <v>0</v>
      </c>
      <c r="X160" s="17">
        <v>0</v>
      </c>
    </row>
    <row r="161" spans="1:24" s="17" customFormat="1" ht="11.25" x14ac:dyDescent="0.2">
      <c r="A161" s="17" t="s">
        <v>6689</v>
      </c>
      <c r="B161" s="17" t="s">
        <v>6690</v>
      </c>
      <c r="C161" s="17" t="s">
        <v>6691</v>
      </c>
      <c r="D161" s="17" t="s">
        <v>5325</v>
      </c>
      <c r="E161" s="17">
        <v>2016</v>
      </c>
      <c r="F161" s="17" t="s">
        <v>6374</v>
      </c>
      <c r="H161" s="17" t="s">
        <v>6692</v>
      </c>
      <c r="I161" s="17" t="s">
        <v>6693</v>
      </c>
      <c r="J161" s="17" t="s">
        <v>5597</v>
      </c>
      <c r="K161" s="17" t="s">
        <v>6694</v>
      </c>
      <c r="L161" s="17" t="s">
        <v>6695</v>
      </c>
      <c r="M161" s="64">
        <v>850611</v>
      </c>
      <c r="N161" s="64">
        <v>637950</v>
      </c>
      <c r="O161" s="17" t="s">
        <v>6696</v>
      </c>
      <c r="P161" s="17" t="s">
        <v>6697</v>
      </c>
      <c r="Q161" s="17" t="s">
        <v>6414</v>
      </c>
      <c r="R161" s="17" t="s">
        <v>6698</v>
      </c>
      <c r="S161" s="17" t="s">
        <v>5321</v>
      </c>
      <c r="T161" s="17" t="s">
        <v>5321</v>
      </c>
      <c r="U161" s="17" t="s">
        <v>6699</v>
      </c>
      <c r="V161" s="17">
        <v>1</v>
      </c>
      <c r="W161" s="17">
        <v>0</v>
      </c>
      <c r="X161" s="17">
        <v>0</v>
      </c>
    </row>
    <row r="162" spans="1:24" s="17" customFormat="1" ht="11.25" x14ac:dyDescent="0.2">
      <c r="A162" s="17" t="s">
        <v>6700</v>
      </c>
      <c r="B162" s="17" t="s">
        <v>6701</v>
      </c>
      <c r="C162" s="17" t="s">
        <v>6702</v>
      </c>
      <c r="D162" s="17" t="s">
        <v>5325</v>
      </c>
      <c r="E162" s="17">
        <v>2016</v>
      </c>
      <c r="F162" s="17" t="s">
        <v>5496</v>
      </c>
      <c r="H162" s="17" t="s">
        <v>6703</v>
      </c>
      <c r="I162" s="17" t="s">
        <v>6704</v>
      </c>
      <c r="J162" s="17" t="s">
        <v>5329</v>
      </c>
      <c r="K162" s="17" t="s">
        <v>5410</v>
      </c>
      <c r="L162" s="17" t="s">
        <v>5473</v>
      </c>
      <c r="M162" s="64">
        <v>3820163</v>
      </c>
      <c r="N162" s="64">
        <v>2863212</v>
      </c>
      <c r="O162" s="17" t="s">
        <v>6705</v>
      </c>
      <c r="P162" s="17" t="s">
        <v>6706</v>
      </c>
      <c r="Q162" s="17" t="s">
        <v>6707</v>
      </c>
      <c r="R162" s="17" t="s">
        <v>6708</v>
      </c>
      <c r="S162" s="17" t="s">
        <v>6709</v>
      </c>
      <c r="T162" s="17" t="s">
        <v>5321</v>
      </c>
      <c r="U162" s="17" t="s">
        <v>6710</v>
      </c>
      <c r="V162" s="17">
        <v>1</v>
      </c>
      <c r="W162" s="17">
        <v>0</v>
      </c>
      <c r="X162" s="17">
        <v>0</v>
      </c>
    </row>
    <row r="163" spans="1:24" s="17" customFormat="1" ht="11.25" x14ac:dyDescent="0.2">
      <c r="A163" s="17" t="s">
        <v>6711</v>
      </c>
      <c r="B163" s="17" t="s">
        <v>6712</v>
      </c>
      <c r="C163" s="17" t="s">
        <v>6713</v>
      </c>
      <c r="D163" s="17" t="s">
        <v>5325</v>
      </c>
      <c r="E163" s="17">
        <v>2016</v>
      </c>
      <c r="F163" s="17" t="s">
        <v>5713</v>
      </c>
      <c r="H163" s="17" t="s">
        <v>6714</v>
      </c>
      <c r="I163" s="17" t="s">
        <v>6715</v>
      </c>
      <c r="J163" s="17" t="s">
        <v>5384</v>
      </c>
      <c r="K163" s="17" t="s">
        <v>5385</v>
      </c>
      <c r="L163" s="17" t="s">
        <v>5608</v>
      </c>
      <c r="M163" s="64">
        <v>972395</v>
      </c>
      <c r="N163" s="64">
        <v>583437</v>
      </c>
      <c r="O163" s="17" t="s">
        <v>6716</v>
      </c>
      <c r="P163" s="17" t="s">
        <v>6717</v>
      </c>
      <c r="Q163" s="17" t="s">
        <v>5349</v>
      </c>
      <c r="R163" s="17" t="s">
        <v>5375</v>
      </c>
      <c r="S163" s="17" t="s">
        <v>6718</v>
      </c>
      <c r="T163" s="17" t="s">
        <v>5321</v>
      </c>
      <c r="U163" s="17" t="s">
        <v>6719</v>
      </c>
      <c r="V163" s="17">
        <v>1</v>
      </c>
      <c r="W163" s="17">
        <v>0</v>
      </c>
      <c r="X163" s="17">
        <v>0</v>
      </c>
    </row>
    <row r="164" spans="1:24" s="17" customFormat="1" ht="11.25" x14ac:dyDescent="0.2">
      <c r="A164" s="17" t="s">
        <v>6720</v>
      </c>
      <c r="B164" s="17" t="s">
        <v>6721</v>
      </c>
      <c r="C164" s="17" t="s">
        <v>6722</v>
      </c>
      <c r="D164" s="17" t="s">
        <v>5325</v>
      </c>
      <c r="E164" s="17">
        <v>2016</v>
      </c>
      <c r="F164" s="17" t="s">
        <v>5430</v>
      </c>
      <c r="H164" s="17" t="s">
        <v>6723</v>
      </c>
      <c r="I164" s="17" t="s">
        <v>6724</v>
      </c>
      <c r="J164" s="17" t="s">
        <v>5607</v>
      </c>
      <c r="K164" s="17" t="s">
        <v>6685</v>
      </c>
      <c r="L164" s="17" t="s">
        <v>5411</v>
      </c>
      <c r="M164" s="64">
        <v>2509684</v>
      </c>
      <c r="N164" s="64">
        <v>1882263</v>
      </c>
      <c r="O164" s="17" t="s">
        <v>6725</v>
      </c>
      <c r="P164" s="17" t="s">
        <v>6726</v>
      </c>
      <c r="Q164" s="17" t="s">
        <v>6727</v>
      </c>
      <c r="R164" s="17" t="s">
        <v>6728</v>
      </c>
      <c r="S164" s="17" t="s">
        <v>6729</v>
      </c>
      <c r="T164" s="17" t="s">
        <v>5321</v>
      </c>
      <c r="U164" s="17" t="s">
        <v>6730</v>
      </c>
      <c r="V164" s="17">
        <v>1</v>
      </c>
      <c r="W164" s="17">
        <v>0</v>
      </c>
      <c r="X164" s="17">
        <v>0</v>
      </c>
    </row>
    <row r="165" spans="1:24" s="17" customFormat="1" ht="11.25" x14ac:dyDescent="0.2">
      <c r="A165" s="17" t="s">
        <v>6731</v>
      </c>
      <c r="B165" s="17" t="s">
        <v>6732</v>
      </c>
      <c r="C165" s="17" t="s">
        <v>6733</v>
      </c>
      <c r="D165" s="17" t="s">
        <v>5441</v>
      </c>
      <c r="E165" s="17">
        <v>2016</v>
      </c>
      <c r="F165" s="17" t="s">
        <v>5418</v>
      </c>
      <c r="H165" s="17" t="s">
        <v>6734</v>
      </c>
      <c r="I165" s="17" t="s">
        <v>6735</v>
      </c>
      <c r="J165" s="17" t="s">
        <v>5481</v>
      </c>
      <c r="K165" s="17" t="s">
        <v>5410</v>
      </c>
      <c r="L165" s="17" t="s">
        <v>6736</v>
      </c>
      <c r="M165" s="64">
        <v>8525800</v>
      </c>
      <c r="N165" s="64">
        <v>2351175</v>
      </c>
      <c r="O165" s="17" t="s">
        <v>6737</v>
      </c>
      <c r="P165" s="17" t="s">
        <v>6738</v>
      </c>
      <c r="Q165" s="17" t="s">
        <v>6323</v>
      </c>
      <c r="R165" s="17" t="s">
        <v>5321</v>
      </c>
      <c r="S165" s="17" t="s">
        <v>5321</v>
      </c>
      <c r="T165" s="17" t="s">
        <v>5321</v>
      </c>
      <c r="U165" s="17" t="s">
        <v>5321</v>
      </c>
      <c r="V165" s="17">
        <v>1</v>
      </c>
      <c r="W165" s="17">
        <v>0</v>
      </c>
      <c r="X165" s="17">
        <v>0</v>
      </c>
    </row>
    <row r="166" spans="1:24" s="17" customFormat="1" ht="11.25" x14ac:dyDescent="0.2">
      <c r="A166" s="17" t="s">
        <v>6739</v>
      </c>
      <c r="B166" s="17" t="s">
        <v>6740</v>
      </c>
      <c r="C166" s="17" t="s">
        <v>6741</v>
      </c>
      <c r="D166" s="17" t="s">
        <v>5325</v>
      </c>
      <c r="E166" s="17">
        <v>2015</v>
      </c>
      <c r="F166" s="17" t="s">
        <v>5430</v>
      </c>
      <c r="H166" s="17" t="s">
        <v>6742</v>
      </c>
      <c r="I166" s="17" t="s">
        <v>6743</v>
      </c>
      <c r="J166" s="17" t="s">
        <v>5409</v>
      </c>
      <c r="K166" s="17" t="s">
        <v>5744</v>
      </c>
      <c r="L166" s="17" t="s">
        <v>6744</v>
      </c>
      <c r="M166" s="64">
        <v>2779810</v>
      </c>
      <c r="N166" s="64">
        <v>2054120</v>
      </c>
      <c r="O166" s="17" t="s">
        <v>5372</v>
      </c>
      <c r="P166" s="17" t="s">
        <v>6745</v>
      </c>
      <c r="Q166" s="17" t="s">
        <v>5374</v>
      </c>
      <c r="R166" s="17" t="s">
        <v>5375</v>
      </c>
      <c r="S166" s="17" t="s">
        <v>6746</v>
      </c>
      <c r="T166" s="17" t="s">
        <v>5321</v>
      </c>
      <c r="U166" s="17" t="s">
        <v>6747</v>
      </c>
      <c r="V166" s="17">
        <v>1</v>
      </c>
      <c r="W166" s="17">
        <v>0</v>
      </c>
      <c r="X166" s="17">
        <v>0</v>
      </c>
    </row>
    <row r="167" spans="1:24" s="17" customFormat="1" ht="11.25" x14ac:dyDescent="0.2">
      <c r="A167" s="17" t="s">
        <v>6748</v>
      </c>
      <c r="B167" s="17" t="s">
        <v>6749</v>
      </c>
      <c r="C167" s="17" t="s">
        <v>6750</v>
      </c>
      <c r="D167" s="17" t="s">
        <v>5325</v>
      </c>
      <c r="E167" s="17">
        <v>2016</v>
      </c>
      <c r="F167" s="17" t="s">
        <v>5882</v>
      </c>
      <c r="H167" s="17" t="s">
        <v>6751</v>
      </c>
      <c r="I167" s="17" t="s">
        <v>6752</v>
      </c>
      <c r="J167" s="17" t="s">
        <v>5560</v>
      </c>
      <c r="K167" s="17" t="s">
        <v>5410</v>
      </c>
      <c r="L167" s="17" t="s">
        <v>5845</v>
      </c>
      <c r="M167" s="64">
        <v>2345329</v>
      </c>
      <c r="N167" s="64">
        <v>1754918</v>
      </c>
      <c r="O167" s="17" t="s">
        <v>6753</v>
      </c>
      <c r="P167" s="17" t="s">
        <v>6754</v>
      </c>
      <c r="Q167" s="17" t="s">
        <v>6755</v>
      </c>
      <c r="R167" s="17" t="s">
        <v>6728</v>
      </c>
      <c r="S167" s="17" t="s">
        <v>6756</v>
      </c>
      <c r="T167" s="17" t="s">
        <v>5321</v>
      </c>
      <c r="U167" s="17" t="s">
        <v>6757</v>
      </c>
      <c r="V167" s="17">
        <v>1</v>
      </c>
      <c r="W167" s="17">
        <v>0</v>
      </c>
      <c r="X167" s="17">
        <v>0</v>
      </c>
    </row>
    <row r="168" spans="1:24" s="17" customFormat="1" ht="11.25" x14ac:dyDescent="0.2">
      <c r="A168" s="17" t="s">
        <v>6758</v>
      </c>
      <c r="B168" s="17" t="s">
        <v>6759</v>
      </c>
      <c r="C168" s="17" t="s">
        <v>6760</v>
      </c>
      <c r="D168" s="17" t="s">
        <v>5325</v>
      </c>
      <c r="E168" s="17">
        <v>2016</v>
      </c>
      <c r="F168" s="17" t="s">
        <v>5460</v>
      </c>
      <c r="H168" s="17" t="s">
        <v>6761</v>
      </c>
      <c r="I168" s="17" t="s">
        <v>6762</v>
      </c>
      <c r="J168" s="17" t="s">
        <v>5329</v>
      </c>
      <c r="K168" s="17" t="s">
        <v>5410</v>
      </c>
      <c r="L168" s="17" t="s">
        <v>6763</v>
      </c>
      <c r="M168" s="64">
        <v>3315130</v>
      </c>
      <c r="N168" s="64">
        <v>2436286</v>
      </c>
      <c r="O168" s="17" t="s">
        <v>5745</v>
      </c>
      <c r="P168" s="17" t="s">
        <v>6764</v>
      </c>
      <c r="Q168" s="17" t="s">
        <v>6765</v>
      </c>
      <c r="R168" s="17" t="s">
        <v>6766</v>
      </c>
      <c r="S168" s="17" t="s">
        <v>6767</v>
      </c>
      <c r="T168" s="17" t="s">
        <v>5321</v>
      </c>
      <c r="U168" s="17" t="s">
        <v>6768</v>
      </c>
      <c r="V168" s="17">
        <v>1</v>
      </c>
      <c r="W168" s="17">
        <v>0</v>
      </c>
      <c r="X168" s="17">
        <v>0</v>
      </c>
    </row>
    <row r="169" spans="1:24" s="17" customFormat="1" ht="11.25" x14ac:dyDescent="0.2">
      <c r="A169" s="17" t="s">
        <v>6769</v>
      </c>
      <c r="B169" s="17" t="s">
        <v>6770</v>
      </c>
      <c r="C169" s="17" t="s">
        <v>6771</v>
      </c>
      <c r="D169" s="17" t="s">
        <v>5325</v>
      </c>
      <c r="E169" s="17">
        <v>2016</v>
      </c>
      <c r="F169" s="17" t="s">
        <v>27</v>
      </c>
      <c r="H169" s="17" t="s">
        <v>6772</v>
      </c>
      <c r="I169" s="17" t="s">
        <v>6773</v>
      </c>
      <c r="J169" s="17" t="s">
        <v>5597</v>
      </c>
      <c r="K169" s="17" t="s">
        <v>5410</v>
      </c>
      <c r="L169" s="17" t="s">
        <v>5521</v>
      </c>
      <c r="M169" s="64">
        <v>1497642</v>
      </c>
      <c r="N169" s="64">
        <v>896336</v>
      </c>
      <c r="O169" s="17" t="s">
        <v>6774</v>
      </c>
      <c r="P169" s="17" t="s">
        <v>6775</v>
      </c>
      <c r="Q169" s="17" t="s">
        <v>6776</v>
      </c>
      <c r="R169" s="17" t="s">
        <v>5375</v>
      </c>
      <c r="S169" s="17" t="s">
        <v>6777</v>
      </c>
      <c r="T169" s="17" t="s">
        <v>5321</v>
      </c>
      <c r="U169" s="17" t="s">
        <v>6778</v>
      </c>
      <c r="V169" s="17">
        <v>1</v>
      </c>
      <c r="W169" s="17">
        <v>0</v>
      </c>
      <c r="X169" s="17">
        <v>0</v>
      </c>
    </row>
    <row r="170" spans="1:24" s="17" customFormat="1" ht="11.25" x14ac:dyDescent="0.2">
      <c r="A170" s="17" t="s">
        <v>6779</v>
      </c>
      <c r="B170" s="17" t="s">
        <v>6780</v>
      </c>
      <c r="C170" s="17" t="s">
        <v>6781</v>
      </c>
      <c r="D170" s="17" t="s">
        <v>5429</v>
      </c>
      <c r="E170" s="17">
        <v>2016</v>
      </c>
      <c r="F170" s="17" t="s">
        <v>5394</v>
      </c>
      <c r="H170" s="17" t="s">
        <v>6782</v>
      </c>
      <c r="I170" s="17" t="s">
        <v>6783</v>
      </c>
      <c r="J170" s="17" t="s">
        <v>5384</v>
      </c>
      <c r="K170" s="17" t="s">
        <v>5410</v>
      </c>
      <c r="L170" s="17" t="s">
        <v>6784</v>
      </c>
      <c r="M170" s="64">
        <v>2125468</v>
      </c>
      <c r="N170" s="64">
        <v>1236151</v>
      </c>
      <c r="O170" s="17" t="s">
        <v>6785</v>
      </c>
      <c r="P170" s="17" t="s">
        <v>6786</v>
      </c>
      <c r="Q170" s="17" t="s">
        <v>6787</v>
      </c>
      <c r="R170" s="17" t="s">
        <v>5321</v>
      </c>
      <c r="S170" s="17" t="s">
        <v>5321</v>
      </c>
      <c r="T170" s="17" t="s">
        <v>5321</v>
      </c>
      <c r="U170" s="17" t="s">
        <v>5321</v>
      </c>
      <c r="V170" s="17">
        <v>1</v>
      </c>
      <c r="W170" s="17">
        <v>0</v>
      </c>
      <c r="X170" s="17">
        <v>0</v>
      </c>
    </row>
    <row r="171" spans="1:24" s="17" customFormat="1" ht="11.25" x14ac:dyDescent="0.2">
      <c r="A171" s="17" t="s">
        <v>6788</v>
      </c>
      <c r="B171" s="17" t="s">
        <v>6789</v>
      </c>
      <c r="C171" s="17" t="s">
        <v>6790</v>
      </c>
      <c r="D171" s="17" t="s">
        <v>5429</v>
      </c>
      <c r="E171" s="17">
        <v>2016</v>
      </c>
      <c r="F171" s="17" t="s">
        <v>5882</v>
      </c>
      <c r="H171" s="17" t="s">
        <v>6791</v>
      </c>
      <c r="I171" s="17" t="s">
        <v>6792</v>
      </c>
      <c r="J171" s="17" t="s">
        <v>5607</v>
      </c>
      <c r="K171" s="17" t="s">
        <v>5410</v>
      </c>
      <c r="L171" s="17" t="s">
        <v>5411</v>
      </c>
      <c r="M171" s="64">
        <v>1878696</v>
      </c>
      <c r="N171" s="64">
        <v>1125115</v>
      </c>
      <c r="O171" s="17" t="s">
        <v>5321</v>
      </c>
      <c r="P171" s="17" t="s">
        <v>5321</v>
      </c>
      <c r="Q171" s="17" t="s">
        <v>5321</v>
      </c>
      <c r="R171" s="17" t="s">
        <v>5321</v>
      </c>
      <c r="S171" s="17" t="s">
        <v>5321</v>
      </c>
      <c r="T171" s="17" t="s">
        <v>5321</v>
      </c>
      <c r="U171" s="17" t="s">
        <v>5321</v>
      </c>
      <c r="V171" s="17">
        <v>1</v>
      </c>
      <c r="W171" s="17">
        <v>0</v>
      </c>
      <c r="X171" s="17">
        <v>0</v>
      </c>
    </row>
    <row r="172" spans="1:24" s="17" customFormat="1" ht="11.25" x14ac:dyDescent="0.2">
      <c r="A172" s="17" t="s">
        <v>6793</v>
      </c>
      <c r="B172" s="17" t="s">
        <v>6794</v>
      </c>
      <c r="C172" s="17" t="s">
        <v>6795</v>
      </c>
      <c r="D172" s="17" t="s">
        <v>5393</v>
      </c>
      <c r="E172" s="17">
        <v>2014</v>
      </c>
      <c r="F172" s="17" t="s">
        <v>5326</v>
      </c>
      <c r="H172" s="17" t="s">
        <v>6796</v>
      </c>
      <c r="I172" s="17" t="s">
        <v>6797</v>
      </c>
      <c r="J172" s="17" t="s">
        <v>5329</v>
      </c>
      <c r="K172" s="17" t="s">
        <v>5783</v>
      </c>
      <c r="L172" s="17" t="s">
        <v>6097</v>
      </c>
      <c r="M172" s="64">
        <v>3141577</v>
      </c>
      <c r="N172" s="64">
        <v>1884946</v>
      </c>
      <c r="O172" s="17" t="s">
        <v>6798</v>
      </c>
      <c r="P172" s="17" t="s">
        <v>6799</v>
      </c>
      <c r="Q172" s="17" t="s">
        <v>5993</v>
      </c>
      <c r="R172" s="17" t="s">
        <v>5321</v>
      </c>
      <c r="S172" s="17" t="s">
        <v>5321</v>
      </c>
      <c r="T172" s="17" t="s">
        <v>5321</v>
      </c>
      <c r="U172" s="17" t="s">
        <v>5321</v>
      </c>
      <c r="V172" s="17">
        <v>1</v>
      </c>
      <c r="W172" s="17">
        <v>0</v>
      </c>
      <c r="X172" s="17">
        <v>0</v>
      </c>
    </row>
    <row r="173" spans="1:24" s="17" customFormat="1" ht="11.25" x14ac:dyDescent="0.2">
      <c r="A173" s="17" t="s">
        <v>6800</v>
      </c>
      <c r="B173" s="17" t="s">
        <v>6801</v>
      </c>
      <c r="C173" s="17" t="s">
        <v>6802</v>
      </c>
      <c r="D173" s="17" t="s">
        <v>5429</v>
      </c>
      <c r="E173" s="17">
        <v>2016</v>
      </c>
      <c r="F173" s="17" t="s">
        <v>6374</v>
      </c>
      <c r="H173" s="17" t="s">
        <v>6803</v>
      </c>
      <c r="I173" s="17" t="s">
        <v>6804</v>
      </c>
      <c r="J173" s="17" t="s">
        <v>5384</v>
      </c>
      <c r="K173" s="17" t="s">
        <v>5385</v>
      </c>
      <c r="L173" s="17" t="s">
        <v>5473</v>
      </c>
      <c r="M173" s="64">
        <v>2794283</v>
      </c>
      <c r="N173" s="64">
        <v>1244869</v>
      </c>
      <c r="O173" s="17" t="s">
        <v>6805</v>
      </c>
      <c r="P173" s="17" t="s">
        <v>6806</v>
      </c>
      <c r="Q173" s="17" t="s">
        <v>6807</v>
      </c>
      <c r="R173" s="17" t="s">
        <v>5321</v>
      </c>
      <c r="S173" s="17" t="s">
        <v>5321</v>
      </c>
      <c r="T173" s="17" t="s">
        <v>5321</v>
      </c>
      <c r="U173" s="17" t="s">
        <v>5321</v>
      </c>
      <c r="V173" s="17">
        <v>1</v>
      </c>
      <c r="W173" s="17">
        <v>0</v>
      </c>
      <c r="X173" s="17">
        <v>0</v>
      </c>
    </row>
    <row r="174" spans="1:24" s="17" customFormat="1" ht="11.25" x14ac:dyDescent="0.2">
      <c r="A174" s="17" t="s">
        <v>6808</v>
      </c>
      <c r="B174" s="17" t="s">
        <v>6809</v>
      </c>
      <c r="C174" s="17" t="s">
        <v>6810</v>
      </c>
      <c r="D174" s="17" t="s">
        <v>5441</v>
      </c>
      <c r="E174" s="17">
        <v>2016</v>
      </c>
      <c r="F174" s="17" t="s">
        <v>28</v>
      </c>
      <c r="H174" s="17" t="s">
        <v>6811</v>
      </c>
      <c r="I174" s="17" t="s">
        <v>6812</v>
      </c>
      <c r="J174" s="17" t="s">
        <v>5409</v>
      </c>
      <c r="K174" s="17" t="s">
        <v>5410</v>
      </c>
      <c r="L174" s="17" t="s">
        <v>5411</v>
      </c>
      <c r="M174" s="64">
        <v>3337611</v>
      </c>
      <c r="N174" s="64">
        <v>1938969</v>
      </c>
      <c r="O174" s="17" t="s">
        <v>5510</v>
      </c>
      <c r="P174" s="17" t="s">
        <v>6813</v>
      </c>
      <c r="Q174" s="17" t="s">
        <v>5320</v>
      </c>
      <c r="R174" s="17" t="s">
        <v>5321</v>
      </c>
      <c r="S174" s="17" t="s">
        <v>5321</v>
      </c>
      <c r="T174" s="17" t="s">
        <v>5321</v>
      </c>
      <c r="U174" s="17" t="s">
        <v>5321</v>
      </c>
      <c r="V174" s="17">
        <v>1</v>
      </c>
      <c r="W174" s="17">
        <v>0</v>
      </c>
      <c r="X174" s="17">
        <v>0</v>
      </c>
    </row>
    <row r="175" spans="1:24" s="17" customFormat="1" ht="11.25" x14ac:dyDescent="0.2">
      <c r="A175" s="17" t="s">
        <v>6814</v>
      </c>
      <c r="B175" s="17" t="s">
        <v>6815</v>
      </c>
      <c r="C175" s="17" t="s">
        <v>6816</v>
      </c>
      <c r="D175" s="17" t="s">
        <v>5441</v>
      </c>
      <c r="E175" s="17">
        <v>2016</v>
      </c>
      <c r="F175" s="17" t="s">
        <v>5882</v>
      </c>
      <c r="H175" s="17" t="s">
        <v>6817</v>
      </c>
      <c r="I175" s="17" t="s">
        <v>6818</v>
      </c>
      <c r="J175" s="17" t="s">
        <v>5607</v>
      </c>
      <c r="K175" s="17" t="s">
        <v>5385</v>
      </c>
      <c r="L175" s="17" t="s">
        <v>6819</v>
      </c>
      <c r="M175" s="64">
        <v>2694038</v>
      </c>
      <c r="N175" s="64">
        <v>1562964</v>
      </c>
      <c r="O175" s="17" t="s">
        <v>6820</v>
      </c>
      <c r="P175" s="17" t="s">
        <v>6821</v>
      </c>
      <c r="Q175" s="17" t="s">
        <v>5321</v>
      </c>
      <c r="R175" s="17" t="s">
        <v>5321</v>
      </c>
      <c r="S175" s="17" t="s">
        <v>5321</v>
      </c>
      <c r="T175" s="17" t="s">
        <v>5321</v>
      </c>
      <c r="U175" s="17" t="s">
        <v>5321</v>
      </c>
      <c r="V175" s="17">
        <v>1</v>
      </c>
      <c r="W175" s="17">
        <v>0</v>
      </c>
      <c r="X175" s="17">
        <v>0</v>
      </c>
    </row>
    <row r="176" spans="1:24" s="17" customFormat="1" ht="11.25" x14ac:dyDescent="0.2">
      <c r="A176" s="17" t="s">
        <v>6822</v>
      </c>
      <c r="B176" s="17" t="s">
        <v>6823</v>
      </c>
      <c r="C176" s="17" t="s">
        <v>6824</v>
      </c>
      <c r="D176" s="17" t="s">
        <v>5381</v>
      </c>
      <c r="E176" s="17">
        <v>2015</v>
      </c>
      <c r="F176" s="17" t="s">
        <v>5460</v>
      </c>
      <c r="H176" s="17" t="s">
        <v>6825</v>
      </c>
      <c r="I176" s="17" t="s">
        <v>6826</v>
      </c>
      <c r="J176" s="17" t="s">
        <v>5384</v>
      </c>
      <c r="K176" s="17" t="s">
        <v>6607</v>
      </c>
      <c r="L176" s="17" t="s">
        <v>5937</v>
      </c>
      <c r="M176" s="64">
        <v>631389</v>
      </c>
      <c r="N176" s="64">
        <v>375149</v>
      </c>
      <c r="O176" s="17" t="s">
        <v>6827</v>
      </c>
      <c r="P176" s="17" t="s">
        <v>6828</v>
      </c>
      <c r="Q176" s="17" t="s">
        <v>6829</v>
      </c>
      <c r="R176" s="17" t="s">
        <v>5321</v>
      </c>
      <c r="S176" s="17" t="s">
        <v>5321</v>
      </c>
      <c r="T176" s="17" t="s">
        <v>5321</v>
      </c>
      <c r="U176" s="17" t="s">
        <v>5321</v>
      </c>
      <c r="V176" s="17">
        <v>1</v>
      </c>
      <c r="W176" s="17">
        <v>0</v>
      </c>
      <c r="X176" s="17">
        <v>0</v>
      </c>
    </row>
    <row r="177" spans="1:24" s="17" customFormat="1" ht="11.25" x14ac:dyDescent="0.2">
      <c r="A177" s="17" t="s">
        <v>6830</v>
      </c>
      <c r="B177" s="17" t="s">
        <v>6831</v>
      </c>
      <c r="C177" s="17" t="s">
        <v>6832</v>
      </c>
      <c r="D177" s="17" t="s">
        <v>5325</v>
      </c>
      <c r="E177" s="17">
        <v>2014</v>
      </c>
      <c r="F177" s="17" t="s">
        <v>6130</v>
      </c>
      <c r="H177" s="17" t="s">
        <v>6833</v>
      </c>
      <c r="I177" s="17" t="s">
        <v>6834</v>
      </c>
      <c r="J177" s="17" t="s">
        <v>5560</v>
      </c>
      <c r="K177" s="17" t="s">
        <v>5865</v>
      </c>
      <c r="L177" s="17" t="s">
        <v>5411</v>
      </c>
      <c r="M177" s="64">
        <v>6220049</v>
      </c>
      <c r="N177" s="64">
        <v>3732029</v>
      </c>
      <c r="O177" s="17" t="s">
        <v>6835</v>
      </c>
      <c r="P177" s="17" t="s">
        <v>6836</v>
      </c>
      <c r="Q177" s="17" t="s">
        <v>5797</v>
      </c>
      <c r="R177" s="17" t="s">
        <v>6837</v>
      </c>
      <c r="S177" s="17" t="s">
        <v>6838</v>
      </c>
      <c r="T177" s="17" t="s">
        <v>5321</v>
      </c>
      <c r="U177" s="17" t="s">
        <v>6839</v>
      </c>
      <c r="V177" s="17">
        <v>1</v>
      </c>
      <c r="W177" s="17">
        <v>0</v>
      </c>
      <c r="X177" s="17">
        <v>0</v>
      </c>
    </row>
    <row r="178" spans="1:24" s="17" customFormat="1" ht="11.25" x14ac:dyDescent="0.2">
      <c r="A178" s="17" t="s">
        <v>6840</v>
      </c>
      <c r="B178" s="17" t="s">
        <v>6841</v>
      </c>
      <c r="C178" s="17" t="s">
        <v>6842</v>
      </c>
      <c r="D178" s="17" t="s">
        <v>5441</v>
      </c>
      <c r="E178" s="17">
        <v>2016</v>
      </c>
      <c r="F178" s="17" t="s">
        <v>5516</v>
      </c>
      <c r="H178" s="17" t="s">
        <v>6843</v>
      </c>
      <c r="I178" s="17" t="s">
        <v>6844</v>
      </c>
      <c r="J178" s="17" t="s">
        <v>6845</v>
      </c>
      <c r="K178" s="17" t="s">
        <v>5410</v>
      </c>
      <c r="L178" s="17" t="s">
        <v>6846</v>
      </c>
      <c r="M178" s="64">
        <v>2546783</v>
      </c>
      <c r="N178" s="64">
        <v>1528069</v>
      </c>
      <c r="O178" s="17" t="s">
        <v>6847</v>
      </c>
      <c r="P178" s="17" t="s">
        <v>6738</v>
      </c>
      <c r="Q178" s="17" t="s">
        <v>5610</v>
      </c>
      <c r="R178" s="17" t="s">
        <v>5321</v>
      </c>
      <c r="S178" s="17" t="s">
        <v>5321</v>
      </c>
      <c r="T178" s="17" t="s">
        <v>5321</v>
      </c>
      <c r="U178" s="17" t="s">
        <v>5321</v>
      </c>
      <c r="V178" s="17">
        <v>1</v>
      </c>
      <c r="W178" s="17">
        <v>0</v>
      </c>
      <c r="X178" s="17">
        <v>0</v>
      </c>
    </row>
    <row r="179" spans="1:24" s="17" customFormat="1" ht="11.25" x14ac:dyDescent="0.2">
      <c r="A179" s="17" t="s">
        <v>6848</v>
      </c>
      <c r="B179" s="17" t="s">
        <v>6849</v>
      </c>
      <c r="C179" s="17" t="s">
        <v>6850</v>
      </c>
      <c r="D179" s="17" t="s">
        <v>5393</v>
      </c>
      <c r="E179" s="17">
        <v>2016</v>
      </c>
      <c r="F179" s="17" t="s">
        <v>11</v>
      </c>
      <c r="H179" s="17" t="s">
        <v>6851</v>
      </c>
      <c r="I179" s="17" t="s">
        <v>6852</v>
      </c>
      <c r="J179" s="17" t="s">
        <v>5481</v>
      </c>
      <c r="K179" s="17" t="s">
        <v>5385</v>
      </c>
      <c r="L179" s="17" t="s">
        <v>5488</v>
      </c>
      <c r="M179" s="64">
        <v>2345126</v>
      </c>
      <c r="N179" s="64">
        <v>1353207</v>
      </c>
      <c r="O179" s="17" t="s">
        <v>6853</v>
      </c>
      <c r="P179" s="17" t="s">
        <v>6854</v>
      </c>
      <c r="Q179" s="17" t="s">
        <v>6855</v>
      </c>
      <c r="R179" s="17" t="s">
        <v>5321</v>
      </c>
      <c r="S179" s="17" t="s">
        <v>5321</v>
      </c>
      <c r="T179" s="17" t="s">
        <v>5321</v>
      </c>
      <c r="U179" s="17" t="s">
        <v>5321</v>
      </c>
      <c r="V179" s="17">
        <v>1</v>
      </c>
      <c r="W179" s="17">
        <v>0</v>
      </c>
      <c r="X179" s="17">
        <v>0</v>
      </c>
    </row>
    <row r="180" spans="1:24" s="17" customFormat="1" ht="11.25" x14ac:dyDescent="0.2">
      <c r="A180" s="17" t="s">
        <v>6856</v>
      </c>
      <c r="B180" s="17" t="s">
        <v>6857</v>
      </c>
      <c r="C180" s="17" t="s">
        <v>6858</v>
      </c>
      <c r="D180" s="17" t="s">
        <v>5325</v>
      </c>
      <c r="E180" s="17">
        <v>2015</v>
      </c>
      <c r="F180" s="17" t="s">
        <v>6130</v>
      </c>
      <c r="H180" s="17" t="s">
        <v>6859</v>
      </c>
      <c r="I180" s="17" t="s">
        <v>6860</v>
      </c>
      <c r="J180" s="17" t="s">
        <v>5384</v>
      </c>
      <c r="K180" s="17" t="s">
        <v>5744</v>
      </c>
      <c r="L180" s="17" t="s">
        <v>5473</v>
      </c>
      <c r="M180" s="64">
        <v>2077261</v>
      </c>
      <c r="N180" s="64">
        <v>1246356</v>
      </c>
      <c r="O180" s="17" t="s">
        <v>6497</v>
      </c>
      <c r="P180" s="17" t="s">
        <v>6861</v>
      </c>
      <c r="Q180" s="17" t="s">
        <v>5349</v>
      </c>
      <c r="R180" s="17" t="s">
        <v>5375</v>
      </c>
      <c r="S180" s="17" t="s">
        <v>6862</v>
      </c>
      <c r="T180" s="17" t="s">
        <v>5321</v>
      </c>
      <c r="U180" s="17" t="s">
        <v>6863</v>
      </c>
      <c r="V180" s="17">
        <v>1</v>
      </c>
      <c r="W180" s="17">
        <v>0</v>
      </c>
      <c r="X180" s="17">
        <v>0</v>
      </c>
    </row>
    <row r="181" spans="1:24" s="17" customFormat="1" ht="11.25" x14ac:dyDescent="0.2">
      <c r="A181" s="17" t="s">
        <v>6864</v>
      </c>
      <c r="B181" s="17" t="s">
        <v>6865</v>
      </c>
      <c r="C181" s="17" t="s">
        <v>6866</v>
      </c>
      <c r="D181" s="17" t="s">
        <v>5325</v>
      </c>
      <c r="E181" s="17">
        <v>2015</v>
      </c>
      <c r="F181" s="17" t="s">
        <v>5655</v>
      </c>
      <c r="H181" s="17" t="s">
        <v>6867</v>
      </c>
      <c r="I181" s="17" t="s">
        <v>6868</v>
      </c>
      <c r="J181" s="17" t="s">
        <v>5369</v>
      </c>
      <c r="K181" s="17" t="s">
        <v>5487</v>
      </c>
      <c r="L181" s="17" t="s">
        <v>5765</v>
      </c>
      <c r="M181" s="64">
        <v>5164538</v>
      </c>
      <c r="N181" s="64">
        <v>3054098</v>
      </c>
      <c r="O181" s="17" t="s">
        <v>6869</v>
      </c>
      <c r="P181" s="17" t="s">
        <v>6870</v>
      </c>
      <c r="Q181" s="17" t="s">
        <v>5349</v>
      </c>
      <c r="R181" s="17" t="s">
        <v>5375</v>
      </c>
      <c r="S181" s="17" t="s">
        <v>6871</v>
      </c>
      <c r="T181" s="17" t="s">
        <v>5321</v>
      </c>
      <c r="U181" s="17" t="s">
        <v>6872</v>
      </c>
      <c r="V181" s="17">
        <v>1</v>
      </c>
      <c r="W181" s="17">
        <v>0</v>
      </c>
      <c r="X181" s="17">
        <v>0</v>
      </c>
    </row>
    <row r="182" spans="1:24" s="17" customFormat="1" ht="11.25" x14ac:dyDescent="0.2">
      <c r="A182" s="17" t="s">
        <v>6873</v>
      </c>
      <c r="B182" s="17" t="s">
        <v>6874</v>
      </c>
      <c r="C182" s="17" t="s">
        <v>6875</v>
      </c>
      <c r="D182" s="17" t="s">
        <v>5325</v>
      </c>
      <c r="E182" s="17">
        <v>2014</v>
      </c>
      <c r="F182" s="17" t="s">
        <v>6569</v>
      </c>
      <c r="H182" s="17" t="s">
        <v>6876</v>
      </c>
      <c r="I182" s="17" t="s">
        <v>6877</v>
      </c>
      <c r="J182" s="17" t="s">
        <v>5329</v>
      </c>
      <c r="K182" s="17" t="s">
        <v>5865</v>
      </c>
      <c r="L182" s="17" t="s">
        <v>6878</v>
      </c>
      <c r="M182" s="64">
        <v>5999420</v>
      </c>
      <c r="N182" s="64">
        <v>3599651</v>
      </c>
      <c r="O182" s="17" t="s">
        <v>6879</v>
      </c>
      <c r="P182" s="17" t="s">
        <v>6880</v>
      </c>
      <c r="Q182" s="17" t="s">
        <v>6881</v>
      </c>
      <c r="R182" s="17" t="s">
        <v>6882</v>
      </c>
      <c r="S182" s="17" t="s">
        <v>6883</v>
      </c>
      <c r="T182" s="17" t="s">
        <v>5321</v>
      </c>
      <c r="U182" s="17" t="s">
        <v>6884</v>
      </c>
      <c r="V182" s="17">
        <v>1</v>
      </c>
      <c r="W182" s="17">
        <v>0</v>
      </c>
      <c r="X182" s="17">
        <v>0</v>
      </c>
    </row>
    <row r="183" spans="1:24" s="17" customFormat="1" ht="11.25" x14ac:dyDescent="0.2">
      <c r="A183" s="17" t="s">
        <v>6885</v>
      </c>
      <c r="B183" s="17" t="s">
        <v>6886</v>
      </c>
      <c r="C183" s="17" t="s">
        <v>6887</v>
      </c>
      <c r="D183" s="17" t="s">
        <v>5528</v>
      </c>
      <c r="E183" s="17">
        <v>2016</v>
      </c>
      <c r="F183" s="17" t="s">
        <v>6084</v>
      </c>
      <c r="I183" s="17" t="s">
        <v>6885</v>
      </c>
      <c r="J183" s="17" t="s">
        <v>5397</v>
      </c>
      <c r="K183" s="17" t="s">
        <v>5529</v>
      </c>
      <c r="L183" s="17" t="s">
        <v>5530</v>
      </c>
      <c r="M183" s="64">
        <v>608259</v>
      </c>
      <c r="N183" s="64">
        <v>364390</v>
      </c>
      <c r="O183" s="17" t="s">
        <v>5321</v>
      </c>
      <c r="P183" s="17" t="s">
        <v>6888</v>
      </c>
      <c r="Q183" s="17" t="s">
        <v>5321</v>
      </c>
      <c r="R183" s="17" t="s">
        <v>5321</v>
      </c>
      <c r="S183" s="17" t="s">
        <v>5321</v>
      </c>
      <c r="T183" s="17" t="s">
        <v>5321</v>
      </c>
      <c r="U183" s="17" t="s">
        <v>5321</v>
      </c>
      <c r="V183" s="17">
        <v>0</v>
      </c>
      <c r="W183" s="17">
        <v>0</v>
      </c>
      <c r="X183" s="17">
        <v>0</v>
      </c>
    </row>
    <row r="184" spans="1:24" s="17" customFormat="1" ht="11.25" x14ac:dyDescent="0.2">
      <c r="A184" s="17" t="s">
        <v>6889</v>
      </c>
      <c r="B184" s="17" t="s">
        <v>6890</v>
      </c>
      <c r="C184" s="17" t="s">
        <v>6891</v>
      </c>
      <c r="D184" s="17" t="s">
        <v>5528</v>
      </c>
      <c r="E184" s="17">
        <v>2016</v>
      </c>
      <c r="F184" s="17" t="s">
        <v>5326</v>
      </c>
      <c r="I184" s="17" t="s">
        <v>6889</v>
      </c>
      <c r="J184" s="17" t="s">
        <v>5397</v>
      </c>
      <c r="K184" s="17" t="s">
        <v>5529</v>
      </c>
      <c r="L184" s="17" t="s">
        <v>5530</v>
      </c>
      <c r="M184" s="64">
        <v>492014</v>
      </c>
      <c r="N184" s="64">
        <v>295114</v>
      </c>
      <c r="O184" s="17" t="s">
        <v>5321</v>
      </c>
      <c r="P184" s="17" t="s">
        <v>6892</v>
      </c>
      <c r="Q184" s="17" t="s">
        <v>5321</v>
      </c>
      <c r="R184" s="17" t="s">
        <v>5321</v>
      </c>
      <c r="S184" s="17" t="s">
        <v>5321</v>
      </c>
      <c r="T184" s="17" t="s">
        <v>5321</v>
      </c>
      <c r="U184" s="17" t="s">
        <v>5321</v>
      </c>
      <c r="V184" s="17">
        <v>0</v>
      </c>
      <c r="W184" s="17">
        <v>0</v>
      </c>
      <c r="X184" s="17">
        <v>0</v>
      </c>
    </row>
    <row r="185" spans="1:24" s="17" customFormat="1" ht="11.25" x14ac:dyDescent="0.2">
      <c r="A185" s="17" t="s">
        <v>6893</v>
      </c>
      <c r="B185" s="17" t="s">
        <v>6894</v>
      </c>
      <c r="C185" s="17" t="s">
        <v>6895</v>
      </c>
      <c r="D185" s="17" t="s">
        <v>5325</v>
      </c>
      <c r="E185" s="17">
        <v>2015</v>
      </c>
      <c r="F185" s="17" t="s">
        <v>5394</v>
      </c>
      <c r="H185" s="17" t="s">
        <v>6896</v>
      </c>
      <c r="I185" s="17" t="s">
        <v>6897</v>
      </c>
      <c r="J185" s="17" t="s">
        <v>5384</v>
      </c>
      <c r="K185" s="17" t="s">
        <v>5529</v>
      </c>
      <c r="L185" s="17" t="s">
        <v>5434</v>
      </c>
      <c r="M185" s="64">
        <v>4220892</v>
      </c>
      <c r="N185" s="64">
        <v>2532535</v>
      </c>
      <c r="O185" s="17" t="s">
        <v>6898</v>
      </c>
      <c r="P185" s="17" t="s">
        <v>6899</v>
      </c>
      <c r="Q185" s="17" t="s">
        <v>5349</v>
      </c>
      <c r="R185" s="17" t="s">
        <v>5375</v>
      </c>
      <c r="S185" s="17" t="s">
        <v>6900</v>
      </c>
      <c r="T185" s="17" t="s">
        <v>5321</v>
      </c>
      <c r="U185" s="17" t="s">
        <v>5321</v>
      </c>
      <c r="V185" s="17">
        <v>1</v>
      </c>
      <c r="W185" s="17">
        <v>0</v>
      </c>
      <c r="X185" s="17">
        <v>0</v>
      </c>
    </row>
    <row r="186" spans="1:24" s="17" customFormat="1" ht="11.25" x14ac:dyDescent="0.2">
      <c r="A186" s="17" t="s">
        <v>6901</v>
      </c>
      <c r="B186" s="17" t="s">
        <v>6902</v>
      </c>
      <c r="C186" s="17" t="s">
        <v>6903</v>
      </c>
      <c r="D186" s="17" t="s">
        <v>5325</v>
      </c>
      <c r="E186" s="17">
        <v>2015</v>
      </c>
      <c r="F186" s="17" t="s">
        <v>5394</v>
      </c>
      <c r="H186" s="17" t="s">
        <v>6896</v>
      </c>
      <c r="I186" s="17" t="s">
        <v>6904</v>
      </c>
      <c r="J186" s="17" t="s">
        <v>5384</v>
      </c>
      <c r="K186" s="17" t="s">
        <v>5529</v>
      </c>
      <c r="L186" s="17" t="s">
        <v>5617</v>
      </c>
      <c r="M186" s="64">
        <v>2455479</v>
      </c>
      <c r="N186" s="64">
        <v>1473288</v>
      </c>
      <c r="O186" s="17" t="s">
        <v>6497</v>
      </c>
      <c r="P186" s="17" t="s">
        <v>6905</v>
      </c>
      <c r="Q186" s="17" t="s">
        <v>5349</v>
      </c>
      <c r="R186" s="17" t="s">
        <v>6906</v>
      </c>
      <c r="S186" s="17" t="s">
        <v>6907</v>
      </c>
      <c r="T186" s="17" t="s">
        <v>5321</v>
      </c>
      <c r="U186" s="17" t="s">
        <v>6908</v>
      </c>
      <c r="V186" s="17">
        <v>1</v>
      </c>
      <c r="W186" s="17">
        <v>0</v>
      </c>
      <c r="X186" s="17">
        <v>0</v>
      </c>
    </row>
    <row r="187" spans="1:24" s="17" customFormat="1" ht="11.25" x14ac:dyDescent="0.2">
      <c r="A187" s="17" t="s">
        <v>6909</v>
      </c>
      <c r="B187" s="17" t="s">
        <v>6910</v>
      </c>
      <c r="C187" s="17" t="s">
        <v>6911</v>
      </c>
      <c r="D187" s="17" t="s">
        <v>5325</v>
      </c>
      <c r="E187" s="17">
        <v>2015</v>
      </c>
      <c r="F187" s="17" t="s">
        <v>5882</v>
      </c>
      <c r="H187" s="17" t="s">
        <v>6912</v>
      </c>
      <c r="I187" s="17" t="s">
        <v>6913</v>
      </c>
      <c r="J187" s="17" t="s">
        <v>5481</v>
      </c>
      <c r="K187" s="17" t="s">
        <v>5487</v>
      </c>
      <c r="L187" s="17" t="s">
        <v>6846</v>
      </c>
      <c r="M187" s="64">
        <v>1521156</v>
      </c>
      <c r="N187" s="64">
        <v>1140116</v>
      </c>
      <c r="O187" s="17" t="s">
        <v>6869</v>
      </c>
      <c r="P187" s="17" t="s">
        <v>6914</v>
      </c>
      <c r="Q187" s="17" t="s">
        <v>5349</v>
      </c>
      <c r="R187" s="17" t="s">
        <v>5375</v>
      </c>
      <c r="S187" s="17" t="s">
        <v>5350</v>
      </c>
      <c r="T187" s="17" t="s">
        <v>5321</v>
      </c>
      <c r="U187" s="17" t="s">
        <v>5321</v>
      </c>
      <c r="V187" s="17">
        <v>1</v>
      </c>
      <c r="W187" s="17">
        <v>0</v>
      </c>
      <c r="X187" s="17">
        <v>0</v>
      </c>
    </row>
    <row r="188" spans="1:24" s="17" customFormat="1" ht="11.25" x14ac:dyDescent="0.2">
      <c r="A188" s="17" t="s">
        <v>6915</v>
      </c>
      <c r="B188" s="17" t="s">
        <v>6916</v>
      </c>
      <c r="C188" s="17" t="s">
        <v>6917</v>
      </c>
      <c r="D188" s="17" t="s">
        <v>5495</v>
      </c>
      <c r="E188" s="17">
        <v>2015</v>
      </c>
      <c r="F188" s="17" t="s">
        <v>5418</v>
      </c>
      <c r="I188" s="17" t="s">
        <v>6918</v>
      </c>
      <c r="J188" s="17" t="s">
        <v>5369</v>
      </c>
      <c r="K188" s="17" t="s">
        <v>5487</v>
      </c>
      <c r="L188" s="17" t="s">
        <v>5358</v>
      </c>
      <c r="M188" s="64">
        <v>18111366</v>
      </c>
      <c r="N188" s="64">
        <v>9752311</v>
      </c>
      <c r="O188" s="17" t="s">
        <v>6181</v>
      </c>
      <c r="P188" s="17" t="s">
        <v>6919</v>
      </c>
      <c r="Q188" s="17" t="s">
        <v>6920</v>
      </c>
      <c r="R188" s="17" t="s">
        <v>5321</v>
      </c>
      <c r="S188" s="17" t="s">
        <v>5321</v>
      </c>
      <c r="T188" s="17" t="s">
        <v>5321</v>
      </c>
      <c r="U188" s="17" t="s">
        <v>5321</v>
      </c>
      <c r="V188" s="17">
        <v>1</v>
      </c>
      <c r="W188" s="17">
        <v>0</v>
      </c>
      <c r="X188" s="17">
        <v>0</v>
      </c>
    </row>
    <row r="189" spans="1:24" s="17" customFormat="1" ht="11.25" x14ac:dyDescent="0.2">
      <c r="A189" s="17" t="s">
        <v>6921</v>
      </c>
      <c r="B189" s="17" t="s">
        <v>6922</v>
      </c>
      <c r="C189" s="17" t="s">
        <v>6923</v>
      </c>
      <c r="D189" s="17" t="s">
        <v>5495</v>
      </c>
      <c r="E189" s="17">
        <v>2015</v>
      </c>
      <c r="F189" s="17" t="s">
        <v>5460</v>
      </c>
      <c r="I189" s="17" t="s">
        <v>6924</v>
      </c>
      <c r="J189" s="17" t="s">
        <v>6925</v>
      </c>
      <c r="K189" s="17" t="s">
        <v>6926</v>
      </c>
      <c r="L189" s="17" t="s">
        <v>6878</v>
      </c>
      <c r="M189" s="64">
        <v>16688439</v>
      </c>
      <c r="N189" s="64">
        <v>9974624</v>
      </c>
      <c r="O189" s="17" t="s">
        <v>6536</v>
      </c>
      <c r="P189" s="17" t="s">
        <v>6927</v>
      </c>
      <c r="Q189" s="17" t="s">
        <v>5456</v>
      </c>
      <c r="R189" s="17" t="s">
        <v>5321</v>
      </c>
      <c r="S189" s="17" t="s">
        <v>5321</v>
      </c>
      <c r="T189" s="17" t="s">
        <v>5321</v>
      </c>
      <c r="U189" s="17" t="s">
        <v>5321</v>
      </c>
      <c r="V189" s="17">
        <v>1</v>
      </c>
      <c r="W189" s="17">
        <v>0</v>
      </c>
      <c r="X189" s="17">
        <v>0</v>
      </c>
    </row>
    <row r="190" spans="1:24" s="17" customFormat="1" ht="11.25" x14ac:dyDescent="0.2">
      <c r="A190" s="17" t="s">
        <v>6928</v>
      </c>
      <c r="B190" s="17" t="s">
        <v>6929</v>
      </c>
      <c r="C190" s="17" t="s">
        <v>6930</v>
      </c>
      <c r="D190" s="17" t="s">
        <v>5381</v>
      </c>
      <c r="E190" s="17">
        <v>2016</v>
      </c>
      <c r="F190" s="17" t="s">
        <v>5394</v>
      </c>
      <c r="H190" s="17" t="s">
        <v>6931</v>
      </c>
      <c r="I190" s="17" t="s">
        <v>6932</v>
      </c>
      <c r="J190" s="17" t="s">
        <v>6933</v>
      </c>
      <c r="K190" s="17" t="s">
        <v>5410</v>
      </c>
      <c r="L190" s="17" t="s">
        <v>6934</v>
      </c>
      <c r="M190" s="64">
        <v>6996368</v>
      </c>
      <c r="N190" s="64">
        <v>4195600</v>
      </c>
      <c r="O190" s="17" t="s">
        <v>6935</v>
      </c>
      <c r="P190" s="17" t="s">
        <v>6936</v>
      </c>
      <c r="Q190" s="17" t="s">
        <v>6937</v>
      </c>
      <c r="R190" s="17" t="s">
        <v>5321</v>
      </c>
      <c r="S190" s="17" t="s">
        <v>5321</v>
      </c>
      <c r="T190" s="17" t="s">
        <v>5321</v>
      </c>
      <c r="U190" s="17" t="s">
        <v>5321</v>
      </c>
      <c r="V190" s="17">
        <v>1</v>
      </c>
      <c r="W190" s="17">
        <v>0</v>
      </c>
      <c r="X190" s="17">
        <v>0</v>
      </c>
    </row>
    <row r="191" spans="1:24" s="17" customFormat="1" ht="11.25" x14ac:dyDescent="0.2">
      <c r="A191" s="17" t="s">
        <v>6938</v>
      </c>
      <c r="B191" s="17" t="s">
        <v>6939</v>
      </c>
      <c r="C191" s="17" t="s">
        <v>6940</v>
      </c>
      <c r="D191" s="17" t="s">
        <v>5393</v>
      </c>
      <c r="E191" s="17">
        <v>2014</v>
      </c>
      <c r="F191" s="17" t="s">
        <v>17</v>
      </c>
      <c r="H191" s="17" t="s">
        <v>6941</v>
      </c>
      <c r="I191" s="17" t="s">
        <v>6942</v>
      </c>
      <c r="J191" s="17" t="s">
        <v>5409</v>
      </c>
      <c r="K191" s="17" t="s">
        <v>5936</v>
      </c>
      <c r="L191" s="17" t="s">
        <v>6097</v>
      </c>
      <c r="M191" s="64">
        <v>1492452</v>
      </c>
      <c r="N191" s="64">
        <v>855589</v>
      </c>
      <c r="O191" s="17" t="s">
        <v>6943</v>
      </c>
      <c r="P191" s="17" t="s">
        <v>6944</v>
      </c>
      <c r="Q191" s="17" t="s">
        <v>6183</v>
      </c>
      <c r="R191" s="17" t="s">
        <v>5321</v>
      </c>
      <c r="S191" s="17" t="s">
        <v>5321</v>
      </c>
      <c r="T191" s="17" t="s">
        <v>5321</v>
      </c>
      <c r="U191" s="17" t="s">
        <v>5321</v>
      </c>
      <c r="V191" s="17">
        <v>1</v>
      </c>
      <c r="W191" s="17">
        <v>0</v>
      </c>
      <c r="X191" s="17">
        <v>0</v>
      </c>
    </row>
    <row r="192" spans="1:24" s="17" customFormat="1" ht="11.25" x14ac:dyDescent="0.2">
      <c r="A192" s="17" t="s">
        <v>6945</v>
      </c>
      <c r="B192" s="17" t="s">
        <v>6946</v>
      </c>
      <c r="C192" s="17" t="s">
        <v>6947</v>
      </c>
      <c r="D192" s="17" t="s">
        <v>5393</v>
      </c>
      <c r="E192" s="17">
        <v>2016</v>
      </c>
      <c r="F192" s="17" t="s">
        <v>5430</v>
      </c>
      <c r="H192" s="17" t="s">
        <v>6948</v>
      </c>
      <c r="I192" s="17" t="s">
        <v>6949</v>
      </c>
      <c r="J192" s="17" t="s">
        <v>5329</v>
      </c>
      <c r="K192" s="17" t="s">
        <v>5410</v>
      </c>
      <c r="L192" s="17" t="s">
        <v>5608</v>
      </c>
      <c r="M192" s="64">
        <v>1239813</v>
      </c>
      <c r="N192" s="64">
        <v>659828</v>
      </c>
      <c r="O192" s="17" t="s">
        <v>6950</v>
      </c>
      <c r="P192" s="17" t="s">
        <v>6951</v>
      </c>
      <c r="Q192" s="17" t="s">
        <v>6952</v>
      </c>
      <c r="R192" s="17" t="s">
        <v>5321</v>
      </c>
      <c r="S192" s="17" t="s">
        <v>5321</v>
      </c>
      <c r="T192" s="17" t="s">
        <v>5321</v>
      </c>
      <c r="U192" s="17" t="s">
        <v>5321</v>
      </c>
      <c r="V192" s="17">
        <v>1</v>
      </c>
      <c r="W192" s="17">
        <v>0</v>
      </c>
      <c r="X192" s="17">
        <v>0</v>
      </c>
    </row>
    <row r="193" spans="1:24" s="17" customFormat="1" ht="11.25" x14ac:dyDescent="0.2">
      <c r="A193" s="17" t="s">
        <v>6953</v>
      </c>
      <c r="B193" s="17" t="s">
        <v>6954</v>
      </c>
      <c r="C193" s="17" t="s">
        <v>6955</v>
      </c>
      <c r="D193" s="17" t="s">
        <v>5495</v>
      </c>
      <c r="E193" s="17">
        <v>2015</v>
      </c>
      <c r="F193" s="17" t="s">
        <v>5655</v>
      </c>
      <c r="I193" s="17" t="s">
        <v>6956</v>
      </c>
      <c r="J193" s="17" t="s">
        <v>6933</v>
      </c>
      <c r="K193" s="17" t="s">
        <v>5487</v>
      </c>
      <c r="L193" s="17" t="s">
        <v>5473</v>
      </c>
      <c r="M193" s="64">
        <v>18799605</v>
      </c>
      <c r="N193" s="64">
        <v>11112904</v>
      </c>
      <c r="O193" s="17" t="s">
        <v>6957</v>
      </c>
      <c r="P193" s="17" t="s">
        <v>6958</v>
      </c>
      <c r="Q193" s="17" t="s">
        <v>6959</v>
      </c>
      <c r="R193" s="17" t="s">
        <v>5321</v>
      </c>
      <c r="S193" s="17" t="s">
        <v>5321</v>
      </c>
      <c r="T193" s="17" t="s">
        <v>5321</v>
      </c>
      <c r="U193" s="17" t="s">
        <v>5321</v>
      </c>
      <c r="V193" s="17">
        <v>1</v>
      </c>
      <c r="W193" s="17">
        <v>0</v>
      </c>
      <c r="X193" s="17">
        <v>0</v>
      </c>
    </row>
    <row r="194" spans="1:24" s="17" customFormat="1" ht="11.25" x14ac:dyDescent="0.2">
      <c r="A194" s="17" t="s">
        <v>6960</v>
      </c>
      <c r="B194" s="17" t="s">
        <v>6961</v>
      </c>
      <c r="C194" s="17" t="s">
        <v>6960</v>
      </c>
      <c r="D194" s="17" t="s">
        <v>5312</v>
      </c>
      <c r="E194" s="17">
        <v>2015</v>
      </c>
      <c r="F194" s="17" t="s">
        <v>6130</v>
      </c>
      <c r="I194" s="17" t="s">
        <v>6962</v>
      </c>
      <c r="J194" s="17" t="s">
        <v>5384</v>
      </c>
      <c r="K194" s="17" t="s">
        <v>5824</v>
      </c>
      <c r="L194" s="17" t="s">
        <v>5411</v>
      </c>
      <c r="M194" s="64">
        <v>11684393</v>
      </c>
      <c r="N194" s="64">
        <v>7009893</v>
      </c>
      <c r="O194" s="17" t="s">
        <v>5510</v>
      </c>
      <c r="P194" s="17" t="s">
        <v>6963</v>
      </c>
      <c r="Q194" s="17" t="s">
        <v>6964</v>
      </c>
      <c r="R194" s="17" t="s">
        <v>5321</v>
      </c>
      <c r="S194" s="17" t="s">
        <v>5321</v>
      </c>
      <c r="T194" s="17" t="s">
        <v>5321</v>
      </c>
      <c r="U194" s="17" t="s">
        <v>5321</v>
      </c>
      <c r="V194" s="17">
        <v>1</v>
      </c>
      <c r="W194" s="17">
        <v>0</v>
      </c>
      <c r="X194" s="17">
        <v>0</v>
      </c>
    </row>
    <row r="195" spans="1:24" s="17" customFormat="1" ht="11.25" x14ac:dyDescent="0.2">
      <c r="A195" s="17" t="s">
        <v>6965</v>
      </c>
      <c r="B195" s="17" t="s">
        <v>6966</v>
      </c>
      <c r="C195" s="17" t="s">
        <v>6967</v>
      </c>
      <c r="D195" s="17" t="s">
        <v>5325</v>
      </c>
      <c r="E195" s="17">
        <v>2016</v>
      </c>
      <c r="F195" s="17" t="s">
        <v>5496</v>
      </c>
      <c r="H195" s="17" t="s">
        <v>6968</v>
      </c>
      <c r="I195" s="17" t="s">
        <v>6969</v>
      </c>
      <c r="J195" s="17" t="s">
        <v>5508</v>
      </c>
      <c r="K195" s="17" t="s">
        <v>5385</v>
      </c>
      <c r="L195" s="17" t="s">
        <v>6658</v>
      </c>
      <c r="M195" s="64">
        <v>6829377</v>
      </c>
      <c r="N195" s="64">
        <v>4081404</v>
      </c>
      <c r="O195" s="17" t="s">
        <v>6869</v>
      </c>
      <c r="P195" s="17" t="s">
        <v>6970</v>
      </c>
      <c r="Q195" s="17" t="s">
        <v>6971</v>
      </c>
      <c r="R195" s="17" t="s">
        <v>5375</v>
      </c>
      <c r="S195" s="17" t="s">
        <v>6972</v>
      </c>
      <c r="T195" s="17" t="s">
        <v>5321</v>
      </c>
      <c r="U195" s="17" t="s">
        <v>5321</v>
      </c>
      <c r="V195" s="17">
        <v>1</v>
      </c>
      <c r="W195" s="17">
        <v>0</v>
      </c>
      <c r="X195" s="17">
        <v>0</v>
      </c>
    </row>
    <row r="196" spans="1:24" s="17" customFormat="1" ht="11.25" x14ac:dyDescent="0.2">
      <c r="A196" s="17" t="s">
        <v>6973</v>
      </c>
      <c r="B196" s="17" t="s">
        <v>6974</v>
      </c>
      <c r="C196" s="17" t="s">
        <v>6975</v>
      </c>
      <c r="D196" s="17" t="s">
        <v>5325</v>
      </c>
      <c r="E196" s="17">
        <v>2014</v>
      </c>
      <c r="F196" s="17" t="s">
        <v>6335</v>
      </c>
      <c r="H196" s="17" t="s">
        <v>6976</v>
      </c>
      <c r="I196" s="17" t="s">
        <v>6977</v>
      </c>
      <c r="J196" s="17" t="s">
        <v>5597</v>
      </c>
      <c r="K196" s="17" t="s">
        <v>5421</v>
      </c>
      <c r="L196" s="17" t="s">
        <v>5976</v>
      </c>
      <c r="M196" s="64">
        <v>907096</v>
      </c>
      <c r="N196" s="64">
        <v>544096</v>
      </c>
      <c r="O196" s="17" t="s">
        <v>6608</v>
      </c>
      <c r="P196" s="17" t="s">
        <v>6978</v>
      </c>
      <c r="Q196" s="17" t="s">
        <v>5797</v>
      </c>
      <c r="R196" s="17" t="s">
        <v>5375</v>
      </c>
      <c r="S196" s="17" t="s">
        <v>6979</v>
      </c>
      <c r="T196" s="17" t="s">
        <v>5321</v>
      </c>
      <c r="U196" s="17" t="s">
        <v>6980</v>
      </c>
      <c r="V196" s="17">
        <v>1</v>
      </c>
      <c r="W196" s="17">
        <v>0</v>
      </c>
      <c r="X196" s="17">
        <v>0</v>
      </c>
    </row>
    <row r="197" spans="1:24" s="17" customFormat="1" ht="11.25" x14ac:dyDescent="0.2">
      <c r="A197" s="17" t="s">
        <v>6981</v>
      </c>
      <c r="B197" s="17" t="s">
        <v>6982</v>
      </c>
      <c r="C197" s="17" t="s">
        <v>6983</v>
      </c>
      <c r="D197" s="17" t="s">
        <v>5495</v>
      </c>
      <c r="E197" s="17">
        <v>2015</v>
      </c>
      <c r="F197" s="17" t="s">
        <v>5394</v>
      </c>
      <c r="I197" s="17" t="s">
        <v>6984</v>
      </c>
      <c r="J197" s="17" t="s">
        <v>5384</v>
      </c>
      <c r="K197" s="17" t="s">
        <v>5487</v>
      </c>
      <c r="L197" s="17" t="s">
        <v>5346</v>
      </c>
      <c r="M197" s="64">
        <v>16875000</v>
      </c>
      <c r="N197" s="64">
        <v>10125000</v>
      </c>
      <c r="O197" s="17" t="s">
        <v>6985</v>
      </c>
      <c r="P197" s="17" t="s">
        <v>6986</v>
      </c>
      <c r="Q197" s="17" t="s">
        <v>5797</v>
      </c>
      <c r="R197" s="17" t="s">
        <v>5321</v>
      </c>
      <c r="S197" s="17" t="s">
        <v>5321</v>
      </c>
      <c r="T197" s="17" t="s">
        <v>5321</v>
      </c>
      <c r="U197" s="17" t="s">
        <v>5321</v>
      </c>
      <c r="V197" s="17">
        <v>1</v>
      </c>
      <c r="W197" s="17">
        <v>0</v>
      </c>
      <c r="X197" s="17">
        <v>0</v>
      </c>
    </row>
    <row r="198" spans="1:24" s="17" customFormat="1" ht="11.25" x14ac:dyDescent="0.2">
      <c r="A198" s="17" t="s">
        <v>6987</v>
      </c>
      <c r="B198" s="17" t="s">
        <v>6988</v>
      </c>
      <c r="C198" s="17" t="s">
        <v>6989</v>
      </c>
      <c r="D198" s="17" t="s">
        <v>5325</v>
      </c>
      <c r="E198" s="17">
        <v>2016</v>
      </c>
      <c r="F198" s="17" t="s">
        <v>5496</v>
      </c>
      <c r="H198" s="17" t="s">
        <v>6990</v>
      </c>
      <c r="I198" s="17" t="s">
        <v>6991</v>
      </c>
      <c r="J198" s="17" t="s">
        <v>5384</v>
      </c>
      <c r="K198" s="17" t="s">
        <v>6992</v>
      </c>
      <c r="L198" s="17" t="s">
        <v>5411</v>
      </c>
      <c r="M198" s="64">
        <v>2223788</v>
      </c>
      <c r="N198" s="64">
        <v>1331160</v>
      </c>
      <c r="O198" s="17" t="s">
        <v>6608</v>
      </c>
      <c r="P198" s="17" t="s">
        <v>6993</v>
      </c>
      <c r="Q198" s="17" t="s">
        <v>6414</v>
      </c>
      <c r="R198" s="17" t="s">
        <v>5375</v>
      </c>
      <c r="S198" s="17" t="s">
        <v>6994</v>
      </c>
      <c r="T198" s="17" t="s">
        <v>5321</v>
      </c>
      <c r="U198" s="17" t="s">
        <v>6995</v>
      </c>
      <c r="V198" s="17">
        <v>1</v>
      </c>
      <c r="W198" s="17">
        <v>0</v>
      </c>
      <c r="X198" s="17">
        <v>0</v>
      </c>
    </row>
    <row r="199" spans="1:24" s="17" customFormat="1" ht="11.25" x14ac:dyDescent="0.2">
      <c r="A199" s="17" t="s">
        <v>6996</v>
      </c>
      <c r="B199" s="17" t="s">
        <v>6997</v>
      </c>
      <c r="C199" s="17" t="s">
        <v>6998</v>
      </c>
      <c r="D199" s="17" t="s">
        <v>5393</v>
      </c>
      <c r="E199" s="17">
        <v>2016</v>
      </c>
      <c r="F199" s="17" t="s">
        <v>5430</v>
      </c>
      <c r="H199" s="17" t="s">
        <v>6999</v>
      </c>
      <c r="I199" s="17" t="s">
        <v>7000</v>
      </c>
      <c r="J199" s="17" t="s">
        <v>5607</v>
      </c>
      <c r="K199" s="17" t="s">
        <v>5385</v>
      </c>
      <c r="L199" s="17" t="s">
        <v>6321</v>
      </c>
      <c r="M199" s="64">
        <v>1467074</v>
      </c>
      <c r="N199" s="64">
        <v>870934</v>
      </c>
      <c r="O199" s="17" t="s">
        <v>7001</v>
      </c>
      <c r="P199" s="17" t="s">
        <v>7002</v>
      </c>
      <c r="Q199" s="17" t="s">
        <v>6959</v>
      </c>
      <c r="R199" s="17" t="s">
        <v>5321</v>
      </c>
      <c r="S199" s="17" t="s">
        <v>5321</v>
      </c>
      <c r="T199" s="17" t="s">
        <v>5321</v>
      </c>
      <c r="U199" s="17" t="s">
        <v>5321</v>
      </c>
      <c r="V199" s="17">
        <v>1</v>
      </c>
      <c r="W199" s="17">
        <v>0</v>
      </c>
      <c r="X199" s="17">
        <v>0</v>
      </c>
    </row>
    <row r="200" spans="1:24" s="17" customFormat="1" ht="11.25" x14ac:dyDescent="0.2">
      <c r="A200" s="17" t="s">
        <v>7003</v>
      </c>
      <c r="B200" s="17" t="s">
        <v>7004</v>
      </c>
      <c r="C200" s="17" t="s">
        <v>7005</v>
      </c>
      <c r="D200" s="17" t="s">
        <v>5393</v>
      </c>
      <c r="E200" s="17">
        <v>2015</v>
      </c>
      <c r="F200" s="17" t="s">
        <v>5430</v>
      </c>
      <c r="H200" s="17" t="s">
        <v>7006</v>
      </c>
      <c r="I200" s="17" t="s">
        <v>7007</v>
      </c>
      <c r="J200" s="17" t="s">
        <v>5329</v>
      </c>
      <c r="K200" s="17" t="s">
        <v>5463</v>
      </c>
      <c r="L200" s="17" t="s">
        <v>7008</v>
      </c>
      <c r="M200" s="64">
        <v>1677663</v>
      </c>
      <c r="N200" s="64">
        <v>1006597</v>
      </c>
      <c r="O200" s="17" t="s">
        <v>7009</v>
      </c>
      <c r="P200" s="17" t="s">
        <v>7010</v>
      </c>
      <c r="Q200" s="17" t="s">
        <v>7011</v>
      </c>
      <c r="R200" s="17" t="s">
        <v>5321</v>
      </c>
      <c r="S200" s="17" t="s">
        <v>5321</v>
      </c>
      <c r="T200" s="17" t="s">
        <v>5321</v>
      </c>
      <c r="U200" s="17" t="s">
        <v>5321</v>
      </c>
      <c r="V200" s="17">
        <v>1</v>
      </c>
      <c r="W200" s="17">
        <v>0</v>
      </c>
      <c r="X200" s="17">
        <v>0</v>
      </c>
    </row>
    <row r="201" spans="1:24" s="17" customFormat="1" ht="11.25" x14ac:dyDescent="0.2">
      <c r="A201" s="17" t="s">
        <v>7012</v>
      </c>
      <c r="B201" s="17" t="s">
        <v>7013</v>
      </c>
      <c r="C201" s="17" t="s">
        <v>7014</v>
      </c>
      <c r="D201" s="17" t="s">
        <v>5325</v>
      </c>
      <c r="E201" s="17">
        <v>2014</v>
      </c>
      <c r="F201" s="17" t="s">
        <v>6130</v>
      </c>
      <c r="H201" s="17" t="s">
        <v>7015</v>
      </c>
      <c r="I201" s="17" t="s">
        <v>7016</v>
      </c>
      <c r="J201" s="17" t="s">
        <v>5560</v>
      </c>
      <c r="K201" s="17" t="s">
        <v>5865</v>
      </c>
      <c r="L201" s="17" t="s">
        <v>5473</v>
      </c>
      <c r="M201" s="64">
        <v>5592198</v>
      </c>
      <c r="N201" s="64">
        <v>3355319</v>
      </c>
      <c r="O201" s="17" t="s">
        <v>5846</v>
      </c>
      <c r="P201" s="17" t="s">
        <v>7017</v>
      </c>
      <c r="Q201" s="17" t="s">
        <v>5797</v>
      </c>
      <c r="R201" s="17" t="s">
        <v>7018</v>
      </c>
      <c r="S201" s="17" t="s">
        <v>7019</v>
      </c>
      <c r="T201" s="17" t="s">
        <v>5321</v>
      </c>
      <c r="U201" s="17" t="s">
        <v>7020</v>
      </c>
      <c r="V201" s="17">
        <v>1</v>
      </c>
      <c r="W201" s="17">
        <v>0</v>
      </c>
      <c r="X201" s="17">
        <v>0</v>
      </c>
    </row>
    <row r="202" spans="1:24" s="17" customFormat="1" ht="11.25" x14ac:dyDescent="0.2">
      <c r="A202" s="17" t="s">
        <v>7021</v>
      </c>
      <c r="B202" s="17" t="s">
        <v>7022</v>
      </c>
      <c r="C202" s="17" t="s">
        <v>7023</v>
      </c>
      <c r="D202" s="17" t="s">
        <v>5325</v>
      </c>
      <c r="E202" s="17">
        <v>2014</v>
      </c>
      <c r="F202" s="17" t="s">
        <v>5394</v>
      </c>
      <c r="H202" s="17" t="s">
        <v>7024</v>
      </c>
      <c r="I202" s="17" t="s">
        <v>7025</v>
      </c>
      <c r="J202" s="17" t="s">
        <v>5481</v>
      </c>
      <c r="K202" s="17" t="s">
        <v>5774</v>
      </c>
      <c r="L202" s="17" t="s">
        <v>5411</v>
      </c>
      <c r="M202" s="64">
        <v>6354640</v>
      </c>
      <c r="N202" s="64">
        <v>3812784</v>
      </c>
      <c r="O202" s="17" t="s">
        <v>7026</v>
      </c>
      <c r="P202" s="17" t="s">
        <v>7027</v>
      </c>
      <c r="Q202" s="17" t="s">
        <v>5797</v>
      </c>
      <c r="R202" s="17" t="s">
        <v>7028</v>
      </c>
      <c r="S202" s="17" t="s">
        <v>7029</v>
      </c>
      <c r="T202" s="17" t="s">
        <v>5321</v>
      </c>
      <c r="U202" s="17" t="s">
        <v>7030</v>
      </c>
      <c r="V202" s="17">
        <v>1</v>
      </c>
      <c r="W202" s="17">
        <v>0</v>
      </c>
      <c r="X202" s="17">
        <v>0</v>
      </c>
    </row>
    <row r="203" spans="1:24" s="17" customFormat="1" ht="11.25" x14ac:dyDescent="0.2">
      <c r="A203" s="17" t="s">
        <v>7031</v>
      </c>
      <c r="B203" s="17" t="s">
        <v>7032</v>
      </c>
      <c r="C203" s="17" t="s">
        <v>7033</v>
      </c>
      <c r="D203" s="17" t="s">
        <v>5393</v>
      </c>
      <c r="E203" s="17">
        <v>2016</v>
      </c>
      <c r="F203" s="17" t="s">
        <v>5430</v>
      </c>
      <c r="H203" s="17" t="s">
        <v>7034</v>
      </c>
      <c r="I203" s="17" t="s">
        <v>7035</v>
      </c>
      <c r="J203" s="17" t="s">
        <v>5560</v>
      </c>
      <c r="K203" s="17" t="s">
        <v>6992</v>
      </c>
      <c r="L203" s="17" t="s">
        <v>5835</v>
      </c>
      <c r="M203" s="64">
        <v>984466</v>
      </c>
      <c r="N203" s="64">
        <v>566323</v>
      </c>
      <c r="O203" s="17" t="s">
        <v>7036</v>
      </c>
      <c r="P203" s="17" t="s">
        <v>7037</v>
      </c>
      <c r="Q203" s="17" t="s">
        <v>7038</v>
      </c>
      <c r="R203" s="17" t="s">
        <v>5321</v>
      </c>
      <c r="S203" s="17" t="s">
        <v>5321</v>
      </c>
      <c r="T203" s="17" t="s">
        <v>5321</v>
      </c>
      <c r="U203" s="17" t="s">
        <v>5321</v>
      </c>
      <c r="V203" s="17">
        <v>1</v>
      </c>
      <c r="W203" s="17">
        <v>0</v>
      </c>
      <c r="X203" s="17">
        <v>0</v>
      </c>
    </row>
    <row r="204" spans="1:24" s="17" customFormat="1" ht="11.25" x14ac:dyDescent="0.2">
      <c r="A204" s="17" t="s">
        <v>7039</v>
      </c>
      <c r="B204" s="17" t="s">
        <v>7040</v>
      </c>
      <c r="C204" s="17" t="s">
        <v>7041</v>
      </c>
      <c r="D204" s="17" t="s">
        <v>5381</v>
      </c>
      <c r="E204" s="17">
        <v>2016</v>
      </c>
      <c r="F204" s="17" t="s">
        <v>5713</v>
      </c>
      <c r="H204" s="17" t="s">
        <v>7042</v>
      </c>
      <c r="I204" s="17" t="s">
        <v>7043</v>
      </c>
      <c r="J204" s="17" t="s">
        <v>5597</v>
      </c>
      <c r="K204" s="17" t="s">
        <v>7044</v>
      </c>
      <c r="L204" s="17" t="s">
        <v>7045</v>
      </c>
      <c r="M204" s="64">
        <v>654350</v>
      </c>
      <c r="N204" s="64">
        <v>390810</v>
      </c>
      <c r="O204" s="17" t="s">
        <v>5321</v>
      </c>
      <c r="P204" s="17" t="s">
        <v>5321</v>
      </c>
      <c r="Q204" s="17" t="s">
        <v>5321</v>
      </c>
      <c r="R204" s="17" t="s">
        <v>5321</v>
      </c>
      <c r="S204" s="17" t="s">
        <v>5321</v>
      </c>
      <c r="T204" s="17" t="s">
        <v>5321</v>
      </c>
      <c r="U204" s="17" t="s">
        <v>5321</v>
      </c>
      <c r="V204" s="17">
        <v>1</v>
      </c>
      <c r="W204" s="17">
        <v>0</v>
      </c>
      <c r="X204" s="17">
        <v>0</v>
      </c>
    </row>
    <row r="205" spans="1:24" s="17" customFormat="1" ht="11.25" x14ac:dyDescent="0.2">
      <c r="A205" s="17" t="s">
        <v>7046</v>
      </c>
      <c r="B205" s="17" t="s">
        <v>7047</v>
      </c>
      <c r="C205" s="17" t="s">
        <v>7048</v>
      </c>
      <c r="D205" s="17" t="s">
        <v>5325</v>
      </c>
      <c r="E205" s="17">
        <v>2014</v>
      </c>
      <c r="F205" s="17" t="s">
        <v>5394</v>
      </c>
      <c r="H205" s="17" t="s">
        <v>7049</v>
      </c>
      <c r="I205" s="17" t="s">
        <v>7050</v>
      </c>
      <c r="J205" s="17" t="s">
        <v>5597</v>
      </c>
      <c r="K205" s="17" t="s">
        <v>5936</v>
      </c>
      <c r="L205" s="17" t="s">
        <v>5473</v>
      </c>
      <c r="M205" s="64">
        <v>3428125</v>
      </c>
      <c r="N205" s="64">
        <v>2056875</v>
      </c>
      <c r="O205" s="17" t="s">
        <v>6898</v>
      </c>
      <c r="P205" s="17" t="s">
        <v>7051</v>
      </c>
      <c r="Q205" s="17" t="s">
        <v>5797</v>
      </c>
      <c r="R205" s="17" t="s">
        <v>5375</v>
      </c>
      <c r="S205" s="17" t="s">
        <v>7052</v>
      </c>
      <c r="T205" s="17" t="s">
        <v>5321</v>
      </c>
      <c r="U205" s="17" t="s">
        <v>7053</v>
      </c>
      <c r="V205" s="17">
        <v>1</v>
      </c>
      <c r="W205" s="17">
        <v>0</v>
      </c>
      <c r="X205" s="17">
        <v>0</v>
      </c>
    </row>
    <row r="206" spans="1:24" s="17" customFormat="1" ht="11.25" x14ac:dyDescent="0.2">
      <c r="A206" s="17" t="s">
        <v>7054</v>
      </c>
      <c r="B206" s="17" t="s">
        <v>7055</v>
      </c>
      <c r="C206" s="17" t="s">
        <v>7056</v>
      </c>
      <c r="D206" s="17" t="s">
        <v>5393</v>
      </c>
      <c r="E206" s="17">
        <v>2016</v>
      </c>
      <c r="F206" s="17" t="s">
        <v>5430</v>
      </c>
      <c r="H206" s="17" t="s">
        <v>5485</v>
      </c>
      <c r="I206" s="17" t="s">
        <v>7057</v>
      </c>
      <c r="J206" s="17" t="s">
        <v>5607</v>
      </c>
      <c r="K206" s="17" t="s">
        <v>6694</v>
      </c>
      <c r="L206" s="17" t="s">
        <v>5509</v>
      </c>
      <c r="M206" s="64">
        <v>1523450</v>
      </c>
      <c r="N206" s="64">
        <v>803960</v>
      </c>
      <c r="O206" s="17" t="s">
        <v>7058</v>
      </c>
      <c r="P206" s="17" t="s">
        <v>7059</v>
      </c>
      <c r="Q206" s="17" t="s">
        <v>5321</v>
      </c>
      <c r="R206" s="17" t="s">
        <v>5321</v>
      </c>
      <c r="S206" s="17" t="s">
        <v>5321</v>
      </c>
      <c r="T206" s="17" t="s">
        <v>5321</v>
      </c>
      <c r="U206" s="17" t="s">
        <v>5321</v>
      </c>
      <c r="V206" s="17">
        <v>1</v>
      </c>
      <c r="W206" s="17">
        <v>0</v>
      </c>
      <c r="X206" s="17">
        <v>0</v>
      </c>
    </row>
    <row r="207" spans="1:24" s="17" customFormat="1" ht="11.25" x14ac:dyDescent="0.2">
      <c r="A207" s="17" t="s">
        <v>7060</v>
      </c>
      <c r="B207" s="17" t="s">
        <v>7061</v>
      </c>
      <c r="C207" s="17" t="s">
        <v>7062</v>
      </c>
      <c r="D207" s="17" t="s">
        <v>5325</v>
      </c>
      <c r="E207" s="17">
        <v>2016</v>
      </c>
      <c r="F207" s="17" t="s">
        <v>5394</v>
      </c>
      <c r="H207" s="17" t="s">
        <v>7063</v>
      </c>
      <c r="I207" s="17" t="s">
        <v>7064</v>
      </c>
      <c r="J207" s="17" t="s">
        <v>5481</v>
      </c>
      <c r="K207" s="17" t="s">
        <v>6992</v>
      </c>
      <c r="L207" s="17" t="s">
        <v>5672</v>
      </c>
      <c r="M207" s="64">
        <v>4079193</v>
      </c>
      <c r="N207" s="64">
        <v>2377348</v>
      </c>
      <c r="O207" s="17" t="s">
        <v>5372</v>
      </c>
      <c r="P207" s="17" t="s">
        <v>7065</v>
      </c>
      <c r="Q207" s="17" t="s">
        <v>5374</v>
      </c>
      <c r="R207" s="17" t="s">
        <v>5375</v>
      </c>
      <c r="S207" s="17" t="s">
        <v>7066</v>
      </c>
      <c r="T207" s="17" t="s">
        <v>5321</v>
      </c>
      <c r="U207" s="17" t="s">
        <v>7067</v>
      </c>
      <c r="V207" s="17">
        <v>1</v>
      </c>
      <c r="W207" s="17">
        <v>0</v>
      </c>
      <c r="X207" s="17">
        <v>0</v>
      </c>
    </row>
    <row r="208" spans="1:24" s="17" customFormat="1" ht="11.25" x14ac:dyDescent="0.2">
      <c r="A208" s="17" t="s">
        <v>7068</v>
      </c>
      <c r="B208" s="17" t="s">
        <v>7069</v>
      </c>
      <c r="C208" s="17" t="s">
        <v>7070</v>
      </c>
      <c r="D208" s="17" t="s">
        <v>5325</v>
      </c>
      <c r="E208" s="17">
        <v>2014</v>
      </c>
      <c r="F208" s="17" t="s">
        <v>5713</v>
      </c>
      <c r="H208" s="17" t="s">
        <v>6714</v>
      </c>
      <c r="I208" s="17" t="s">
        <v>7071</v>
      </c>
      <c r="J208" s="17" t="s">
        <v>5597</v>
      </c>
      <c r="K208" s="17" t="s">
        <v>5421</v>
      </c>
      <c r="L208" s="17" t="s">
        <v>5608</v>
      </c>
      <c r="M208" s="64">
        <v>2815576</v>
      </c>
      <c r="N208" s="64">
        <v>2100713</v>
      </c>
      <c r="O208" s="17" t="s">
        <v>5846</v>
      </c>
      <c r="P208" s="17" t="s">
        <v>7072</v>
      </c>
      <c r="Q208" s="17" t="s">
        <v>6829</v>
      </c>
      <c r="R208" s="17" t="s">
        <v>7073</v>
      </c>
      <c r="S208" s="17" t="s">
        <v>7074</v>
      </c>
      <c r="T208" s="17" t="s">
        <v>5321</v>
      </c>
      <c r="U208" s="17" t="s">
        <v>7075</v>
      </c>
      <c r="V208" s="17">
        <v>1</v>
      </c>
      <c r="W208" s="17">
        <v>0</v>
      </c>
      <c r="X208" s="17">
        <v>0</v>
      </c>
    </row>
    <row r="209" spans="1:24" s="17" customFormat="1" ht="11.25" x14ac:dyDescent="0.2">
      <c r="A209" s="17" t="s">
        <v>7076</v>
      </c>
      <c r="B209" s="17" t="s">
        <v>7077</v>
      </c>
      <c r="C209" s="17" t="s">
        <v>7078</v>
      </c>
      <c r="D209" s="17" t="s">
        <v>5393</v>
      </c>
      <c r="E209" s="17">
        <v>2016</v>
      </c>
      <c r="F209" s="17" t="s">
        <v>5430</v>
      </c>
      <c r="H209" s="17" t="s">
        <v>7079</v>
      </c>
      <c r="I209" s="17" t="s">
        <v>7080</v>
      </c>
      <c r="J209" s="17" t="s">
        <v>5481</v>
      </c>
      <c r="K209" s="17" t="s">
        <v>5410</v>
      </c>
      <c r="L209" s="17" t="s">
        <v>7081</v>
      </c>
      <c r="M209" s="64">
        <v>1429463</v>
      </c>
      <c r="N209" s="64">
        <v>850895</v>
      </c>
      <c r="O209" s="17" t="s">
        <v>7082</v>
      </c>
      <c r="P209" s="17" t="s">
        <v>7083</v>
      </c>
      <c r="Q209" s="17" t="s">
        <v>7084</v>
      </c>
      <c r="R209" s="17" t="s">
        <v>5321</v>
      </c>
      <c r="S209" s="17" t="s">
        <v>5321</v>
      </c>
      <c r="T209" s="17" t="s">
        <v>5321</v>
      </c>
      <c r="U209" s="17" t="s">
        <v>5321</v>
      </c>
      <c r="V209" s="17">
        <v>1</v>
      </c>
      <c r="W209" s="17">
        <v>0</v>
      </c>
      <c r="X209" s="17">
        <v>0</v>
      </c>
    </row>
    <row r="210" spans="1:24" s="17" customFormat="1" ht="11.25" x14ac:dyDescent="0.2">
      <c r="A210" s="17" t="s">
        <v>7085</v>
      </c>
      <c r="B210" s="17" t="s">
        <v>7086</v>
      </c>
      <c r="C210" s="17" t="s">
        <v>7087</v>
      </c>
      <c r="D210" s="17" t="s">
        <v>5393</v>
      </c>
      <c r="E210" s="17">
        <v>2016</v>
      </c>
      <c r="F210" s="17" t="s">
        <v>5430</v>
      </c>
      <c r="H210" s="17" t="s">
        <v>7088</v>
      </c>
      <c r="I210" s="17" t="s">
        <v>7089</v>
      </c>
      <c r="J210" s="17" t="s">
        <v>5560</v>
      </c>
      <c r="K210" s="17" t="s">
        <v>5410</v>
      </c>
      <c r="L210" s="17" t="s">
        <v>5765</v>
      </c>
      <c r="M210" s="64">
        <v>1470296</v>
      </c>
      <c r="N210" s="64">
        <v>882176</v>
      </c>
      <c r="O210" s="17" t="s">
        <v>7090</v>
      </c>
      <c r="P210" s="17" t="s">
        <v>7091</v>
      </c>
      <c r="Q210" s="17" t="s">
        <v>7092</v>
      </c>
      <c r="R210" s="17" t="s">
        <v>5321</v>
      </c>
      <c r="S210" s="17" t="s">
        <v>5321</v>
      </c>
      <c r="T210" s="17" t="s">
        <v>5321</v>
      </c>
      <c r="U210" s="17" t="s">
        <v>5321</v>
      </c>
      <c r="V210" s="17">
        <v>1</v>
      </c>
      <c r="W210" s="17">
        <v>0</v>
      </c>
      <c r="X210" s="17">
        <v>0</v>
      </c>
    </row>
    <row r="211" spans="1:24" s="17" customFormat="1" ht="11.25" x14ac:dyDescent="0.2">
      <c r="A211" s="17" t="s">
        <v>7093</v>
      </c>
      <c r="B211" s="17" t="s">
        <v>7094</v>
      </c>
      <c r="C211" s="17" t="s">
        <v>7095</v>
      </c>
      <c r="D211" s="17" t="s">
        <v>5393</v>
      </c>
      <c r="E211" s="17">
        <v>2015</v>
      </c>
      <c r="F211" s="17" t="s">
        <v>5430</v>
      </c>
      <c r="H211" s="17" t="s">
        <v>7096</v>
      </c>
      <c r="I211" s="17" t="s">
        <v>7097</v>
      </c>
      <c r="J211" s="17" t="s">
        <v>5329</v>
      </c>
      <c r="K211" s="17" t="s">
        <v>5744</v>
      </c>
      <c r="L211" s="17" t="s">
        <v>6819</v>
      </c>
      <c r="M211" s="64">
        <v>1431147</v>
      </c>
      <c r="N211" s="64">
        <v>854177</v>
      </c>
      <c r="O211" s="17" t="s">
        <v>7098</v>
      </c>
      <c r="P211" s="17" t="s">
        <v>7099</v>
      </c>
      <c r="Q211" s="17" t="s">
        <v>7100</v>
      </c>
      <c r="R211" s="17" t="s">
        <v>5321</v>
      </c>
      <c r="S211" s="17" t="s">
        <v>5321</v>
      </c>
      <c r="T211" s="17" t="s">
        <v>5321</v>
      </c>
      <c r="U211" s="17" t="s">
        <v>5321</v>
      </c>
      <c r="V211" s="17">
        <v>1</v>
      </c>
      <c r="W211" s="17">
        <v>0</v>
      </c>
      <c r="X211" s="17">
        <v>0</v>
      </c>
    </row>
    <row r="212" spans="1:24" s="17" customFormat="1" ht="11.25" x14ac:dyDescent="0.2">
      <c r="A212" s="17" t="s">
        <v>7101</v>
      </c>
      <c r="B212" s="17" t="s">
        <v>7102</v>
      </c>
      <c r="C212" s="17" t="s">
        <v>7103</v>
      </c>
      <c r="D212" s="17" t="s">
        <v>5393</v>
      </c>
      <c r="E212" s="17">
        <v>2016</v>
      </c>
      <c r="F212" s="17" t="s">
        <v>5430</v>
      </c>
      <c r="H212" s="17" t="s">
        <v>7104</v>
      </c>
      <c r="I212" s="17" t="s">
        <v>7105</v>
      </c>
      <c r="J212" s="17" t="s">
        <v>5384</v>
      </c>
      <c r="K212" s="17" t="s">
        <v>7106</v>
      </c>
      <c r="L212" s="17" t="s">
        <v>6846</v>
      </c>
      <c r="M212" s="64">
        <v>1509065</v>
      </c>
      <c r="N212" s="64">
        <v>748839</v>
      </c>
      <c r="O212" s="17" t="s">
        <v>7107</v>
      </c>
      <c r="P212" s="17" t="s">
        <v>7108</v>
      </c>
      <c r="Q212" s="17" t="s">
        <v>7109</v>
      </c>
      <c r="R212" s="17" t="s">
        <v>5321</v>
      </c>
      <c r="S212" s="17" t="s">
        <v>5321</v>
      </c>
      <c r="T212" s="17" t="s">
        <v>5321</v>
      </c>
      <c r="U212" s="17" t="s">
        <v>5321</v>
      </c>
      <c r="V212" s="17">
        <v>1</v>
      </c>
      <c r="W212" s="17">
        <v>0</v>
      </c>
      <c r="X212" s="17">
        <v>0</v>
      </c>
    </row>
    <row r="213" spans="1:24" s="17" customFormat="1" ht="11.25" x14ac:dyDescent="0.2">
      <c r="A213" s="17" t="s">
        <v>7110</v>
      </c>
      <c r="B213" s="17" t="s">
        <v>7111</v>
      </c>
      <c r="C213" s="17" t="s">
        <v>7112</v>
      </c>
      <c r="D213" s="17" t="s">
        <v>5441</v>
      </c>
      <c r="E213" s="17">
        <v>2016</v>
      </c>
      <c r="F213" s="17" t="s">
        <v>5460</v>
      </c>
      <c r="H213" s="17" t="s">
        <v>7113</v>
      </c>
      <c r="I213" s="17" t="s">
        <v>7114</v>
      </c>
      <c r="J213" s="17" t="s">
        <v>7115</v>
      </c>
      <c r="K213" s="17" t="s">
        <v>5410</v>
      </c>
      <c r="L213" s="17" t="s">
        <v>7116</v>
      </c>
      <c r="M213" s="64">
        <v>4063805</v>
      </c>
      <c r="N213" s="64">
        <v>2433020</v>
      </c>
      <c r="O213" s="17" t="s">
        <v>6329</v>
      </c>
      <c r="P213" s="17" t="s">
        <v>7117</v>
      </c>
      <c r="Q213" s="17" t="s">
        <v>7118</v>
      </c>
      <c r="R213" s="17" t="s">
        <v>5321</v>
      </c>
      <c r="S213" s="17" t="s">
        <v>5321</v>
      </c>
      <c r="T213" s="17" t="s">
        <v>5321</v>
      </c>
      <c r="U213" s="17" t="s">
        <v>5321</v>
      </c>
      <c r="V213" s="17">
        <v>1</v>
      </c>
      <c r="W213" s="17">
        <v>0</v>
      </c>
      <c r="X213" s="17">
        <v>0</v>
      </c>
    </row>
    <row r="214" spans="1:24" s="17" customFormat="1" ht="11.25" x14ac:dyDescent="0.2">
      <c r="A214" s="17" t="s">
        <v>7119</v>
      </c>
      <c r="B214" s="17" t="s">
        <v>7120</v>
      </c>
      <c r="C214" s="17" t="s">
        <v>7121</v>
      </c>
      <c r="D214" s="17" t="s">
        <v>5393</v>
      </c>
      <c r="E214" s="17">
        <v>2015</v>
      </c>
      <c r="F214" s="17" t="s">
        <v>5460</v>
      </c>
      <c r="H214" s="17" t="s">
        <v>7122</v>
      </c>
      <c r="I214" s="17" t="s">
        <v>7123</v>
      </c>
      <c r="J214" s="17" t="s">
        <v>5329</v>
      </c>
      <c r="K214" s="17" t="s">
        <v>5463</v>
      </c>
      <c r="L214" s="17" t="s">
        <v>5816</v>
      </c>
      <c r="M214" s="64">
        <v>3879018</v>
      </c>
      <c r="N214" s="64">
        <v>2147863</v>
      </c>
      <c r="O214" s="17" t="s">
        <v>7124</v>
      </c>
      <c r="P214" s="17" t="s">
        <v>7125</v>
      </c>
      <c r="Q214" s="17" t="s">
        <v>7126</v>
      </c>
      <c r="R214" s="17" t="s">
        <v>5321</v>
      </c>
      <c r="S214" s="17" t="s">
        <v>5321</v>
      </c>
      <c r="T214" s="17" t="s">
        <v>5321</v>
      </c>
      <c r="U214" s="17" t="s">
        <v>5321</v>
      </c>
      <c r="V214" s="17">
        <v>1</v>
      </c>
      <c r="W214" s="17">
        <v>0</v>
      </c>
      <c r="X214" s="17">
        <v>0</v>
      </c>
    </row>
    <row r="215" spans="1:24" s="17" customFormat="1" ht="11.25" x14ac:dyDescent="0.2">
      <c r="A215" s="17" t="s">
        <v>7127</v>
      </c>
      <c r="B215" s="17" t="s">
        <v>7128</v>
      </c>
      <c r="C215" s="17" t="s">
        <v>7129</v>
      </c>
      <c r="D215" s="17" t="s">
        <v>5393</v>
      </c>
      <c r="E215" s="17">
        <v>2015</v>
      </c>
      <c r="F215" s="17" t="s">
        <v>5460</v>
      </c>
      <c r="H215" s="17" t="s">
        <v>7130</v>
      </c>
      <c r="I215" s="17" t="s">
        <v>7131</v>
      </c>
      <c r="J215" s="17" t="s">
        <v>5329</v>
      </c>
      <c r="K215" s="17" t="s">
        <v>5529</v>
      </c>
      <c r="L215" s="17" t="s">
        <v>6097</v>
      </c>
      <c r="M215" s="64">
        <v>1613328</v>
      </c>
      <c r="N215" s="64">
        <v>914999</v>
      </c>
      <c r="O215" s="17" t="s">
        <v>6482</v>
      </c>
      <c r="P215" s="17" t="s">
        <v>7132</v>
      </c>
      <c r="Q215" s="17" t="s">
        <v>6484</v>
      </c>
      <c r="R215" s="17" t="s">
        <v>5321</v>
      </c>
      <c r="S215" s="17" t="s">
        <v>5321</v>
      </c>
      <c r="T215" s="17" t="s">
        <v>5321</v>
      </c>
      <c r="U215" s="17" t="s">
        <v>5321</v>
      </c>
      <c r="V215" s="17">
        <v>1</v>
      </c>
      <c r="W215" s="17">
        <v>0</v>
      </c>
      <c r="X215" s="17">
        <v>0</v>
      </c>
    </row>
    <row r="216" spans="1:24" s="17" customFormat="1" ht="11.25" x14ac:dyDescent="0.2">
      <c r="A216" s="17" t="s">
        <v>7133</v>
      </c>
      <c r="B216" s="17" t="s">
        <v>7134</v>
      </c>
      <c r="C216" s="17" t="s">
        <v>7135</v>
      </c>
      <c r="D216" s="17" t="s">
        <v>5429</v>
      </c>
      <c r="E216" s="17">
        <v>2016</v>
      </c>
      <c r="F216" s="17" t="s">
        <v>5430</v>
      </c>
      <c r="H216" s="17" t="s">
        <v>7136</v>
      </c>
      <c r="I216" s="17" t="s">
        <v>7137</v>
      </c>
      <c r="J216" s="17" t="s">
        <v>5560</v>
      </c>
      <c r="K216" s="17" t="s">
        <v>6685</v>
      </c>
      <c r="L216" s="17" t="s">
        <v>7138</v>
      </c>
      <c r="M216" s="64">
        <v>1174439</v>
      </c>
      <c r="N216" s="64">
        <v>700161</v>
      </c>
      <c r="O216" s="17" t="s">
        <v>5412</v>
      </c>
      <c r="P216" s="17" t="s">
        <v>7139</v>
      </c>
      <c r="Q216" s="17" t="s">
        <v>5414</v>
      </c>
      <c r="R216" s="17" t="s">
        <v>5321</v>
      </c>
      <c r="S216" s="17" t="s">
        <v>5321</v>
      </c>
      <c r="T216" s="17" t="s">
        <v>5321</v>
      </c>
      <c r="U216" s="17" t="s">
        <v>5321</v>
      </c>
      <c r="V216" s="17">
        <v>1</v>
      </c>
      <c r="W216" s="17">
        <v>0</v>
      </c>
      <c r="X216" s="17">
        <v>0</v>
      </c>
    </row>
    <row r="217" spans="1:24" s="17" customFormat="1" ht="11.25" x14ac:dyDescent="0.2">
      <c r="A217" s="17" t="s">
        <v>7140</v>
      </c>
      <c r="B217" s="17" t="s">
        <v>7141</v>
      </c>
      <c r="C217" s="17" t="s">
        <v>7142</v>
      </c>
      <c r="D217" s="17" t="s">
        <v>5441</v>
      </c>
      <c r="E217" s="17">
        <v>2016</v>
      </c>
      <c r="F217" s="17" t="s">
        <v>5430</v>
      </c>
      <c r="H217" s="17" t="s">
        <v>7143</v>
      </c>
      <c r="I217" s="17" t="s">
        <v>7144</v>
      </c>
      <c r="J217" s="17" t="s">
        <v>5329</v>
      </c>
      <c r="K217" s="17" t="s">
        <v>6694</v>
      </c>
      <c r="L217" s="17" t="s">
        <v>5608</v>
      </c>
      <c r="M217" s="64">
        <v>1359221</v>
      </c>
      <c r="N217" s="64">
        <v>730898</v>
      </c>
      <c r="O217" s="17" t="s">
        <v>5510</v>
      </c>
      <c r="P217" s="17" t="s">
        <v>7145</v>
      </c>
      <c r="Q217" s="17" t="s">
        <v>7146</v>
      </c>
      <c r="R217" s="17" t="s">
        <v>5321</v>
      </c>
      <c r="S217" s="17" t="s">
        <v>5321</v>
      </c>
      <c r="T217" s="17" t="s">
        <v>5321</v>
      </c>
      <c r="U217" s="17" t="s">
        <v>5321</v>
      </c>
      <c r="V217" s="17">
        <v>1</v>
      </c>
      <c r="W217" s="17">
        <v>0</v>
      </c>
      <c r="X217" s="17">
        <v>0</v>
      </c>
    </row>
    <row r="218" spans="1:24" s="17" customFormat="1" ht="11.25" x14ac:dyDescent="0.2">
      <c r="A218" s="17" t="s">
        <v>7147</v>
      </c>
      <c r="B218" s="17" t="s">
        <v>7148</v>
      </c>
      <c r="C218" s="17" t="s">
        <v>7149</v>
      </c>
      <c r="D218" s="17" t="s">
        <v>5393</v>
      </c>
      <c r="E218" s="17">
        <v>2015</v>
      </c>
      <c r="F218" s="17" t="s">
        <v>11</v>
      </c>
      <c r="H218" s="17" t="s">
        <v>7150</v>
      </c>
      <c r="I218" s="17" t="s">
        <v>7151</v>
      </c>
      <c r="J218" s="17" t="s">
        <v>5329</v>
      </c>
      <c r="K218" s="17" t="s">
        <v>5744</v>
      </c>
      <c r="L218" s="17" t="s">
        <v>5464</v>
      </c>
      <c r="M218" s="64">
        <v>1440182</v>
      </c>
      <c r="N218" s="64">
        <v>855061</v>
      </c>
      <c r="O218" s="17" t="s">
        <v>7152</v>
      </c>
      <c r="P218" s="17" t="s">
        <v>7153</v>
      </c>
      <c r="Q218" s="17" t="s">
        <v>6959</v>
      </c>
      <c r="R218" s="17" t="s">
        <v>5321</v>
      </c>
      <c r="S218" s="17" t="s">
        <v>5321</v>
      </c>
      <c r="T218" s="17" t="s">
        <v>5321</v>
      </c>
      <c r="U218" s="17" t="s">
        <v>5321</v>
      </c>
      <c r="V218" s="17">
        <v>1</v>
      </c>
      <c r="W218" s="17">
        <v>0</v>
      </c>
      <c r="X218" s="17">
        <v>0</v>
      </c>
    </row>
    <row r="219" spans="1:24" s="17" customFormat="1" ht="11.25" x14ac:dyDescent="0.2">
      <c r="A219" s="17" t="s">
        <v>7154</v>
      </c>
      <c r="B219" s="17" t="s">
        <v>7155</v>
      </c>
      <c r="C219" s="17" t="s">
        <v>7156</v>
      </c>
      <c r="D219" s="17" t="s">
        <v>5393</v>
      </c>
      <c r="E219" s="17">
        <v>2015</v>
      </c>
      <c r="F219" s="17" t="s">
        <v>5882</v>
      </c>
      <c r="H219" s="17" t="s">
        <v>7157</v>
      </c>
      <c r="I219" s="17" t="s">
        <v>7158</v>
      </c>
      <c r="J219" s="17" t="s">
        <v>5384</v>
      </c>
      <c r="K219" s="17" t="s">
        <v>5463</v>
      </c>
      <c r="L219" s="17" t="s">
        <v>6097</v>
      </c>
      <c r="M219" s="64">
        <v>2333817</v>
      </c>
      <c r="N219" s="64">
        <v>1129690</v>
      </c>
      <c r="O219" s="17" t="s">
        <v>7159</v>
      </c>
      <c r="P219" s="17" t="s">
        <v>7160</v>
      </c>
      <c r="Q219" s="17" t="s">
        <v>7161</v>
      </c>
      <c r="R219" s="17" t="s">
        <v>5321</v>
      </c>
      <c r="S219" s="17" t="s">
        <v>5321</v>
      </c>
      <c r="T219" s="17" t="s">
        <v>5321</v>
      </c>
      <c r="U219" s="17" t="s">
        <v>5321</v>
      </c>
      <c r="V219" s="17">
        <v>1</v>
      </c>
      <c r="W219" s="17">
        <v>0</v>
      </c>
      <c r="X219" s="17">
        <v>0</v>
      </c>
    </row>
    <row r="220" spans="1:24" s="17" customFormat="1" ht="11.25" x14ac:dyDescent="0.2">
      <c r="A220" s="17" t="s">
        <v>7162</v>
      </c>
      <c r="B220" s="17" t="s">
        <v>7163</v>
      </c>
      <c r="C220" s="17" t="s">
        <v>7164</v>
      </c>
      <c r="D220" s="17" t="s">
        <v>5325</v>
      </c>
      <c r="E220" s="17">
        <v>2014</v>
      </c>
      <c r="F220" s="17" t="s">
        <v>5460</v>
      </c>
      <c r="H220" s="17" t="s">
        <v>7165</v>
      </c>
      <c r="I220" s="17" t="s">
        <v>7166</v>
      </c>
      <c r="J220" s="17" t="s">
        <v>5560</v>
      </c>
      <c r="K220" s="17" t="s">
        <v>5936</v>
      </c>
      <c r="L220" s="17" t="s">
        <v>5976</v>
      </c>
      <c r="M220" s="64">
        <v>2126987</v>
      </c>
      <c r="N220" s="64">
        <v>1268863</v>
      </c>
      <c r="O220" s="17" t="s">
        <v>6497</v>
      </c>
      <c r="P220" s="17" t="s">
        <v>7167</v>
      </c>
      <c r="Q220" s="17" t="s">
        <v>5797</v>
      </c>
      <c r="R220" s="17" t="s">
        <v>5375</v>
      </c>
      <c r="S220" s="17" t="s">
        <v>7168</v>
      </c>
      <c r="T220" s="17" t="s">
        <v>5321</v>
      </c>
      <c r="U220" s="17" t="s">
        <v>7169</v>
      </c>
      <c r="V220" s="17">
        <v>1</v>
      </c>
      <c r="W220" s="17">
        <v>0</v>
      </c>
      <c r="X220" s="17">
        <v>0</v>
      </c>
    </row>
    <row r="221" spans="1:24" s="17" customFormat="1" ht="11.25" x14ac:dyDescent="0.2">
      <c r="A221" s="17" t="s">
        <v>7170</v>
      </c>
      <c r="B221" s="17" t="s">
        <v>7171</v>
      </c>
      <c r="C221" s="17" t="s">
        <v>7172</v>
      </c>
      <c r="D221" s="17" t="s">
        <v>5406</v>
      </c>
      <c r="E221" s="17">
        <v>2016</v>
      </c>
      <c r="F221" s="17" t="s">
        <v>11</v>
      </c>
      <c r="G221" s="17" t="s">
        <v>7173</v>
      </c>
      <c r="H221" s="17" t="s">
        <v>7174</v>
      </c>
      <c r="I221" s="17" t="s">
        <v>7175</v>
      </c>
      <c r="J221" s="17" t="s">
        <v>5409</v>
      </c>
      <c r="K221" s="17" t="s">
        <v>7176</v>
      </c>
      <c r="L221" s="17" t="s">
        <v>7177</v>
      </c>
      <c r="M221" s="64">
        <v>703461</v>
      </c>
      <c r="N221" s="64">
        <v>422076</v>
      </c>
      <c r="O221" s="17" t="s">
        <v>7178</v>
      </c>
      <c r="P221" s="17" t="s">
        <v>7179</v>
      </c>
      <c r="Q221" s="17" t="s">
        <v>7180</v>
      </c>
      <c r="R221" s="17" t="s">
        <v>5321</v>
      </c>
      <c r="S221" s="17" t="s">
        <v>5321</v>
      </c>
      <c r="T221" s="17" t="s">
        <v>5321</v>
      </c>
      <c r="U221" s="17" t="s">
        <v>5321</v>
      </c>
      <c r="V221" s="17">
        <v>1</v>
      </c>
      <c r="W221" s="17">
        <v>0</v>
      </c>
      <c r="X221" s="17">
        <v>0</v>
      </c>
    </row>
    <row r="222" spans="1:24" s="17" customFormat="1" ht="11.25" x14ac:dyDescent="0.2">
      <c r="A222" s="17" t="s">
        <v>7181</v>
      </c>
      <c r="B222" s="17" t="s">
        <v>7182</v>
      </c>
      <c r="C222" s="17" t="s">
        <v>7183</v>
      </c>
      <c r="D222" s="17" t="s">
        <v>5393</v>
      </c>
      <c r="E222" s="17">
        <v>2015</v>
      </c>
      <c r="F222" s="17" t="s">
        <v>5882</v>
      </c>
      <c r="I222" s="17" t="s">
        <v>7184</v>
      </c>
      <c r="J222" s="17" t="s">
        <v>5329</v>
      </c>
      <c r="K222" s="17" t="s">
        <v>5744</v>
      </c>
      <c r="L222" s="17" t="s">
        <v>6846</v>
      </c>
      <c r="M222" s="64">
        <v>2580619</v>
      </c>
      <c r="N222" s="64">
        <v>1459227</v>
      </c>
      <c r="O222" s="17" t="s">
        <v>7185</v>
      </c>
      <c r="P222" s="17" t="s">
        <v>7186</v>
      </c>
      <c r="Q222" s="17" t="s">
        <v>6959</v>
      </c>
      <c r="R222" s="17" t="s">
        <v>5321</v>
      </c>
      <c r="S222" s="17" t="s">
        <v>5321</v>
      </c>
      <c r="T222" s="17" t="s">
        <v>5321</v>
      </c>
      <c r="U222" s="17" t="s">
        <v>5321</v>
      </c>
      <c r="V222" s="17">
        <v>1</v>
      </c>
      <c r="W222" s="17">
        <v>0</v>
      </c>
      <c r="X222" s="17">
        <v>0</v>
      </c>
    </row>
    <row r="223" spans="1:24" s="17" customFormat="1" ht="11.25" x14ac:dyDescent="0.2">
      <c r="A223" s="17" t="s">
        <v>7187</v>
      </c>
      <c r="B223" s="17" t="s">
        <v>7188</v>
      </c>
      <c r="C223" s="17" t="s">
        <v>7189</v>
      </c>
      <c r="D223" s="17" t="s">
        <v>5393</v>
      </c>
      <c r="E223" s="17">
        <v>2014</v>
      </c>
      <c r="F223" s="17" t="s">
        <v>5460</v>
      </c>
      <c r="H223" s="17" t="s">
        <v>7190</v>
      </c>
      <c r="I223" s="17" t="s">
        <v>7191</v>
      </c>
      <c r="J223" s="17" t="s">
        <v>5329</v>
      </c>
      <c r="K223" s="17" t="s">
        <v>5774</v>
      </c>
      <c r="L223" s="17" t="s">
        <v>5951</v>
      </c>
      <c r="M223" s="64">
        <v>1240900</v>
      </c>
      <c r="N223" s="64">
        <v>700140</v>
      </c>
      <c r="O223" s="17" t="s">
        <v>7192</v>
      </c>
      <c r="P223" s="17" t="s">
        <v>7193</v>
      </c>
      <c r="Q223" s="17" t="s">
        <v>7194</v>
      </c>
      <c r="R223" s="17" t="s">
        <v>5321</v>
      </c>
      <c r="S223" s="17" t="s">
        <v>5321</v>
      </c>
      <c r="T223" s="17" t="s">
        <v>5321</v>
      </c>
      <c r="U223" s="17" t="s">
        <v>5321</v>
      </c>
      <c r="V223" s="17">
        <v>1</v>
      </c>
      <c r="W223" s="17">
        <v>0</v>
      </c>
      <c r="X223" s="17">
        <v>0</v>
      </c>
    </row>
    <row r="224" spans="1:24" s="17" customFormat="1" ht="11.25" x14ac:dyDescent="0.2">
      <c r="A224" s="17" t="s">
        <v>7195</v>
      </c>
      <c r="B224" s="17" t="s">
        <v>7196</v>
      </c>
      <c r="C224" s="17" t="s">
        <v>7197</v>
      </c>
      <c r="D224" s="17" t="s">
        <v>5325</v>
      </c>
      <c r="E224" s="17">
        <v>2016</v>
      </c>
      <c r="F224" s="17" t="s">
        <v>5313</v>
      </c>
      <c r="H224" s="17" t="s">
        <v>7198</v>
      </c>
      <c r="I224" s="17" t="s">
        <v>7199</v>
      </c>
      <c r="J224" s="17" t="s">
        <v>5329</v>
      </c>
      <c r="K224" s="17" t="s">
        <v>5410</v>
      </c>
      <c r="L224" s="17" t="s">
        <v>5521</v>
      </c>
      <c r="M224" s="64">
        <v>7024703</v>
      </c>
      <c r="N224" s="64">
        <v>5085000</v>
      </c>
      <c r="O224" s="17" t="s">
        <v>7200</v>
      </c>
      <c r="P224" s="17" t="s">
        <v>7201</v>
      </c>
      <c r="Q224" s="17" t="s">
        <v>7202</v>
      </c>
      <c r="R224" s="17" t="s">
        <v>7203</v>
      </c>
      <c r="S224" s="17" t="s">
        <v>7204</v>
      </c>
      <c r="T224" s="17" t="s">
        <v>5321</v>
      </c>
      <c r="U224" s="17" t="s">
        <v>7205</v>
      </c>
      <c r="V224" s="17">
        <v>1</v>
      </c>
      <c r="W224" s="17">
        <v>0</v>
      </c>
      <c r="X224" s="17">
        <v>0</v>
      </c>
    </row>
    <row r="225" spans="1:24" s="17" customFormat="1" ht="11.25" x14ac:dyDescent="0.2">
      <c r="A225" s="17" t="s">
        <v>7206</v>
      </c>
      <c r="B225" s="17" t="s">
        <v>7207</v>
      </c>
      <c r="C225" s="17" t="s">
        <v>7208</v>
      </c>
      <c r="D225" s="17" t="s">
        <v>5325</v>
      </c>
      <c r="E225" s="17">
        <v>2016</v>
      </c>
      <c r="F225" s="17" t="s">
        <v>5313</v>
      </c>
      <c r="H225" s="17" t="s">
        <v>7209</v>
      </c>
      <c r="I225" s="17" t="s">
        <v>7210</v>
      </c>
      <c r="J225" s="17" t="s">
        <v>5607</v>
      </c>
      <c r="K225" s="17" t="s">
        <v>5385</v>
      </c>
      <c r="L225" s="17" t="s">
        <v>5411</v>
      </c>
      <c r="M225" s="64">
        <v>4222005</v>
      </c>
      <c r="N225" s="64">
        <v>2533203</v>
      </c>
      <c r="O225" s="17" t="s">
        <v>6497</v>
      </c>
      <c r="P225" s="17" t="s">
        <v>7211</v>
      </c>
      <c r="Q225" s="17" t="s">
        <v>5797</v>
      </c>
      <c r="R225" s="17" t="s">
        <v>5375</v>
      </c>
      <c r="S225" s="17" t="s">
        <v>7212</v>
      </c>
      <c r="T225" s="17" t="s">
        <v>5321</v>
      </c>
      <c r="U225" s="17" t="s">
        <v>7213</v>
      </c>
      <c r="V225" s="17">
        <v>1</v>
      </c>
      <c r="W225" s="17">
        <v>0</v>
      </c>
      <c r="X225" s="17">
        <v>0</v>
      </c>
    </row>
    <row r="226" spans="1:24" s="17" customFormat="1" ht="11.25" x14ac:dyDescent="0.2">
      <c r="A226" s="17" t="s">
        <v>7214</v>
      </c>
      <c r="B226" s="17" t="s">
        <v>7215</v>
      </c>
      <c r="C226" s="17" t="s">
        <v>7216</v>
      </c>
      <c r="D226" s="17" t="s">
        <v>5325</v>
      </c>
      <c r="E226" s="17">
        <v>2016</v>
      </c>
      <c r="F226" s="17" t="s">
        <v>5313</v>
      </c>
      <c r="H226" s="17" t="s">
        <v>7209</v>
      </c>
      <c r="I226" s="17" t="s">
        <v>7217</v>
      </c>
      <c r="J226" s="17" t="s">
        <v>5384</v>
      </c>
      <c r="K226" s="17" t="s">
        <v>6274</v>
      </c>
      <c r="L226" s="17" t="s">
        <v>5473</v>
      </c>
      <c r="M226" s="64">
        <v>2452784</v>
      </c>
      <c r="N226" s="64">
        <v>1471670</v>
      </c>
      <c r="O226" s="17" t="s">
        <v>7218</v>
      </c>
      <c r="P226" s="17" t="s">
        <v>7219</v>
      </c>
      <c r="Q226" s="17" t="s">
        <v>6414</v>
      </c>
      <c r="R226" s="17" t="s">
        <v>7220</v>
      </c>
      <c r="S226" s="17" t="s">
        <v>7221</v>
      </c>
      <c r="T226" s="17" t="s">
        <v>5321</v>
      </c>
      <c r="U226" s="17" t="s">
        <v>7222</v>
      </c>
      <c r="V226" s="17">
        <v>1</v>
      </c>
      <c r="W226" s="17">
        <v>0</v>
      </c>
      <c r="X226" s="17">
        <v>0</v>
      </c>
    </row>
    <row r="227" spans="1:24" s="17" customFormat="1" ht="11.25" x14ac:dyDescent="0.2">
      <c r="A227" s="17" t="s">
        <v>7223</v>
      </c>
      <c r="B227" s="17" t="s">
        <v>7224</v>
      </c>
      <c r="C227" s="17" t="s">
        <v>7225</v>
      </c>
      <c r="D227" s="17" t="s">
        <v>5528</v>
      </c>
      <c r="E227" s="17">
        <v>2016</v>
      </c>
      <c r="F227" s="17" t="s">
        <v>5418</v>
      </c>
      <c r="I227" s="17" t="s">
        <v>7223</v>
      </c>
      <c r="J227" s="17" t="s">
        <v>5397</v>
      </c>
      <c r="K227" s="17" t="s">
        <v>5529</v>
      </c>
      <c r="L227" s="17" t="s">
        <v>5530</v>
      </c>
      <c r="M227" s="64">
        <v>959719</v>
      </c>
      <c r="N227" s="64">
        <v>259762</v>
      </c>
      <c r="O227" s="17" t="s">
        <v>5321</v>
      </c>
      <c r="P227" s="17" t="s">
        <v>7226</v>
      </c>
      <c r="Q227" s="17" t="s">
        <v>5321</v>
      </c>
      <c r="R227" s="17" t="s">
        <v>5321</v>
      </c>
      <c r="S227" s="17" t="s">
        <v>5321</v>
      </c>
      <c r="T227" s="17" t="s">
        <v>5321</v>
      </c>
      <c r="U227" s="17" t="s">
        <v>5321</v>
      </c>
      <c r="V227" s="17">
        <v>0</v>
      </c>
      <c r="W227" s="17">
        <v>0</v>
      </c>
      <c r="X227" s="17">
        <v>0</v>
      </c>
    </row>
    <row r="228" spans="1:24" s="17" customFormat="1" ht="11.25" x14ac:dyDescent="0.2">
      <c r="A228" s="17" t="s">
        <v>7227</v>
      </c>
      <c r="B228" s="17" t="s">
        <v>7228</v>
      </c>
      <c r="C228" s="17" t="s">
        <v>7229</v>
      </c>
      <c r="D228" s="17" t="s">
        <v>5381</v>
      </c>
      <c r="E228" s="17">
        <v>2017</v>
      </c>
      <c r="F228" s="17" t="s">
        <v>5470</v>
      </c>
      <c r="H228" s="17" t="s">
        <v>7230</v>
      </c>
      <c r="I228" s="17" t="s">
        <v>7231</v>
      </c>
      <c r="J228" s="17" t="s">
        <v>7232</v>
      </c>
      <c r="K228" s="17" t="s">
        <v>7233</v>
      </c>
      <c r="L228" s="17" t="s">
        <v>6658</v>
      </c>
      <c r="M228" s="64">
        <v>1924098</v>
      </c>
      <c r="N228" s="64">
        <v>1143419</v>
      </c>
      <c r="O228" s="17" t="s">
        <v>7234</v>
      </c>
      <c r="P228" s="17" t="s">
        <v>7235</v>
      </c>
      <c r="Q228" s="17" t="s">
        <v>5321</v>
      </c>
      <c r="R228" s="17" t="s">
        <v>5321</v>
      </c>
      <c r="S228" s="17" t="s">
        <v>5321</v>
      </c>
      <c r="T228" s="17" t="s">
        <v>5321</v>
      </c>
      <c r="U228" s="17" t="s">
        <v>5321</v>
      </c>
      <c r="V228" s="17">
        <v>1</v>
      </c>
      <c r="W228" s="17">
        <v>0</v>
      </c>
      <c r="X228" s="17">
        <v>0</v>
      </c>
    </row>
    <row r="229" spans="1:24" s="17" customFormat="1" ht="11.25" x14ac:dyDescent="0.2">
      <c r="A229" s="17" t="s">
        <v>7236</v>
      </c>
      <c r="B229" s="17" t="s">
        <v>7237</v>
      </c>
      <c r="C229" s="17" t="s">
        <v>7238</v>
      </c>
      <c r="D229" s="17" t="s">
        <v>5495</v>
      </c>
      <c r="E229" s="17">
        <v>2016</v>
      </c>
      <c r="F229" s="17" t="s">
        <v>6130</v>
      </c>
      <c r="I229" s="17" t="s">
        <v>7239</v>
      </c>
      <c r="J229" s="17" t="s">
        <v>5508</v>
      </c>
      <c r="K229" s="17" t="s">
        <v>7240</v>
      </c>
      <c r="L229" s="17" t="s">
        <v>7241</v>
      </c>
      <c r="M229" s="64">
        <v>17417232</v>
      </c>
      <c r="N229" s="64">
        <v>10450090</v>
      </c>
      <c r="O229" s="17" t="s">
        <v>7242</v>
      </c>
      <c r="P229" s="17" t="s">
        <v>7243</v>
      </c>
      <c r="Q229" s="17" t="s">
        <v>7244</v>
      </c>
      <c r="R229" s="17" t="s">
        <v>5321</v>
      </c>
      <c r="S229" s="17" t="s">
        <v>5321</v>
      </c>
      <c r="T229" s="17" t="s">
        <v>5321</v>
      </c>
      <c r="U229" s="17" t="s">
        <v>5321</v>
      </c>
      <c r="V229" s="17">
        <v>1</v>
      </c>
      <c r="W229" s="17">
        <v>0</v>
      </c>
      <c r="X229" s="17">
        <v>0</v>
      </c>
    </row>
    <row r="230" spans="1:24" s="17" customFormat="1" ht="11.25" x14ac:dyDescent="0.2">
      <c r="A230" s="17" t="s">
        <v>7245</v>
      </c>
      <c r="B230" s="17" t="s">
        <v>7246</v>
      </c>
      <c r="C230" s="17" t="s">
        <v>7245</v>
      </c>
      <c r="D230" s="17" t="s">
        <v>5528</v>
      </c>
      <c r="E230" s="17">
        <v>2016</v>
      </c>
      <c r="F230" s="17" t="s">
        <v>5418</v>
      </c>
      <c r="I230" s="17" t="s">
        <v>7247</v>
      </c>
      <c r="J230" s="17" t="s">
        <v>5397</v>
      </c>
      <c r="K230" s="17" t="s">
        <v>5529</v>
      </c>
      <c r="L230" s="17" t="s">
        <v>5530</v>
      </c>
      <c r="M230" s="64">
        <v>923488</v>
      </c>
      <c r="N230" s="64">
        <v>496374</v>
      </c>
      <c r="O230" s="17" t="s">
        <v>5321</v>
      </c>
      <c r="P230" s="17" t="s">
        <v>7248</v>
      </c>
      <c r="Q230" s="17" t="s">
        <v>5321</v>
      </c>
      <c r="R230" s="17" t="s">
        <v>5321</v>
      </c>
      <c r="S230" s="17" t="s">
        <v>5321</v>
      </c>
      <c r="T230" s="17" t="s">
        <v>5321</v>
      </c>
      <c r="U230" s="17" t="s">
        <v>5321</v>
      </c>
      <c r="V230" s="17">
        <v>0</v>
      </c>
      <c r="W230" s="17">
        <v>0</v>
      </c>
      <c r="X230" s="17">
        <v>0</v>
      </c>
    </row>
    <row r="231" spans="1:24" s="17" customFormat="1" ht="11.25" x14ac:dyDescent="0.2">
      <c r="A231" s="17" t="s">
        <v>7249</v>
      </c>
      <c r="B231" s="17" t="s">
        <v>7250</v>
      </c>
      <c r="C231" s="17" t="s">
        <v>7251</v>
      </c>
      <c r="D231" s="17" t="s">
        <v>5429</v>
      </c>
      <c r="E231" s="17">
        <v>2017</v>
      </c>
      <c r="F231" s="17" t="s">
        <v>5430</v>
      </c>
      <c r="H231" s="17" t="s">
        <v>7252</v>
      </c>
      <c r="I231" s="17" t="s">
        <v>7253</v>
      </c>
      <c r="J231" s="17" t="s">
        <v>7254</v>
      </c>
      <c r="K231" s="17" t="s">
        <v>7255</v>
      </c>
      <c r="L231" s="17" t="s">
        <v>7256</v>
      </c>
      <c r="M231" s="64">
        <v>2782957</v>
      </c>
      <c r="N231" s="64">
        <v>1669774</v>
      </c>
      <c r="O231" s="17" t="s">
        <v>6047</v>
      </c>
      <c r="P231" s="17" t="s">
        <v>7257</v>
      </c>
      <c r="Q231" s="17" t="s">
        <v>5321</v>
      </c>
      <c r="R231" s="17" t="s">
        <v>5321</v>
      </c>
      <c r="S231" s="17" t="s">
        <v>5321</v>
      </c>
      <c r="T231" s="17" t="s">
        <v>5321</v>
      </c>
      <c r="U231" s="17" t="s">
        <v>5321</v>
      </c>
      <c r="V231" s="17">
        <v>0</v>
      </c>
      <c r="W231" s="17">
        <v>0</v>
      </c>
      <c r="X231" s="17">
        <v>0</v>
      </c>
    </row>
    <row r="232" spans="1:24" s="17" customFormat="1" ht="11.25" x14ac:dyDescent="0.2">
      <c r="A232" s="17" t="s">
        <v>7258</v>
      </c>
      <c r="B232" s="17" t="s">
        <v>7259</v>
      </c>
      <c r="C232" s="17" t="s">
        <v>7260</v>
      </c>
      <c r="D232" s="17" t="s">
        <v>5325</v>
      </c>
      <c r="E232" s="17">
        <v>2017</v>
      </c>
      <c r="F232" s="17" t="s">
        <v>5394</v>
      </c>
      <c r="H232" s="17" t="s">
        <v>7261</v>
      </c>
      <c r="I232" s="17" t="s">
        <v>7262</v>
      </c>
      <c r="J232" s="17" t="s">
        <v>7232</v>
      </c>
      <c r="K232" s="17" t="s">
        <v>6123</v>
      </c>
      <c r="L232" s="17" t="s">
        <v>5358</v>
      </c>
      <c r="M232" s="64">
        <v>6339079</v>
      </c>
      <c r="N232" s="64">
        <v>4754309</v>
      </c>
      <c r="O232" s="17" t="s">
        <v>7263</v>
      </c>
      <c r="P232" s="17" t="s">
        <v>5628</v>
      </c>
      <c r="Q232" s="17" t="s">
        <v>7264</v>
      </c>
      <c r="R232" s="17" t="s">
        <v>7265</v>
      </c>
      <c r="S232" s="17" t="s">
        <v>5321</v>
      </c>
      <c r="T232" s="17" t="s">
        <v>5321</v>
      </c>
      <c r="U232" s="17" t="s">
        <v>5321</v>
      </c>
      <c r="V232" s="17">
        <v>1</v>
      </c>
      <c r="W232" s="17">
        <v>0</v>
      </c>
      <c r="X232" s="17">
        <v>0</v>
      </c>
    </row>
    <row r="233" spans="1:24" s="17" customFormat="1" ht="11.25" x14ac:dyDescent="0.2">
      <c r="A233" s="17" t="s">
        <v>7266</v>
      </c>
      <c r="B233" s="17" t="s">
        <v>7267</v>
      </c>
      <c r="C233" s="17" t="s">
        <v>7268</v>
      </c>
      <c r="D233" s="17" t="s">
        <v>5528</v>
      </c>
      <c r="E233" s="17">
        <v>2016</v>
      </c>
      <c r="F233" s="17" t="s">
        <v>5394</v>
      </c>
      <c r="G233" s="17" t="s">
        <v>7269</v>
      </c>
      <c r="I233" s="17" t="s">
        <v>7270</v>
      </c>
      <c r="J233" s="17" t="s">
        <v>5397</v>
      </c>
      <c r="K233" s="17" t="s">
        <v>7271</v>
      </c>
      <c r="L233" s="17" t="s">
        <v>5951</v>
      </c>
      <c r="M233" s="64">
        <v>1450000</v>
      </c>
      <c r="N233" s="64">
        <v>500000</v>
      </c>
      <c r="O233" s="17" t="s">
        <v>5321</v>
      </c>
      <c r="P233" s="17" t="s">
        <v>7272</v>
      </c>
      <c r="Q233" s="17" t="s">
        <v>5321</v>
      </c>
      <c r="R233" s="17" t="s">
        <v>5321</v>
      </c>
      <c r="S233" s="17" t="s">
        <v>5321</v>
      </c>
      <c r="T233" s="17" t="s">
        <v>5321</v>
      </c>
      <c r="U233" s="17" t="s">
        <v>5321</v>
      </c>
      <c r="V233" s="17">
        <v>0</v>
      </c>
      <c r="W233" s="17">
        <v>0</v>
      </c>
      <c r="X233" s="17">
        <v>0</v>
      </c>
    </row>
    <row r="234" spans="1:24" s="17" customFormat="1" ht="11.25" x14ac:dyDescent="0.2">
      <c r="A234" s="17" t="s">
        <v>7273</v>
      </c>
      <c r="B234" s="17" t="s">
        <v>7274</v>
      </c>
      <c r="C234" s="17" t="s">
        <v>7275</v>
      </c>
      <c r="D234" s="17" t="s">
        <v>5325</v>
      </c>
      <c r="E234" s="17">
        <v>2017</v>
      </c>
      <c r="F234" s="17" t="s">
        <v>5470</v>
      </c>
      <c r="H234" s="17" t="s">
        <v>7276</v>
      </c>
      <c r="I234" s="17" t="s">
        <v>7277</v>
      </c>
      <c r="J234" s="17" t="s">
        <v>5597</v>
      </c>
      <c r="K234" s="17" t="s">
        <v>5598</v>
      </c>
      <c r="L234" s="17" t="s">
        <v>5473</v>
      </c>
      <c r="M234" s="64">
        <v>2765954</v>
      </c>
      <c r="N234" s="64">
        <v>1659572</v>
      </c>
      <c r="O234" s="17" t="s">
        <v>7278</v>
      </c>
      <c r="P234" s="17" t="s">
        <v>7279</v>
      </c>
      <c r="Q234" s="17" t="s">
        <v>5349</v>
      </c>
      <c r="R234" s="17" t="s">
        <v>5375</v>
      </c>
      <c r="S234" s="17" t="s">
        <v>7280</v>
      </c>
      <c r="T234" s="17" t="s">
        <v>5321</v>
      </c>
      <c r="U234" s="17" t="s">
        <v>7281</v>
      </c>
      <c r="V234" s="17">
        <v>1</v>
      </c>
      <c r="W234" s="17">
        <v>0</v>
      </c>
      <c r="X234" s="17">
        <v>0</v>
      </c>
    </row>
    <row r="235" spans="1:24" s="17" customFormat="1" ht="11.25" x14ac:dyDescent="0.2">
      <c r="A235" s="17" t="s">
        <v>7282</v>
      </c>
      <c r="B235" s="17" t="s">
        <v>7283</v>
      </c>
      <c r="C235" s="17" t="s">
        <v>7284</v>
      </c>
      <c r="D235" s="17" t="s">
        <v>5325</v>
      </c>
      <c r="E235" s="17">
        <v>2017</v>
      </c>
      <c r="F235" s="17" t="s">
        <v>6374</v>
      </c>
      <c r="H235" s="17" t="s">
        <v>7285</v>
      </c>
      <c r="I235" s="17" t="s">
        <v>7286</v>
      </c>
      <c r="J235" s="17" t="s">
        <v>5384</v>
      </c>
      <c r="K235" s="17" t="s">
        <v>7287</v>
      </c>
      <c r="L235" s="17" t="s">
        <v>7288</v>
      </c>
      <c r="M235" s="64">
        <v>939752</v>
      </c>
      <c r="N235" s="64">
        <v>560251</v>
      </c>
      <c r="O235" s="17" t="s">
        <v>6869</v>
      </c>
      <c r="P235" s="17" t="s">
        <v>7289</v>
      </c>
      <c r="Q235" s="17" t="s">
        <v>6971</v>
      </c>
      <c r="R235" s="17" t="s">
        <v>5375</v>
      </c>
      <c r="S235" s="17" t="s">
        <v>7290</v>
      </c>
      <c r="T235" s="17" t="s">
        <v>5321</v>
      </c>
      <c r="U235" s="17" t="s">
        <v>7291</v>
      </c>
      <c r="V235" s="17">
        <v>1</v>
      </c>
      <c r="W235" s="17">
        <v>0</v>
      </c>
      <c r="X235" s="17">
        <v>0</v>
      </c>
    </row>
    <row r="236" spans="1:24" s="17" customFormat="1" ht="11.25" x14ac:dyDescent="0.2">
      <c r="A236" s="17" t="s">
        <v>7292</v>
      </c>
      <c r="B236" s="17" t="s">
        <v>7293</v>
      </c>
      <c r="C236" s="17" t="s">
        <v>7294</v>
      </c>
      <c r="D236" s="17" t="s">
        <v>5393</v>
      </c>
      <c r="E236" s="17">
        <v>2016</v>
      </c>
      <c r="F236" s="17" t="s">
        <v>5430</v>
      </c>
      <c r="H236" s="17" t="s">
        <v>7295</v>
      </c>
      <c r="I236" s="17" t="s">
        <v>7296</v>
      </c>
      <c r="J236" s="17" t="s">
        <v>5329</v>
      </c>
      <c r="K236" s="17" t="s">
        <v>6992</v>
      </c>
      <c r="L236" s="17" t="s">
        <v>6189</v>
      </c>
      <c r="M236" s="64">
        <v>1480627</v>
      </c>
      <c r="N236" s="64">
        <v>879029</v>
      </c>
      <c r="O236" s="17" t="s">
        <v>7297</v>
      </c>
      <c r="P236" s="17" t="s">
        <v>7298</v>
      </c>
      <c r="Q236" s="17" t="s">
        <v>6484</v>
      </c>
      <c r="R236" s="17" t="s">
        <v>5321</v>
      </c>
      <c r="S236" s="17" t="s">
        <v>5321</v>
      </c>
      <c r="T236" s="17" t="s">
        <v>5321</v>
      </c>
      <c r="U236" s="17" t="s">
        <v>5321</v>
      </c>
      <c r="V236" s="17">
        <v>1</v>
      </c>
      <c r="W236" s="17">
        <v>0</v>
      </c>
      <c r="X236" s="17">
        <v>0</v>
      </c>
    </row>
    <row r="237" spans="1:24" s="17" customFormat="1" ht="11.25" x14ac:dyDescent="0.2">
      <c r="A237" s="17" t="s">
        <v>7299</v>
      </c>
      <c r="B237" s="17" t="s">
        <v>7300</v>
      </c>
      <c r="C237" s="17" t="s">
        <v>7301</v>
      </c>
      <c r="D237" s="17" t="s">
        <v>5495</v>
      </c>
      <c r="E237" s="17">
        <v>2016</v>
      </c>
      <c r="F237" s="17" t="s">
        <v>6542</v>
      </c>
      <c r="I237" s="17" t="s">
        <v>7302</v>
      </c>
      <c r="J237" s="17" t="s">
        <v>5397</v>
      </c>
      <c r="K237" s="17" t="s">
        <v>7303</v>
      </c>
      <c r="L237" s="17" t="s">
        <v>5626</v>
      </c>
      <c r="M237" s="64">
        <v>17000044</v>
      </c>
      <c r="N237" s="64">
        <v>10200026</v>
      </c>
      <c r="O237" s="17" t="s">
        <v>7304</v>
      </c>
      <c r="P237" s="17" t="s">
        <v>7305</v>
      </c>
      <c r="Q237" s="17" t="s">
        <v>5349</v>
      </c>
      <c r="R237" s="17" t="s">
        <v>5321</v>
      </c>
      <c r="S237" s="17" t="s">
        <v>5321</v>
      </c>
      <c r="T237" s="17" t="s">
        <v>5321</v>
      </c>
      <c r="U237" s="17" t="s">
        <v>5321</v>
      </c>
      <c r="V237" s="17">
        <v>1</v>
      </c>
      <c r="W237" s="17">
        <v>0</v>
      </c>
      <c r="X237" s="17">
        <v>0</v>
      </c>
    </row>
    <row r="238" spans="1:24" s="17" customFormat="1" ht="11.25" x14ac:dyDescent="0.2">
      <c r="A238" s="17" t="s">
        <v>7306</v>
      </c>
      <c r="B238" s="17" t="s">
        <v>7307</v>
      </c>
      <c r="C238" s="17" t="s">
        <v>7308</v>
      </c>
      <c r="D238" s="17" t="s">
        <v>5312</v>
      </c>
      <c r="E238" s="17">
        <v>2016</v>
      </c>
      <c r="F238" s="17" t="s">
        <v>5418</v>
      </c>
      <c r="I238" s="17" t="s">
        <v>7309</v>
      </c>
      <c r="J238" s="17" t="s">
        <v>6845</v>
      </c>
      <c r="K238" s="17" t="s">
        <v>7303</v>
      </c>
      <c r="L238" s="17" t="s">
        <v>5617</v>
      </c>
      <c r="M238" s="64">
        <v>13866516</v>
      </c>
      <c r="N238" s="64">
        <v>8319910</v>
      </c>
      <c r="O238" s="17" t="s">
        <v>7310</v>
      </c>
      <c r="P238" s="17" t="s">
        <v>7311</v>
      </c>
      <c r="Q238" s="17" t="s">
        <v>7312</v>
      </c>
      <c r="R238" s="17" t="s">
        <v>5321</v>
      </c>
      <c r="S238" s="17" t="s">
        <v>5321</v>
      </c>
      <c r="T238" s="17" t="s">
        <v>5321</v>
      </c>
      <c r="U238" s="17" t="s">
        <v>5321</v>
      </c>
      <c r="V238" s="17">
        <v>1</v>
      </c>
      <c r="W238" s="17">
        <v>0</v>
      </c>
      <c r="X238" s="17">
        <v>0</v>
      </c>
    </row>
    <row r="239" spans="1:24" s="17" customFormat="1" ht="11.25" x14ac:dyDescent="0.2">
      <c r="A239" s="17" t="s">
        <v>7313</v>
      </c>
      <c r="B239" s="17" t="s">
        <v>7314</v>
      </c>
      <c r="C239" s="17" t="s">
        <v>7315</v>
      </c>
      <c r="D239" s="17" t="s">
        <v>5528</v>
      </c>
      <c r="E239" s="17">
        <v>2016</v>
      </c>
      <c r="F239" s="17" t="s">
        <v>5430</v>
      </c>
      <c r="I239" s="17" t="s">
        <v>7316</v>
      </c>
      <c r="J239" s="17" t="s">
        <v>5397</v>
      </c>
      <c r="K239" s="17" t="s">
        <v>5529</v>
      </c>
      <c r="L239" s="17" t="s">
        <v>5530</v>
      </c>
      <c r="M239" s="64">
        <v>4200002</v>
      </c>
      <c r="N239" s="64">
        <v>700000</v>
      </c>
      <c r="O239" s="17" t="s">
        <v>5321</v>
      </c>
      <c r="P239" s="17" t="s">
        <v>7317</v>
      </c>
      <c r="Q239" s="17" t="s">
        <v>5321</v>
      </c>
      <c r="R239" s="17" t="s">
        <v>5321</v>
      </c>
      <c r="S239" s="17" t="s">
        <v>5321</v>
      </c>
      <c r="T239" s="17" t="s">
        <v>5321</v>
      </c>
      <c r="U239" s="17" t="s">
        <v>5321</v>
      </c>
      <c r="V239" s="17">
        <v>0</v>
      </c>
      <c r="W239" s="17">
        <v>0</v>
      </c>
      <c r="X239" s="17">
        <v>0</v>
      </c>
    </row>
    <row r="240" spans="1:24" s="17" customFormat="1" ht="11.25" x14ac:dyDescent="0.2">
      <c r="A240" s="17" t="s">
        <v>7318</v>
      </c>
      <c r="B240" s="17" t="s">
        <v>7319</v>
      </c>
      <c r="C240" s="17" t="s">
        <v>7320</v>
      </c>
      <c r="D240" s="17" t="s">
        <v>5441</v>
      </c>
      <c r="E240" s="17">
        <v>2018</v>
      </c>
      <c r="F240" s="17" t="s">
        <v>5394</v>
      </c>
      <c r="H240" s="17" t="s">
        <v>7321</v>
      </c>
      <c r="I240" s="17" t="s">
        <v>7322</v>
      </c>
      <c r="J240" s="17" t="s">
        <v>7323</v>
      </c>
      <c r="K240" s="17" t="s">
        <v>7324</v>
      </c>
      <c r="L240" s="17" t="s">
        <v>5765</v>
      </c>
      <c r="M240" s="64">
        <v>2910633</v>
      </c>
      <c r="N240" s="64">
        <v>1557118</v>
      </c>
      <c r="O240" s="17" t="s">
        <v>5510</v>
      </c>
      <c r="P240" s="17" t="s">
        <v>7325</v>
      </c>
      <c r="Q240" s="17" t="s">
        <v>5320</v>
      </c>
      <c r="R240" s="17" t="s">
        <v>5321</v>
      </c>
      <c r="S240" s="17" t="s">
        <v>5321</v>
      </c>
      <c r="T240" s="17" t="s">
        <v>5321</v>
      </c>
      <c r="U240" s="17" t="s">
        <v>5321</v>
      </c>
      <c r="V240" s="17">
        <v>1</v>
      </c>
      <c r="W240" s="17">
        <v>0</v>
      </c>
      <c r="X240" s="17">
        <v>0</v>
      </c>
    </row>
    <row r="241" spans="1:24" s="17" customFormat="1" ht="11.25" x14ac:dyDescent="0.2">
      <c r="A241" s="17" t="s">
        <v>5537</v>
      </c>
      <c r="B241" s="17" t="s">
        <v>7326</v>
      </c>
      <c r="C241" s="17" t="s">
        <v>5539</v>
      </c>
      <c r="D241" s="17" t="s">
        <v>5528</v>
      </c>
      <c r="E241" s="17">
        <v>2017</v>
      </c>
      <c r="F241" s="17" t="s">
        <v>5418</v>
      </c>
      <c r="I241" s="17" t="s">
        <v>5321</v>
      </c>
      <c r="J241" s="17" t="s">
        <v>5321</v>
      </c>
      <c r="K241" s="17" t="s">
        <v>7303</v>
      </c>
      <c r="L241" s="17" t="s">
        <v>6097</v>
      </c>
      <c r="M241" s="64">
        <v>1570675</v>
      </c>
      <c r="N241" s="64">
        <v>700000</v>
      </c>
      <c r="O241" s="17" t="s">
        <v>5321</v>
      </c>
      <c r="P241" s="17" t="s">
        <v>7327</v>
      </c>
      <c r="Q241" s="17" t="s">
        <v>5321</v>
      </c>
      <c r="R241" s="17" t="s">
        <v>5321</v>
      </c>
      <c r="S241" s="17" t="s">
        <v>5321</v>
      </c>
      <c r="T241" s="17" t="s">
        <v>5321</v>
      </c>
      <c r="U241" s="17" t="s">
        <v>5321</v>
      </c>
      <c r="V241" s="17">
        <v>0</v>
      </c>
      <c r="W241" s="17">
        <v>0</v>
      </c>
      <c r="X241" s="17">
        <v>0</v>
      </c>
    </row>
    <row r="242" spans="1:24" s="17" customFormat="1" ht="11.25" x14ac:dyDescent="0.2">
      <c r="A242" s="17" t="s">
        <v>7328</v>
      </c>
      <c r="B242" s="17" t="s">
        <v>7329</v>
      </c>
      <c r="C242" s="17" t="s">
        <v>7330</v>
      </c>
      <c r="D242" s="17" t="s">
        <v>5429</v>
      </c>
      <c r="E242" s="17">
        <v>2016</v>
      </c>
      <c r="F242" s="17" t="s">
        <v>5741</v>
      </c>
      <c r="I242" s="17" t="s">
        <v>7331</v>
      </c>
      <c r="J242" s="17" t="s">
        <v>5397</v>
      </c>
      <c r="K242" s="17" t="s">
        <v>7332</v>
      </c>
      <c r="L242" s="17" t="s">
        <v>5488</v>
      </c>
      <c r="M242" s="64">
        <v>1987764</v>
      </c>
      <c r="N242" s="64">
        <v>1177696</v>
      </c>
      <c r="O242" s="17" t="s">
        <v>5321</v>
      </c>
      <c r="P242" s="17" t="s">
        <v>5321</v>
      </c>
      <c r="Q242" s="17" t="s">
        <v>5321</v>
      </c>
      <c r="R242" s="17" t="s">
        <v>5321</v>
      </c>
      <c r="S242" s="17" t="s">
        <v>5321</v>
      </c>
      <c r="T242" s="17" t="s">
        <v>5321</v>
      </c>
      <c r="U242" s="17" t="s">
        <v>5321</v>
      </c>
      <c r="V242" s="17">
        <v>1</v>
      </c>
      <c r="W242" s="17">
        <v>0</v>
      </c>
      <c r="X242" s="17">
        <v>0</v>
      </c>
    </row>
    <row r="243" spans="1:24" s="17" customFormat="1" ht="11.25" x14ac:dyDescent="0.2">
      <c r="A243" s="17" t="s">
        <v>7333</v>
      </c>
      <c r="B243" s="17" t="s">
        <v>7334</v>
      </c>
      <c r="C243" s="17" t="s">
        <v>7335</v>
      </c>
      <c r="D243" s="17" t="s">
        <v>5528</v>
      </c>
      <c r="E243" s="17">
        <v>2016</v>
      </c>
      <c r="F243" s="17" t="s">
        <v>5341</v>
      </c>
      <c r="I243" s="17" t="s">
        <v>7336</v>
      </c>
      <c r="J243" s="17" t="s">
        <v>5397</v>
      </c>
      <c r="K243" s="17" t="s">
        <v>5529</v>
      </c>
      <c r="L243" s="17" t="s">
        <v>5530</v>
      </c>
      <c r="M243" s="64">
        <v>353387</v>
      </c>
      <c r="N243" s="64">
        <v>192939</v>
      </c>
      <c r="O243" s="17" t="s">
        <v>5321</v>
      </c>
      <c r="P243" s="17" t="s">
        <v>7337</v>
      </c>
      <c r="Q243" s="17" t="s">
        <v>5321</v>
      </c>
      <c r="R243" s="17" t="s">
        <v>5321</v>
      </c>
      <c r="S243" s="17" t="s">
        <v>5321</v>
      </c>
      <c r="T243" s="17" t="s">
        <v>5321</v>
      </c>
      <c r="U243" s="17" t="s">
        <v>5321</v>
      </c>
      <c r="V243" s="17">
        <v>0</v>
      </c>
      <c r="W243" s="17">
        <v>0</v>
      </c>
      <c r="X243" s="17">
        <v>0</v>
      </c>
    </row>
    <row r="244" spans="1:24" s="17" customFormat="1" ht="11.25" x14ac:dyDescent="0.2">
      <c r="A244" s="17" t="s">
        <v>7338</v>
      </c>
      <c r="B244" s="17" t="s">
        <v>7339</v>
      </c>
      <c r="C244" s="17" t="s">
        <v>7340</v>
      </c>
      <c r="D244" s="17" t="s">
        <v>5441</v>
      </c>
      <c r="E244" s="17">
        <v>2018</v>
      </c>
      <c r="F244" s="17" t="s">
        <v>5430</v>
      </c>
      <c r="H244" s="17" t="s">
        <v>7341</v>
      </c>
      <c r="I244" s="17" t="s">
        <v>7342</v>
      </c>
      <c r="J244" s="17" t="s">
        <v>7343</v>
      </c>
      <c r="K244" s="17" t="s">
        <v>7344</v>
      </c>
      <c r="L244" s="17" t="s">
        <v>6934</v>
      </c>
      <c r="M244" s="64">
        <v>3779677</v>
      </c>
      <c r="N244" s="64">
        <v>2078602</v>
      </c>
      <c r="O244" s="17" t="s">
        <v>7345</v>
      </c>
      <c r="P244" s="17" t="s">
        <v>7346</v>
      </c>
      <c r="Q244" s="17" t="s">
        <v>7118</v>
      </c>
      <c r="R244" s="17" t="s">
        <v>5321</v>
      </c>
      <c r="S244" s="17" t="s">
        <v>5321</v>
      </c>
      <c r="T244" s="17" t="s">
        <v>5321</v>
      </c>
      <c r="U244" s="17" t="s">
        <v>5321</v>
      </c>
      <c r="V244" s="17">
        <v>1</v>
      </c>
      <c r="W244" s="17">
        <v>0</v>
      </c>
      <c r="X244" s="17">
        <v>0</v>
      </c>
    </row>
    <row r="245" spans="1:24" s="17" customFormat="1" ht="11.25" x14ac:dyDescent="0.2">
      <c r="A245" s="17" t="s">
        <v>7347</v>
      </c>
      <c r="B245" s="17" t="s">
        <v>7348</v>
      </c>
      <c r="C245" s="17" t="s">
        <v>7225</v>
      </c>
      <c r="D245" s="17" t="s">
        <v>5528</v>
      </c>
      <c r="E245" s="17">
        <v>2017</v>
      </c>
      <c r="F245" s="17" t="s">
        <v>5418</v>
      </c>
      <c r="I245" s="17" t="s">
        <v>5321</v>
      </c>
      <c r="J245" s="17" t="s">
        <v>5321</v>
      </c>
      <c r="K245" s="17" t="s">
        <v>7303</v>
      </c>
      <c r="L245" s="17" t="s">
        <v>5937</v>
      </c>
      <c r="M245" s="64">
        <v>825884</v>
      </c>
      <c r="N245" s="64">
        <v>259762</v>
      </c>
      <c r="O245" s="17" t="s">
        <v>5321</v>
      </c>
      <c r="P245" s="17" t="s">
        <v>7349</v>
      </c>
      <c r="Q245" s="17" t="s">
        <v>5321</v>
      </c>
      <c r="R245" s="17" t="s">
        <v>5321</v>
      </c>
      <c r="S245" s="17" t="s">
        <v>5321</v>
      </c>
      <c r="T245" s="17" t="s">
        <v>5321</v>
      </c>
      <c r="U245" s="17" t="s">
        <v>5321</v>
      </c>
      <c r="V245" s="17">
        <v>0</v>
      </c>
      <c r="W245" s="17">
        <v>0</v>
      </c>
      <c r="X245" s="17">
        <v>0</v>
      </c>
    </row>
    <row r="246" spans="1:24" s="17" customFormat="1" ht="11.25" x14ac:dyDescent="0.2">
      <c r="A246" s="17" t="s">
        <v>7350</v>
      </c>
      <c r="B246" s="17" t="s">
        <v>7351</v>
      </c>
      <c r="C246" s="17" t="s">
        <v>7352</v>
      </c>
      <c r="D246" s="17" t="s">
        <v>5528</v>
      </c>
      <c r="E246" s="17">
        <v>2017</v>
      </c>
      <c r="F246" s="17" t="s">
        <v>5341</v>
      </c>
      <c r="I246" s="17" t="s">
        <v>5321</v>
      </c>
      <c r="J246" s="17" t="s">
        <v>5321</v>
      </c>
      <c r="K246" s="17" t="s">
        <v>7303</v>
      </c>
      <c r="L246" s="17" t="s">
        <v>5937</v>
      </c>
      <c r="M246" s="64">
        <v>1562914</v>
      </c>
      <c r="N246" s="64">
        <v>382999</v>
      </c>
      <c r="O246" s="17" t="s">
        <v>5321</v>
      </c>
      <c r="P246" s="17" t="s">
        <v>7353</v>
      </c>
      <c r="Q246" s="17" t="s">
        <v>5321</v>
      </c>
      <c r="R246" s="17" t="s">
        <v>5321</v>
      </c>
      <c r="S246" s="17" t="s">
        <v>5321</v>
      </c>
      <c r="T246" s="17" t="s">
        <v>5321</v>
      </c>
      <c r="U246" s="17" t="s">
        <v>5321</v>
      </c>
      <c r="V246" s="17">
        <v>0</v>
      </c>
      <c r="W246" s="17">
        <v>0</v>
      </c>
      <c r="X246" s="17">
        <v>0</v>
      </c>
    </row>
    <row r="247" spans="1:24" s="17" customFormat="1" ht="11.25" x14ac:dyDescent="0.2">
      <c r="A247" s="17" t="s">
        <v>7354</v>
      </c>
      <c r="B247" s="17" t="s">
        <v>7355</v>
      </c>
      <c r="C247" s="17" t="s">
        <v>6618</v>
      </c>
      <c r="D247" s="17" t="s">
        <v>5528</v>
      </c>
      <c r="E247" s="17">
        <v>2017</v>
      </c>
      <c r="F247" s="17" t="s">
        <v>5418</v>
      </c>
      <c r="I247" s="17" t="s">
        <v>5321</v>
      </c>
      <c r="J247" s="17" t="s">
        <v>5321</v>
      </c>
      <c r="K247" s="17" t="s">
        <v>7303</v>
      </c>
      <c r="L247" s="17" t="s">
        <v>5937</v>
      </c>
      <c r="M247" s="64">
        <v>2713751</v>
      </c>
      <c r="N247" s="64">
        <v>487500</v>
      </c>
      <c r="O247" s="17" t="s">
        <v>5321</v>
      </c>
      <c r="P247" s="17" t="s">
        <v>7356</v>
      </c>
      <c r="Q247" s="17" t="s">
        <v>5321</v>
      </c>
      <c r="R247" s="17" t="s">
        <v>5321</v>
      </c>
      <c r="S247" s="17" t="s">
        <v>5321</v>
      </c>
      <c r="T247" s="17" t="s">
        <v>5321</v>
      </c>
      <c r="U247" s="17" t="s">
        <v>5321</v>
      </c>
      <c r="V247" s="17">
        <v>0</v>
      </c>
      <c r="W247" s="17">
        <v>0</v>
      </c>
      <c r="X247" s="17">
        <v>0</v>
      </c>
    </row>
    <row r="248" spans="1:24" s="17" customFormat="1" ht="11.25" x14ac:dyDescent="0.2">
      <c r="A248" s="17" t="s">
        <v>6612</v>
      </c>
      <c r="B248" s="17" t="s">
        <v>7357</v>
      </c>
      <c r="C248" s="17" t="s">
        <v>6614</v>
      </c>
      <c r="D248" s="17" t="s">
        <v>5528</v>
      </c>
      <c r="E248" s="17">
        <v>2017</v>
      </c>
      <c r="F248" s="17" t="s">
        <v>6335</v>
      </c>
      <c r="I248" s="17" t="s">
        <v>5321</v>
      </c>
      <c r="J248" s="17" t="s">
        <v>5321</v>
      </c>
      <c r="K248" s="17" t="s">
        <v>7324</v>
      </c>
      <c r="L248" s="17" t="s">
        <v>6321</v>
      </c>
      <c r="M248" s="64">
        <v>542987</v>
      </c>
      <c r="N248" s="64">
        <v>190400</v>
      </c>
      <c r="O248" s="17" t="s">
        <v>5321</v>
      </c>
      <c r="P248" s="17" t="s">
        <v>7358</v>
      </c>
      <c r="Q248" s="17" t="s">
        <v>5321</v>
      </c>
      <c r="R248" s="17" t="s">
        <v>5321</v>
      </c>
      <c r="S248" s="17" t="s">
        <v>5321</v>
      </c>
      <c r="T248" s="17" t="s">
        <v>5321</v>
      </c>
      <c r="U248" s="17" t="s">
        <v>5321</v>
      </c>
      <c r="V248" s="17">
        <v>0</v>
      </c>
      <c r="W248" s="17">
        <v>0</v>
      </c>
      <c r="X248" s="17">
        <v>0</v>
      </c>
    </row>
    <row r="249" spans="1:24" s="17" customFormat="1" ht="11.25" x14ac:dyDescent="0.2">
      <c r="A249" s="17" t="s">
        <v>7359</v>
      </c>
      <c r="B249" s="17" t="s">
        <v>7360</v>
      </c>
      <c r="C249" s="17" t="s">
        <v>7361</v>
      </c>
      <c r="D249" s="17" t="s">
        <v>5528</v>
      </c>
      <c r="E249" s="17">
        <v>2017</v>
      </c>
      <c r="F249" s="17" t="s">
        <v>5418</v>
      </c>
      <c r="I249" s="17" t="s">
        <v>5321</v>
      </c>
      <c r="J249" s="17" t="s">
        <v>5321</v>
      </c>
      <c r="K249" s="17" t="s">
        <v>7362</v>
      </c>
      <c r="L249" s="17" t="s">
        <v>7363</v>
      </c>
      <c r="M249" s="64">
        <v>841015</v>
      </c>
      <c r="N249" s="64">
        <v>379699</v>
      </c>
      <c r="O249" s="17" t="s">
        <v>5321</v>
      </c>
      <c r="P249" s="17" t="s">
        <v>7364</v>
      </c>
      <c r="Q249" s="17" t="s">
        <v>5321</v>
      </c>
      <c r="R249" s="17" t="s">
        <v>5321</v>
      </c>
      <c r="S249" s="17" t="s">
        <v>5321</v>
      </c>
      <c r="T249" s="17" t="s">
        <v>5321</v>
      </c>
      <c r="U249" s="17" t="s">
        <v>5321</v>
      </c>
      <c r="V249" s="17">
        <v>0</v>
      </c>
      <c r="W249" s="17">
        <v>0</v>
      </c>
      <c r="X249" s="17">
        <v>0</v>
      </c>
    </row>
    <row r="250" spans="1:24" s="17" customFormat="1" ht="11.25" x14ac:dyDescent="0.2">
      <c r="A250" s="17" t="s">
        <v>6885</v>
      </c>
      <c r="B250" s="17" t="s">
        <v>7365</v>
      </c>
      <c r="C250" s="17" t="s">
        <v>6887</v>
      </c>
      <c r="D250" s="17" t="s">
        <v>5528</v>
      </c>
      <c r="E250" s="17">
        <v>2017</v>
      </c>
      <c r="F250" s="17" t="s">
        <v>6084</v>
      </c>
      <c r="I250" s="17" t="s">
        <v>5321</v>
      </c>
      <c r="J250" s="17" t="s">
        <v>5321</v>
      </c>
      <c r="K250" s="17" t="s">
        <v>7303</v>
      </c>
      <c r="L250" s="17" t="s">
        <v>5937</v>
      </c>
      <c r="M250" s="64">
        <v>608259</v>
      </c>
      <c r="N250" s="64">
        <v>364390</v>
      </c>
      <c r="O250" s="17" t="s">
        <v>5321</v>
      </c>
      <c r="P250" s="17" t="s">
        <v>7366</v>
      </c>
      <c r="Q250" s="17" t="s">
        <v>5321</v>
      </c>
      <c r="R250" s="17" t="s">
        <v>5321</v>
      </c>
      <c r="S250" s="17" t="s">
        <v>5321</v>
      </c>
      <c r="T250" s="17" t="s">
        <v>5321</v>
      </c>
      <c r="U250" s="17" t="s">
        <v>5321</v>
      </c>
      <c r="V250" s="17">
        <v>0</v>
      </c>
      <c r="W250" s="17">
        <v>0</v>
      </c>
      <c r="X250" s="17">
        <v>0</v>
      </c>
    </row>
    <row r="251" spans="1:24" s="17" customFormat="1" ht="11.25" x14ac:dyDescent="0.2">
      <c r="A251" s="17" t="s">
        <v>6675</v>
      </c>
      <c r="B251" s="17" t="s">
        <v>7367</v>
      </c>
      <c r="C251" s="17" t="s">
        <v>6677</v>
      </c>
      <c r="D251" s="17" t="s">
        <v>5528</v>
      </c>
      <c r="E251" s="17">
        <v>2017</v>
      </c>
      <c r="F251" s="17" t="s">
        <v>5418</v>
      </c>
      <c r="I251" s="17" t="s">
        <v>5321</v>
      </c>
      <c r="J251" s="17" t="s">
        <v>5321</v>
      </c>
      <c r="K251" s="17" t="s">
        <v>7324</v>
      </c>
      <c r="L251" s="17" t="s">
        <v>6321</v>
      </c>
      <c r="M251" s="64">
        <v>3280776</v>
      </c>
      <c r="N251" s="64">
        <v>621503</v>
      </c>
      <c r="O251" s="17" t="s">
        <v>5321</v>
      </c>
      <c r="P251" s="17" t="s">
        <v>7368</v>
      </c>
      <c r="Q251" s="17" t="s">
        <v>5321</v>
      </c>
      <c r="R251" s="17" t="s">
        <v>5321</v>
      </c>
      <c r="S251" s="17" t="s">
        <v>5321</v>
      </c>
      <c r="T251" s="17" t="s">
        <v>5321</v>
      </c>
      <c r="U251" s="17" t="s">
        <v>5321</v>
      </c>
      <c r="V251" s="17">
        <v>0</v>
      </c>
      <c r="W251" s="17">
        <v>0</v>
      </c>
      <c r="X251" s="17">
        <v>0</v>
      </c>
    </row>
    <row r="252" spans="1:24" s="17" customFormat="1" ht="11.25" x14ac:dyDescent="0.2">
      <c r="A252" s="17" t="s">
        <v>7369</v>
      </c>
      <c r="B252" s="17" t="s">
        <v>7370</v>
      </c>
      <c r="C252" s="17" t="s">
        <v>7268</v>
      </c>
      <c r="D252" s="17" t="s">
        <v>5528</v>
      </c>
      <c r="E252" s="17">
        <v>2017</v>
      </c>
      <c r="F252" s="17" t="s">
        <v>5394</v>
      </c>
      <c r="I252" s="17" t="s">
        <v>5321</v>
      </c>
      <c r="J252" s="17" t="s">
        <v>5321</v>
      </c>
      <c r="K252" s="17" t="s">
        <v>7233</v>
      </c>
      <c r="L252" s="17" t="s">
        <v>5835</v>
      </c>
      <c r="M252" s="64">
        <v>1819600</v>
      </c>
      <c r="N252" s="64">
        <v>500000</v>
      </c>
      <c r="O252" s="17" t="s">
        <v>5321</v>
      </c>
      <c r="P252" s="17" t="s">
        <v>7371</v>
      </c>
      <c r="Q252" s="17" t="s">
        <v>5321</v>
      </c>
      <c r="R252" s="17" t="s">
        <v>5321</v>
      </c>
      <c r="S252" s="17" t="s">
        <v>5321</v>
      </c>
      <c r="T252" s="17" t="s">
        <v>5321</v>
      </c>
      <c r="U252" s="17" t="s">
        <v>5321</v>
      </c>
      <c r="V252" s="17">
        <v>0</v>
      </c>
      <c r="W252" s="17">
        <v>0</v>
      </c>
      <c r="X252" s="17">
        <v>0</v>
      </c>
    </row>
    <row r="253" spans="1:24" s="17" customFormat="1" ht="11.25" x14ac:dyDescent="0.2">
      <c r="A253" s="17" t="s">
        <v>7372</v>
      </c>
      <c r="B253" s="17" t="s">
        <v>7373</v>
      </c>
      <c r="C253" s="17" t="s">
        <v>7374</v>
      </c>
      <c r="D253" s="17" t="s">
        <v>5528</v>
      </c>
      <c r="E253" s="17">
        <v>2017</v>
      </c>
      <c r="F253" s="17" t="s">
        <v>5418</v>
      </c>
      <c r="I253" s="17" t="s">
        <v>5321</v>
      </c>
      <c r="J253" s="17" t="s">
        <v>5321</v>
      </c>
      <c r="K253" s="17" t="s">
        <v>7303</v>
      </c>
      <c r="L253" s="17" t="s">
        <v>5937</v>
      </c>
      <c r="M253" s="64">
        <v>1046511</v>
      </c>
      <c r="N253" s="64">
        <v>375000</v>
      </c>
      <c r="O253" s="17" t="s">
        <v>5321</v>
      </c>
      <c r="P253" s="17" t="s">
        <v>7375</v>
      </c>
      <c r="Q253" s="17" t="s">
        <v>5321</v>
      </c>
      <c r="R253" s="17" t="s">
        <v>5321</v>
      </c>
      <c r="S253" s="17" t="s">
        <v>5321</v>
      </c>
      <c r="T253" s="17" t="s">
        <v>5321</v>
      </c>
      <c r="U253" s="17" t="s">
        <v>5321</v>
      </c>
      <c r="V253" s="17">
        <v>0</v>
      </c>
      <c r="W253" s="17">
        <v>0</v>
      </c>
      <c r="X253" s="17">
        <v>0</v>
      </c>
    </row>
    <row r="254" spans="1:24" s="17" customFormat="1" ht="11.25" x14ac:dyDescent="0.2">
      <c r="A254" s="17" t="s">
        <v>7376</v>
      </c>
      <c r="B254" s="17" t="s">
        <v>7377</v>
      </c>
      <c r="C254" s="17" t="s">
        <v>7378</v>
      </c>
      <c r="D254" s="17" t="s">
        <v>5325</v>
      </c>
      <c r="E254" s="17">
        <v>2017</v>
      </c>
      <c r="F254" s="17" t="s">
        <v>5394</v>
      </c>
      <c r="H254" s="17" t="s">
        <v>7379</v>
      </c>
      <c r="I254" s="17" t="s">
        <v>7380</v>
      </c>
      <c r="J254" s="17" t="s">
        <v>5384</v>
      </c>
      <c r="K254" s="17" t="s">
        <v>7381</v>
      </c>
      <c r="L254" s="17" t="s">
        <v>5617</v>
      </c>
      <c r="M254" s="64">
        <v>3512055</v>
      </c>
      <c r="N254" s="64">
        <v>2107239</v>
      </c>
      <c r="O254" s="17" t="s">
        <v>7382</v>
      </c>
      <c r="P254" s="17" t="s">
        <v>7383</v>
      </c>
      <c r="Q254" s="17" t="s">
        <v>7384</v>
      </c>
      <c r="R254" s="17" t="s">
        <v>7385</v>
      </c>
      <c r="S254" s="17" t="s">
        <v>7386</v>
      </c>
      <c r="T254" s="17" t="s">
        <v>5321</v>
      </c>
      <c r="U254" s="17" t="s">
        <v>5321</v>
      </c>
      <c r="V254" s="17">
        <v>1</v>
      </c>
      <c r="W254" s="17">
        <v>0</v>
      </c>
      <c r="X254" s="17">
        <v>0</v>
      </c>
    </row>
    <row r="255" spans="1:24" s="17" customFormat="1" ht="11.25" x14ac:dyDescent="0.2">
      <c r="A255" s="17" t="s">
        <v>7387</v>
      </c>
      <c r="B255" s="17" t="s">
        <v>7388</v>
      </c>
      <c r="C255" s="17" t="s">
        <v>7389</v>
      </c>
      <c r="D255" s="17" t="s">
        <v>5325</v>
      </c>
      <c r="E255" s="17">
        <v>2017</v>
      </c>
      <c r="F255" s="17" t="s">
        <v>5882</v>
      </c>
      <c r="H255" s="17" t="s">
        <v>7390</v>
      </c>
      <c r="I255" s="17" t="s">
        <v>7391</v>
      </c>
      <c r="J255" s="17" t="s">
        <v>5329</v>
      </c>
      <c r="K255" s="17" t="s">
        <v>5598</v>
      </c>
      <c r="L255" s="17" t="s">
        <v>5488</v>
      </c>
      <c r="M255" s="64">
        <v>2136775</v>
      </c>
      <c r="N255" s="64">
        <v>1602581</v>
      </c>
      <c r="O255" s="17" t="s">
        <v>7392</v>
      </c>
      <c r="P255" s="17" t="s">
        <v>7279</v>
      </c>
      <c r="Q255" s="17" t="s">
        <v>5349</v>
      </c>
      <c r="R255" s="17" t="s">
        <v>7393</v>
      </c>
      <c r="S255" s="17" t="s">
        <v>7394</v>
      </c>
      <c r="T255" s="17" t="s">
        <v>5321</v>
      </c>
      <c r="U255" s="17" t="s">
        <v>7395</v>
      </c>
      <c r="V255" s="17">
        <v>1</v>
      </c>
      <c r="W255" s="17">
        <v>0</v>
      </c>
      <c r="X255" s="17">
        <v>0</v>
      </c>
    </row>
    <row r="256" spans="1:24" s="17" customFormat="1" ht="11.25" x14ac:dyDescent="0.2">
      <c r="A256" s="17" t="s">
        <v>7396</v>
      </c>
      <c r="B256" s="17" t="s">
        <v>7397</v>
      </c>
      <c r="C256" s="17" t="s">
        <v>7398</v>
      </c>
      <c r="D256" s="17" t="s">
        <v>5393</v>
      </c>
      <c r="E256" s="17">
        <v>2015</v>
      </c>
      <c r="F256" s="17" t="s">
        <v>5460</v>
      </c>
      <c r="H256" s="17" t="s">
        <v>7399</v>
      </c>
      <c r="I256" s="17" t="s">
        <v>7400</v>
      </c>
      <c r="J256" s="17" t="s">
        <v>5384</v>
      </c>
      <c r="K256" s="17" t="s">
        <v>5463</v>
      </c>
      <c r="L256" s="17" t="s">
        <v>5411</v>
      </c>
      <c r="M256" s="64">
        <v>2293599</v>
      </c>
      <c r="N256" s="64">
        <v>1294458</v>
      </c>
      <c r="O256" s="17" t="s">
        <v>7401</v>
      </c>
      <c r="P256" s="17" t="s">
        <v>7402</v>
      </c>
      <c r="Q256" s="17" t="s">
        <v>7403</v>
      </c>
      <c r="R256" s="17" t="s">
        <v>5321</v>
      </c>
      <c r="S256" s="17" t="s">
        <v>5321</v>
      </c>
      <c r="T256" s="17" t="s">
        <v>5321</v>
      </c>
      <c r="U256" s="17" t="s">
        <v>5321</v>
      </c>
      <c r="V256" s="17">
        <v>1</v>
      </c>
      <c r="W256" s="17">
        <v>0</v>
      </c>
      <c r="X256" s="17">
        <v>0</v>
      </c>
    </row>
    <row r="257" spans="1:24" s="17" customFormat="1" ht="11.25" x14ac:dyDescent="0.2">
      <c r="A257" s="17" t="s">
        <v>7404</v>
      </c>
      <c r="B257" s="17" t="s">
        <v>7405</v>
      </c>
      <c r="C257" s="17" t="s">
        <v>7406</v>
      </c>
      <c r="D257" s="17" t="s">
        <v>5429</v>
      </c>
      <c r="E257" s="17">
        <v>2018</v>
      </c>
      <c r="F257" s="17" t="s">
        <v>5430</v>
      </c>
      <c r="H257" s="17" t="s">
        <v>7407</v>
      </c>
      <c r="I257" s="17" t="s">
        <v>7408</v>
      </c>
      <c r="J257" s="17" t="s">
        <v>7409</v>
      </c>
      <c r="K257" s="17" t="s">
        <v>7324</v>
      </c>
      <c r="L257" s="17" t="s">
        <v>5464</v>
      </c>
      <c r="M257" s="64">
        <v>2138337</v>
      </c>
      <c r="N257" s="64">
        <v>1176084</v>
      </c>
      <c r="O257" s="17" t="s">
        <v>7410</v>
      </c>
      <c r="P257" s="17" t="s">
        <v>7411</v>
      </c>
      <c r="Q257" s="17" t="s">
        <v>7412</v>
      </c>
      <c r="R257" s="17" t="s">
        <v>5321</v>
      </c>
      <c r="S257" s="17" t="s">
        <v>5321</v>
      </c>
      <c r="T257" s="17" t="s">
        <v>5321</v>
      </c>
      <c r="U257" s="17" t="s">
        <v>5321</v>
      </c>
      <c r="V257" s="17">
        <v>1</v>
      </c>
      <c r="W257" s="17">
        <v>0</v>
      </c>
      <c r="X257" s="17">
        <v>0</v>
      </c>
    </row>
    <row r="258" spans="1:24" s="17" customFormat="1" ht="11.25" x14ac:dyDescent="0.2">
      <c r="A258" s="17" t="s">
        <v>7413</v>
      </c>
      <c r="B258" s="17" t="s">
        <v>7414</v>
      </c>
      <c r="C258" s="17" t="s">
        <v>7415</v>
      </c>
      <c r="D258" s="17" t="s">
        <v>5325</v>
      </c>
      <c r="E258" s="17">
        <v>2017</v>
      </c>
      <c r="F258" s="17" t="s">
        <v>11</v>
      </c>
      <c r="H258" s="17" t="s">
        <v>7416</v>
      </c>
      <c r="I258" s="17" t="s">
        <v>7417</v>
      </c>
      <c r="J258" s="17" t="s">
        <v>5329</v>
      </c>
      <c r="K258" s="17" t="s">
        <v>5598</v>
      </c>
      <c r="L258" s="17" t="s">
        <v>6934</v>
      </c>
      <c r="M258" s="64">
        <v>4890137</v>
      </c>
      <c r="N258" s="64">
        <v>2934082</v>
      </c>
      <c r="O258" s="17" t="s">
        <v>7418</v>
      </c>
      <c r="P258" s="17" t="s">
        <v>7419</v>
      </c>
      <c r="Q258" s="17" t="s">
        <v>7420</v>
      </c>
      <c r="R258" s="17" t="s">
        <v>7421</v>
      </c>
      <c r="S258" s="17" t="s">
        <v>7422</v>
      </c>
      <c r="T258" s="17" t="s">
        <v>5321</v>
      </c>
      <c r="U258" s="17" t="s">
        <v>7423</v>
      </c>
      <c r="V258" s="17">
        <v>1</v>
      </c>
      <c r="W258" s="17">
        <v>0</v>
      </c>
      <c r="X258" s="17">
        <v>0</v>
      </c>
    </row>
    <row r="259" spans="1:24" s="17" customFormat="1" ht="11.25" x14ac:dyDescent="0.2">
      <c r="A259" s="17" t="s">
        <v>7424</v>
      </c>
      <c r="B259" s="17" t="s">
        <v>7425</v>
      </c>
      <c r="C259" s="17" t="s">
        <v>7426</v>
      </c>
      <c r="D259" s="17" t="s">
        <v>5528</v>
      </c>
      <c r="E259" s="17">
        <v>2017</v>
      </c>
      <c r="F259" s="17" t="s">
        <v>5341</v>
      </c>
      <c r="I259" s="17" t="s">
        <v>5321</v>
      </c>
      <c r="J259" s="17" t="s">
        <v>5321</v>
      </c>
      <c r="K259" s="17" t="s">
        <v>7303</v>
      </c>
      <c r="L259" s="17" t="s">
        <v>5937</v>
      </c>
      <c r="M259" s="64">
        <v>795937</v>
      </c>
      <c r="N259" s="64">
        <v>344897</v>
      </c>
      <c r="O259" s="17" t="s">
        <v>5321</v>
      </c>
      <c r="P259" s="17" t="s">
        <v>7427</v>
      </c>
      <c r="Q259" s="17" t="s">
        <v>5321</v>
      </c>
      <c r="R259" s="17" t="s">
        <v>5321</v>
      </c>
      <c r="S259" s="17" t="s">
        <v>5321</v>
      </c>
      <c r="T259" s="17" t="s">
        <v>5321</v>
      </c>
      <c r="U259" s="17" t="s">
        <v>5321</v>
      </c>
      <c r="V259" s="17">
        <v>0</v>
      </c>
      <c r="W259" s="17">
        <v>0</v>
      </c>
      <c r="X259" s="17">
        <v>0</v>
      </c>
    </row>
    <row r="260" spans="1:24" s="17" customFormat="1" ht="11.25" x14ac:dyDescent="0.2">
      <c r="A260" s="17" t="s">
        <v>7428</v>
      </c>
      <c r="B260" s="17" t="s">
        <v>7429</v>
      </c>
      <c r="C260" s="17" t="s">
        <v>5534</v>
      </c>
      <c r="D260" s="17" t="s">
        <v>5528</v>
      </c>
      <c r="E260" s="17">
        <v>2017</v>
      </c>
      <c r="F260" s="17" t="s">
        <v>5418</v>
      </c>
      <c r="I260" s="17" t="s">
        <v>5321</v>
      </c>
      <c r="J260" s="17" t="s">
        <v>5321</v>
      </c>
      <c r="K260" s="17" t="s">
        <v>7303</v>
      </c>
      <c r="L260" s="17" t="s">
        <v>5937</v>
      </c>
      <c r="M260" s="64">
        <v>703674</v>
      </c>
      <c r="N260" s="64">
        <v>160000</v>
      </c>
      <c r="O260" s="17" t="s">
        <v>5321</v>
      </c>
      <c r="P260" s="17" t="s">
        <v>7430</v>
      </c>
      <c r="Q260" s="17" t="s">
        <v>5321</v>
      </c>
      <c r="R260" s="17" t="s">
        <v>5321</v>
      </c>
      <c r="S260" s="17" t="s">
        <v>5321</v>
      </c>
      <c r="T260" s="17" t="s">
        <v>5321</v>
      </c>
      <c r="U260" s="17" t="s">
        <v>5321</v>
      </c>
      <c r="V260" s="17">
        <v>0</v>
      </c>
      <c r="W260" s="17">
        <v>0</v>
      </c>
      <c r="X260" s="17">
        <v>0</v>
      </c>
    </row>
    <row r="261" spans="1:24" s="17" customFormat="1" ht="11.25" x14ac:dyDescent="0.2">
      <c r="A261" s="17" t="s">
        <v>7431</v>
      </c>
      <c r="B261" s="17" t="s">
        <v>7432</v>
      </c>
      <c r="C261" s="17" t="s">
        <v>7431</v>
      </c>
      <c r="D261" s="17" t="s">
        <v>5528</v>
      </c>
      <c r="E261" s="17">
        <v>2017</v>
      </c>
      <c r="F261" s="17" t="s">
        <v>5460</v>
      </c>
      <c r="I261" s="17" t="s">
        <v>5321</v>
      </c>
      <c r="J261" s="17" t="s">
        <v>5321</v>
      </c>
      <c r="K261" s="17" t="s">
        <v>7303</v>
      </c>
      <c r="L261" s="17" t="s">
        <v>5937</v>
      </c>
      <c r="M261" s="64">
        <v>1197307</v>
      </c>
      <c r="N261" s="64">
        <v>460000</v>
      </c>
      <c r="O261" s="17" t="s">
        <v>5321</v>
      </c>
      <c r="P261" s="17" t="s">
        <v>7433</v>
      </c>
      <c r="Q261" s="17" t="s">
        <v>5321</v>
      </c>
      <c r="R261" s="17" t="s">
        <v>5321</v>
      </c>
      <c r="S261" s="17" t="s">
        <v>5321</v>
      </c>
      <c r="T261" s="17" t="s">
        <v>5321</v>
      </c>
      <c r="U261" s="17" t="s">
        <v>5321</v>
      </c>
      <c r="V261" s="17">
        <v>0</v>
      </c>
      <c r="W261" s="17">
        <v>0</v>
      </c>
      <c r="X261" s="17">
        <v>0</v>
      </c>
    </row>
    <row r="262" spans="1:24" s="17" customFormat="1" ht="11.25" x14ac:dyDescent="0.2">
      <c r="A262" s="17" t="s">
        <v>7434</v>
      </c>
      <c r="B262" s="17" t="s">
        <v>7435</v>
      </c>
      <c r="C262" s="17" t="s">
        <v>7436</v>
      </c>
      <c r="D262" s="17" t="s">
        <v>5528</v>
      </c>
      <c r="E262" s="17">
        <v>2017</v>
      </c>
      <c r="F262" s="17" t="s">
        <v>11</v>
      </c>
      <c r="I262" s="17" t="s">
        <v>5321</v>
      </c>
      <c r="J262" s="17" t="s">
        <v>5321</v>
      </c>
      <c r="K262" s="17" t="s">
        <v>7303</v>
      </c>
      <c r="L262" s="17" t="s">
        <v>5937</v>
      </c>
      <c r="M262" s="64">
        <v>668681</v>
      </c>
      <c r="N262" s="64">
        <v>266900</v>
      </c>
      <c r="O262" s="17" t="s">
        <v>5321</v>
      </c>
      <c r="P262" s="17" t="s">
        <v>7437</v>
      </c>
      <c r="Q262" s="17" t="s">
        <v>5321</v>
      </c>
      <c r="R262" s="17" t="s">
        <v>5321</v>
      </c>
      <c r="S262" s="17" t="s">
        <v>5321</v>
      </c>
      <c r="T262" s="17" t="s">
        <v>5321</v>
      </c>
      <c r="U262" s="17" t="s">
        <v>5321</v>
      </c>
      <c r="V262" s="17">
        <v>0</v>
      </c>
      <c r="W262" s="17">
        <v>0</v>
      </c>
      <c r="X262" s="17">
        <v>0</v>
      </c>
    </row>
    <row r="263" spans="1:24" s="17" customFormat="1" ht="11.25" x14ac:dyDescent="0.2">
      <c r="A263" s="17" t="s">
        <v>7438</v>
      </c>
      <c r="B263" s="17" t="s">
        <v>7439</v>
      </c>
      <c r="C263" s="17" t="s">
        <v>7440</v>
      </c>
      <c r="D263" s="17" t="s">
        <v>5528</v>
      </c>
      <c r="E263" s="17">
        <v>2017</v>
      </c>
      <c r="F263" s="17" t="s">
        <v>5418</v>
      </c>
      <c r="I263" s="17" t="s">
        <v>5321</v>
      </c>
      <c r="J263" s="17" t="s">
        <v>5321</v>
      </c>
      <c r="K263" s="17" t="s">
        <v>7303</v>
      </c>
      <c r="L263" s="17" t="s">
        <v>5937</v>
      </c>
      <c r="M263" s="64">
        <v>2748594</v>
      </c>
      <c r="N263" s="64">
        <v>700000</v>
      </c>
      <c r="O263" s="17" t="s">
        <v>5321</v>
      </c>
      <c r="P263" s="17" t="s">
        <v>7441</v>
      </c>
      <c r="Q263" s="17" t="s">
        <v>5321</v>
      </c>
      <c r="R263" s="17" t="s">
        <v>5321</v>
      </c>
      <c r="S263" s="17" t="s">
        <v>5321</v>
      </c>
      <c r="T263" s="17" t="s">
        <v>5321</v>
      </c>
      <c r="U263" s="17" t="s">
        <v>5321</v>
      </c>
      <c r="V263" s="17">
        <v>0</v>
      </c>
      <c r="W263" s="17">
        <v>0</v>
      </c>
      <c r="X263" s="17">
        <v>0</v>
      </c>
    </row>
    <row r="264" spans="1:24" s="17" customFormat="1" ht="11.25" x14ac:dyDescent="0.2">
      <c r="A264" s="17" t="s">
        <v>7442</v>
      </c>
      <c r="B264" s="17" t="s">
        <v>7443</v>
      </c>
      <c r="C264" s="17" t="s">
        <v>5543</v>
      </c>
      <c r="D264" s="17" t="s">
        <v>5528</v>
      </c>
      <c r="E264" s="17">
        <v>2017</v>
      </c>
      <c r="F264" s="17" t="s">
        <v>5418</v>
      </c>
      <c r="I264" s="17" t="s">
        <v>5321</v>
      </c>
      <c r="J264" s="17" t="s">
        <v>5321</v>
      </c>
      <c r="K264" s="17" t="s">
        <v>7303</v>
      </c>
      <c r="L264" s="17" t="s">
        <v>5937</v>
      </c>
      <c r="M264" s="64">
        <v>231367</v>
      </c>
      <c r="N264" s="64">
        <v>115511</v>
      </c>
      <c r="O264" s="17" t="s">
        <v>5321</v>
      </c>
      <c r="P264" s="17" t="s">
        <v>7444</v>
      </c>
      <c r="Q264" s="17" t="s">
        <v>5321</v>
      </c>
      <c r="R264" s="17" t="s">
        <v>5321</v>
      </c>
      <c r="S264" s="17" t="s">
        <v>5321</v>
      </c>
      <c r="T264" s="17" t="s">
        <v>5321</v>
      </c>
      <c r="U264" s="17" t="s">
        <v>5321</v>
      </c>
      <c r="V264" s="17">
        <v>0</v>
      </c>
      <c r="W264" s="17">
        <v>0</v>
      </c>
      <c r="X264" s="17">
        <v>0</v>
      </c>
    </row>
    <row r="265" spans="1:24" s="17" customFormat="1" ht="11.25" x14ac:dyDescent="0.2">
      <c r="A265" s="17" t="s">
        <v>7445</v>
      </c>
      <c r="B265" s="17" t="s">
        <v>7446</v>
      </c>
      <c r="C265" s="17" t="s">
        <v>7447</v>
      </c>
      <c r="D265" s="17" t="s">
        <v>5528</v>
      </c>
      <c r="E265" s="17">
        <v>2017</v>
      </c>
      <c r="F265" s="17" t="s">
        <v>5418</v>
      </c>
      <c r="I265" s="17" t="s">
        <v>5321</v>
      </c>
      <c r="J265" s="17" t="s">
        <v>5321</v>
      </c>
      <c r="K265" s="17" t="s">
        <v>7303</v>
      </c>
      <c r="L265" s="17" t="s">
        <v>6097</v>
      </c>
      <c r="M265" s="64">
        <v>1806951</v>
      </c>
      <c r="N265" s="64">
        <v>400000</v>
      </c>
      <c r="O265" s="17" t="s">
        <v>5321</v>
      </c>
      <c r="P265" s="17" t="s">
        <v>7448</v>
      </c>
      <c r="Q265" s="17" t="s">
        <v>5321</v>
      </c>
      <c r="R265" s="17" t="s">
        <v>5321</v>
      </c>
      <c r="S265" s="17" t="s">
        <v>5321</v>
      </c>
      <c r="T265" s="17" t="s">
        <v>5321</v>
      </c>
      <c r="U265" s="17" t="s">
        <v>5321</v>
      </c>
      <c r="V265" s="17">
        <v>0</v>
      </c>
      <c r="W265" s="17">
        <v>0</v>
      </c>
      <c r="X265" s="17">
        <v>0</v>
      </c>
    </row>
    <row r="266" spans="1:24" s="17" customFormat="1" ht="11.25" x14ac:dyDescent="0.2">
      <c r="A266" s="17" t="s">
        <v>7449</v>
      </c>
      <c r="B266" s="17" t="s">
        <v>7450</v>
      </c>
      <c r="C266" s="17" t="s">
        <v>7245</v>
      </c>
      <c r="D266" s="17" t="s">
        <v>5528</v>
      </c>
      <c r="E266" s="17">
        <v>2017</v>
      </c>
      <c r="F266" s="17" t="s">
        <v>5418</v>
      </c>
      <c r="I266" s="17" t="s">
        <v>5321</v>
      </c>
      <c r="J266" s="17" t="s">
        <v>5321</v>
      </c>
      <c r="K266" s="17" t="s">
        <v>7303</v>
      </c>
      <c r="L266" s="17" t="s">
        <v>5937</v>
      </c>
      <c r="M266" s="64">
        <v>1000492</v>
      </c>
      <c r="N266" s="64">
        <v>496374</v>
      </c>
      <c r="O266" s="17" t="s">
        <v>5321</v>
      </c>
      <c r="P266" s="17" t="s">
        <v>7451</v>
      </c>
      <c r="Q266" s="17" t="s">
        <v>5321</v>
      </c>
      <c r="R266" s="17" t="s">
        <v>5321</v>
      </c>
      <c r="S266" s="17" t="s">
        <v>5321</v>
      </c>
      <c r="T266" s="17" t="s">
        <v>5321</v>
      </c>
      <c r="U266" s="17" t="s">
        <v>5321</v>
      </c>
      <c r="V266" s="17">
        <v>0</v>
      </c>
      <c r="W266" s="17">
        <v>0</v>
      </c>
      <c r="X266" s="17">
        <v>0</v>
      </c>
    </row>
    <row r="267" spans="1:24" s="17" customFormat="1" ht="11.25" x14ac:dyDescent="0.2">
      <c r="A267" s="17" t="s">
        <v>7452</v>
      </c>
      <c r="B267" s="17" t="s">
        <v>7453</v>
      </c>
      <c r="C267" s="17" t="s">
        <v>5527</v>
      </c>
      <c r="D267" s="17" t="s">
        <v>5528</v>
      </c>
      <c r="E267" s="17">
        <v>2017</v>
      </c>
      <c r="F267" s="17" t="s">
        <v>5418</v>
      </c>
      <c r="I267" s="17" t="s">
        <v>5321</v>
      </c>
      <c r="J267" s="17" t="s">
        <v>5321</v>
      </c>
      <c r="K267" s="17" t="s">
        <v>7303</v>
      </c>
      <c r="L267" s="17" t="s">
        <v>5937</v>
      </c>
      <c r="M267" s="64">
        <v>859457</v>
      </c>
      <c r="N267" s="64">
        <v>408693</v>
      </c>
      <c r="O267" s="17" t="s">
        <v>5321</v>
      </c>
      <c r="P267" s="17" t="s">
        <v>7454</v>
      </c>
      <c r="Q267" s="17" t="s">
        <v>5321</v>
      </c>
      <c r="R267" s="17" t="s">
        <v>5321</v>
      </c>
      <c r="S267" s="17" t="s">
        <v>5321</v>
      </c>
      <c r="T267" s="17" t="s">
        <v>5321</v>
      </c>
      <c r="U267" s="17" t="s">
        <v>5321</v>
      </c>
      <c r="V267" s="17">
        <v>0</v>
      </c>
      <c r="W267" s="17">
        <v>0</v>
      </c>
      <c r="X267" s="17">
        <v>0</v>
      </c>
    </row>
    <row r="268" spans="1:24" s="17" customFormat="1" ht="11.25" x14ac:dyDescent="0.2">
      <c r="A268" s="17" t="s">
        <v>5551</v>
      </c>
      <c r="B268" s="17" t="s">
        <v>7455</v>
      </c>
      <c r="C268" s="17" t="s">
        <v>7456</v>
      </c>
      <c r="D268" s="17" t="s">
        <v>5528</v>
      </c>
      <c r="E268" s="17">
        <v>2017</v>
      </c>
      <c r="F268" s="17" t="s">
        <v>5313</v>
      </c>
      <c r="I268" s="17" t="s">
        <v>5321</v>
      </c>
      <c r="J268" s="17" t="s">
        <v>5321</v>
      </c>
      <c r="K268" s="17" t="s">
        <v>7303</v>
      </c>
      <c r="L268" s="17" t="s">
        <v>5937</v>
      </c>
      <c r="M268" s="64">
        <v>701712</v>
      </c>
      <c r="N268" s="64">
        <v>350232</v>
      </c>
      <c r="O268" s="17" t="s">
        <v>5321</v>
      </c>
      <c r="P268" s="17" t="s">
        <v>7457</v>
      </c>
      <c r="Q268" s="17" t="s">
        <v>5321</v>
      </c>
      <c r="R268" s="17" t="s">
        <v>5321</v>
      </c>
      <c r="S268" s="17" t="s">
        <v>5321</v>
      </c>
      <c r="T268" s="17" t="s">
        <v>5321</v>
      </c>
      <c r="U268" s="17" t="s">
        <v>5321</v>
      </c>
      <c r="V268" s="17">
        <v>0</v>
      </c>
      <c r="W268" s="17">
        <v>0</v>
      </c>
      <c r="X268" s="17">
        <v>0</v>
      </c>
    </row>
    <row r="269" spans="1:24" s="17" customFormat="1" ht="11.25" x14ac:dyDescent="0.2">
      <c r="A269" s="17" t="s">
        <v>5588</v>
      </c>
      <c r="B269" s="17" t="s">
        <v>7458</v>
      </c>
      <c r="C269" s="17" t="s">
        <v>5590</v>
      </c>
      <c r="D269" s="17" t="s">
        <v>5528</v>
      </c>
      <c r="E269" s="17">
        <v>2017</v>
      </c>
      <c r="F269" s="17" t="s">
        <v>5341</v>
      </c>
      <c r="I269" s="17" t="s">
        <v>5321</v>
      </c>
      <c r="J269" s="17" t="s">
        <v>5321</v>
      </c>
      <c r="K269" s="17" t="s">
        <v>7303</v>
      </c>
      <c r="L269" s="17" t="s">
        <v>5937</v>
      </c>
      <c r="M269" s="64">
        <v>740734</v>
      </c>
      <c r="N269" s="64">
        <v>426734</v>
      </c>
      <c r="O269" s="17" t="s">
        <v>5321</v>
      </c>
      <c r="P269" s="17" t="s">
        <v>7459</v>
      </c>
      <c r="Q269" s="17" t="s">
        <v>5321</v>
      </c>
      <c r="R269" s="17" t="s">
        <v>5321</v>
      </c>
      <c r="S269" s="17" t="s">
        <v>5321</v>
      </c>
      <c r="T269" s="17" t="s">
        <v>5321</v>
      </c>
      <c r="U269" s="17" t="s">
        <v>5321</v>
      </c>
      <c r="V269" s="17">
        <v>0</v>
      </c>
      <c r="W269" s="17">
        <v>0</v>
      </c>
      <c r="X269" s="17">
        <v>0</v>
      </c>
    </row>
    <row r="270" spans="1:24" s="17" customFormat="1" ht="11.25" x14ac:dyDescent="0.2">
      <c r="A270" s="17" t="s">
        <v>7460</v>
      </c>
      <c r="B270" s="17" t="s">
        <v>7461</v>
      </c>
      <c r="C270" s="17" t="s">
        <v>7462</v>
      </c>
      <c r="D270" s="17" t="s">
        <v>5325</v>
      </c>
      <c r="E270" s="17">
        <v>2017</v>
      </c>
      <c r="F270" s="17" t="s">
        <v>5882</v>
      </c>
      <c r="H270" s="17" t="s">
        <v>5901</v>
      </c>
      <c r="I270" s="17" t="s">
        <v>7463</v>
      </c>
      <c r="J270" s="17" t="s">
        <v>5329</v>
      </c>
      <c r="K270" s="17" t="s">
        <v>5764</v>
      </c>
      <c r="L270" s="17" t="s">
        <v>7464</v>
      </c>
      <c r="M270" s="64">
        <v>1270000</v>
      </c>
      <c r="N270" s="64">
        <v>762000</v>
      </c>
      <c r="O270" s="17" t="s">
        <v>7465</v>
      </c>
      <c r="P270" s="17" t="s">
        <v>7466</v>
      </c>
      <c r="Q270" s="17" t="s">
        <v>5349</v>
      </c>
      <c r="R270" s="17" t="s">
        <v>7467</v>
      </c>
      <c r="S270" s="17" t="s">
        <v>7468</v>
      </c>
      <c r="T270" s="17" t="s">
        <v>5321</v>
      </c>
      <c r="U270" s="17" t="s">
        <v>7469</v>
      </c>
      <c r="V270" s="17">
        <v>1</v>
      </c>
      <c r="W270" s="17">
        <v>0</v>
      </c>
      <c r="X270" s="17">
        <v>0</v>
      </c>
    </row>
    <row r="271" spans="1:24" s="17" customFormat="1" ht="11.25" x14ac:dyDescent="0.2">
      <c r="A271" s="17" t="s">
        <v>7470</v>
      </c>
      <c r="B271" s="17" t="s">
        <v>7471</v>
      </c>
      <c r="C271" s="17" t="s">
        <v>7472</v>
      </c>
      <c r="D271" s="17" t="s">
        <v>5325</v>
      </c>
      <c r="E271" s="17">
        <v>2017</v>
      </c>
      <c r="F271" s="17" t="s">
        <v>5460</v>
      </c>
      <c r="H271" s="17" t="s">
        <v>7473</v>
      </c>
      <c r="I271" s="17" t="s">
        <v>7474</v>
      </c>
      <c r="J271" s="17" t="s">
        <v>5560</v>
      </c>
      <c r="K271" s="17" t="s">
        <v>7381</v>
      </c>
      <c r="L271" s="17" t="s">
        <v>5976</v>
      </c>
      <c r="M271" s="64">
        <v>2844675</v>
      </c>
      <c r="N271" s="64">
        <v>1706805</v>
      </c>
      <c r="O271" s="17" t="s">
        <v>5952</v>
      </c>
      <c r="P271" s="17" t="s">
        <v>7475</v>
      </c>
      <c r="Q271" s="17" t="s">
        <v>7476</v>
      </c>
      <c r="R271" s="17" t="s">
        <v>7477</v>
      </c>
      <c r="S271" s="17" t="s">
        <v>5321</v>
      </c>
      <c r="T271" s="17" t="s">
        <v>5321</v>
      </c>
      <c r="U271" s="17" t="s">
        <v>7478</v>
      </c>
      <c r="V271" s="17">
        <v>1</v>
      </c>
      <c r="W271" s="17">
        <v>0</v>
      </c>
      <c r="X271" s="17">
        <v>0</v>
      </c>
    </row>
    <row r="272" spans="1:24" s="17" customFormat="1" ht="11.25" x14ac:dyDescent="0.2">
      <c r="A272" s="17" t="s">
        <v>7479</v>
      </c>
      <c r="B272" s="17" t="s">
        <v>7480</v>
      </c>
      <c r="C272" s="17" t="s">
        <v>7481</v>
      </c>
      <c r="D272" s="17" t="s">
        <v>5325</v>
      </c>
      <c r="E272" s="17">
        <v>2015</v>
      </c>
      <c r="F272" s="17" t="s">
        <v>5418</v>
      </c>
      <c r="H272" s="17" t="s">
        <v>7482</v>
      </c>
      <c r="I272" s="17" t="s">
        <v>7483</v>
      </c>
      <c r="J272" s="17" t="s">
        <v>5481</v>
      </c>
      <c r="K272" s="17" t="s">
        <v>5744</v>
      </c>
      <c r="L272" s="17" t="s">
        <v>5473</v>
      </c>
      <c r="M272" s="64">
        <v>6371486</v>
      </c>
      <c r="N272" s="64">
        <v>3822891</v>
      </c>
      <c r="O272" s="17" t="s">
        <v>6573</v>
      </c>
      <c r="P272" s="17" t="s">
        <v>7484</v>
      </c>
      <c r="Q272" s="17" t="s">
        <v>7485</v>
      </c>
      <c r="R272" s="17" t="s">
        <v>7486</v>
      </c>
      <c r="S272" s="17" t="s">
        <v>7487</v>
      </c>
      <c r="T272" s="17" t="s">
        <v>5321</v>
      </c>
      <c r="U272" s="17" t="s">
        <v>7488</v>
      </c>
      <c r="V272" s="17">
        <v>1</v>
      </c>
      <c r="W272" s="17">
        <v>0</v>
      </c>
      <c r="X272" s="17">
        <v>0</v>
      </c>
    </row>
    <row r="273" spans="1:24" s="17" customFormat="1" ht="11.25" x14ac:dyDescent="0.2">
      <c r="A273" s="17" t="s">
        <v>7489</v>
      </c>
      <c r="B273" s="17" t="s">
        <v>7490</v>
      </c>
      <c r="C273" s="17" t="s">
        <v>7491</v>
      </c>
      <c r="D273" s="17" t="s">
        <v>5325</v>
      </c>
      <c r="E273" s="17">
        <v>2015</v>
      </c>
      <c r="F273" s="17" t="s">
        <v>5418</v>
      </c>
      <c r="H273" s="17" t="s">
        <v>7492</v>
      </c>
      <c r="I273" s="17" t="s">
        <v>7493</v>
      </c>
      <c r="J273" s="17" t="s">
        <v>5384</v>
      </c>
      <c r="K273" s="17" t="s">
        <v>6545</v>
      </c>
      <c r="L273" s="17" t="s">
        <v>5488</v>
      </c>
      <c r="M273" s="64">
        <v>4491262</v>
      </c>
      <c r="N273" s="64">
        <v>3368446</v>
      </c>
      <c r="O273" s="17" t="s">
        <v>7494</v>
      </c>
      <c r="P273" s="17" t="s">
        <v>7495</v>
      </c>
      <c r="Q273" s="17" t="s">
        <v>5797</v>
      </c>
      <c r="R273" s="17" t="s">
        <v>7496</v>
      </c>
      <c r="S273" s="17" t="s">
        <v>7497</v>
      </c>
      <c r="T273" s="17" t="s">
        <v>5321</v>
      </c>
      <c r="U273" s="17" t="s">
        <v>5321</v>
      </c>
      <c r="V273" s="17">
        <v>1</v>
      </c>
      <c r="W273" s="17">
        <v>0</v>
      </c>
      <c r="X273" s="17">
        <v>0</v>
      </c>
    </row>
    <row r="274" spans="1:24" s="17" customFormat="1" ht="11.25" x14ac:dyDescent="0.2">
      <c r="A274" s="17" t="s">
        <v>7498</v>
      </c>
      <c r="B274" s="17" t="s">
        <v>7499</v>
      </c>
      <c r="C274" s="17" t="s">
        <v>5548</v>
      </c>
      <c r="D274" s="17" t="s">
        <v>5528</v>
      </c>
      <c r="E274" s="17">
        <v>2017</v>
      </c>
      <c r="F274" s="17" t="s">
        <v>5313</v>
      </c>
      <c r="I274" s="17" t="s">
        <v>5321</v>
      </c>
      <c r="J274" s="17" t="s">
        <v>5321</v>
      </c>
      <c r="K274" s="17" t="s">
        <v>7303</v>
      </c>
      <c r="L274" s="17" t="s">
        <v>5937</v>
      </c>
      <c r="M274" s="64">
        <v>310042</v>
      </c>
      <c r="N274" s="64">
        <v>185995</v>
      </c>
      <c r="O274" s="17" t="s">
        <v>5321</v>
      </c>
      <c r="P274" s="17" t="s">
        <v>7500</v>
      </c>
      <c r="Q274" s="17" t="s">
        <v>5321</v>
      </c>
      <c r="R274" s="17" t="s">
        <v>5321</v>
      </c>
      <c r="S274" s="17" t="s">
        <v>5321</v>
      </c>
      <c r="T274" s="17" t="s">
        <v>5321</v>
      </c>
      <c r="U274" s="17" t="s">
        <v>5321</v>
      </c>
      <c r="V274" s="17">
        <v>0</v>
      </c>
      <c r="W274" s="17">
        <v>0</v>
      </c>
      <c r="X274" s="17">
        <v>0</v>
      </c>
    </row>
    <row r="275" spans="1:24" s="17" customFormat="1" ht="11.25" x14ac:dyDescent="0.2">
      <c r="A275" s="17" t="s">
        <v>7501</v>
      </c>
      <c r="B275" s="17" t="s">
        <v>7502</v>
      </c>
      <c r="C275" s="17" t="s">
        <v>7503</v>
      </c>
      <c r="D275" s="17" t="s">
        <v>5528</v>
      </c>
      <c r="E275" s="17">
        <v>2017</v>
      </c>
      <c r="F275" s="17" t="s">
        <v>5394</v>
      </c>
      <c r="I275" s="17" t="s">
        <v>5321</v>
      </c>
      <c r="J275" s="17" t="s">
        <v>5321</v>
      </c>
      <c r="K275" s="17" t="s">
        <v>7303</v>
      </c>
      <c r="L275" s="17" t="s">
        <v>5937</v>
      </c>
      <c r="M275" s="64">
        <v>869328</v>
      </c>
      <c r="N275" s="64">
        <v>511828</v>
      </c>
      <c r="O275" s="17" t="s">
        <v>5321</v>
      </c>
      <c r="P275" s="17" t="s">
        <v>7504</v>
      </c>
      <c r="Q275" s="17" t="s">
        <v>5321</v>
      </c>
      <c r="R275" s="17" t="s">
        <v>5321</v>
      </c>
      <c r="S275" s="17" t="s">
        <v>5321</v>
      </c>
      <c r="T275" s="17" t="s">
        <v>5321</v>
      </c>
      <c r="U275" s="17" t="s">
        <v>5321</v>
      </c>
      <c r="V275" s="17">
        <v>0</v>
      </c>
      <c r="W275" s="17">
        <v>0</v>
      </c>
      <c r="X275" s="17">
        <v>0</v>
      </c>
    </row>
    <row r="276" spans="1:24" s="17" customFormat="1" ht="11.25" x14ac:dyDescent="0.2">
      <c r="A276" s="17" t="s">
        <v>7505</v>
      </c>
      <c r="B276" s="17" t="s">
        <v>7506</v>
      </c>
      <c r="C276" s="17" t="s">
        <v>7507</v>
      </c>
      <c r="D276" s="17" t="s">
        <v>5528</v>
      </c>
      <c r="E276" s="17">
        <v>2017</v>
      </c>
      <c r="F276" s="17" t="s">
        <v>11</v>
      </c>
      <c r="I276" s="17" t="s">
        <v>5321</v>
      </c>
      <c r="J276" s="17" t="s">
        <v>5321</v>
      </c>
      <c r="K276" s="17" t="s">
        <v>7303</v>
      </c>
      <c r="L276" s="17" t="s">
        <v>5937</v>
      </c>
      <c r="M276" s="64">
        <v>818448</v>
      </c>
      <c r="N276" s="64">
        <v>400000</v>
      </c>
      <c r="O276" s="17" t="s">
        <v>5321</v>
      </c>
      <c r="P276" s="17" t="s">
        <v>7508</v>
      </c>
      <c r="Q276" s="17" t="s">
        <v>5321</v>
      </c>
      <c r="R276" s="17" t="s">
        <v>5321</v>
      </c>
      <c r="S276" s="17" t="s">
        <v>5321</v>
      </c>
      <c r="T276" s="17" t="s">
        <v>5321</v>
      </c>
      <c r="U276" s="17" t="s">
        <v>5321</v>
      </c>
      <c r="V276" s="17">
        <v>0</v>
      </c>
      <c r="W276" s="17">
        <v>0</v>
      </c>
      <c r="X276" s="17">
        <v>0</v>
      </c>
    </row>
    <row r="277" spans="1:24" s="17" customFormat="1" ht="11.25" x14ac:dyDescent="0.2">
      <c r="A277" s="17" t="s">
        <v>7509</v>
      </c>
      <c r="B277" s="17" t="s">
        <v>7510</v>
      </c>
      <c r="C277" s="17" t="s">
        <v>6672</v>
      </c>
      <c r="D277" s="17" t="s">
        <v>5528</v>
      </c>
      <c r="E277" s="17">
        <v>2017</v>
      </c>
      <c r="F277" s="17" t="s">
        <v>5418</v>
      </c>
      <c r="I277" s="17" t="s">
        <v>5321</v>
      </c>
      <c r="J277" s="17" t="s">
        <v>5321</v>
      </c>
      <c r="K277" s="17" t="s">
        <v>7303</v>
      </c>
      <c r="L277" s="17" t="s">
        <v>5937</v>
      </c>
      <c r="M277" s="64">
        <v>300164</v>
      </c>
      <c r="N277" s="64">
        <v>164000</v>
      </c>
      <c r="O277" s="17" t="s">
        <v>5321</v>
      </c>
      <c r="P277" s="17" t="s">
        <v>7511</v>
      </c>
      <c r="Q277" s="17" t="s">
        <v>5321</v>
      </c>
      <c r="R277" s="17" t="s">
        <v>5321</v>
      </c>
      <c r="S277" s="17" t="s">
        <v>5321</v>
      </c>
      <c r="T277" s="17" t="s">
        <v>5321</v>
      </c>
      <c r="U277" s="17" t="s">
        <v>5321</v>
      </c>
      <c r="V277" s="17">
        <v>0</v>
      </c>
      <c r="W277" s="17">
        <v>0</v>
      </c>
      <c r="X277" s="17">
        <v>0</v>
      </c>
    </row>
    <row r="278" spans="1:24" s="17" customFormat="1" ht="11.25" x14ac:dyDescent="0.2">
      <c r="A278" s="17" t="s">
        <v>7512</v>
      </c>
      <c r="B278" s="17" t="s">
        <v>7513</v>
      </c>
      <c r="C278" s="17" t="s">
        <v>7514</v>
      </c>
      <c r="D278" s="17" t="s">
        <v>5429</v>
      </c>
      <c r="E278" s="17">
        <v>2017</v>
      </c>
      <c r="F278" s="17" t="s">
        <v>5460</v>
      </c>
      <c r="H278" s="17" t="s">
        <v>7515</v>
      </c>
      <c r="I278" s="17" t="s">
        <v>7516</v>
      </c>
      <c r="J278" s="17" t="s">
        <v>5607</v>
      </c>
      <c r="K278" s="17" t="s">
        <v>6123</v>
      </c>
      <c r="L278" s="17" t="s">
        <v>5488</v>
      </c>
      <c r="M278" s="64">
        <v>3940804</v>
      </c>
      <c r="N278" s="64">
        <v>2362231</v>
      </c>
      <c r="O278" s="17" t="s">
        <v>5412</v>
      </c>
      <c r="P278" s="17" t="s">
        <v>7517</v>
      </c>
      <c r="Q278" s="17" t="s">
        <v>7518</v>
      </c>
      <c r="R278" s="17" t="s">
        <v>5321</v>
      </c>
      <c r="S278" s="17" t="s">
        <v>5321</v>
      </c>
      <c r="T278" s="17" t="s">
        <v>5321</v>
      </c>
      <c r="U278" s="17" t="s">
        <v>5321</v>
      </c>
      <c r="V278" s="17">
        <v>1</v>
      </c>
      <c r="W278" s="17">
        <v>0</v>
      </c>
      <c r="X278" s="17">
        <v>0</v>
      </c>
    </row>
    <row r="279" spans="1:24" s="17" customFormat="1" ht="11.25" x14ac:dyDescent="0.2">
      <c r="A279" s="17" t="s">
        <v>7519</v>
      </c>
      <c r="B279" s="17" t="s">
        <v>7520</v>
      </c>
      <c r="C279" s="17" t="s">
        <v>7521</v>
      </c>
      <c r="D279" s="17" t="s">
        <v>5393</v>
      </c>
      <c r="E279" s="17">
        <v>2015</v>
      </c>
      <c r="F279" s="17" t="s">
        <v>17</v>
      </c>
      <c r="H279" s="17" t="s">
        <v>7522</v>
      </c>
      <c r="I279" s="17" t="s">
        <v>7523</v>
      </c>
      <c r="J279" s="17" t="s">
        <v>5329</v>
      </c>
      <c r="K279" s="17" t="s">
        <v>5487</v>
      </c>
      <c r="L279" s="17" t="s">
        <v>5509</v>
      </c>
      <c r="M279" s="64">
        <v>1369071</v>
      </c>
      <c r="N279" s="64">
        <v>792401</v>
      </c>
      <c r="O279" s="17" t="s">
        <v>7524</v>
      </c>
      <c r="P279" s="17" t="s">
        <v>7525</v>
      </c>
      <c r="Q279" s="17" t="s">
        <v>6538</v>
      </c>
      <c r="R279" s="17" t="s">
        <v>5321</v>
      </c>
      <c r="S279" s="17" t="s">
        <v>5321</v>
      </c>
      <c r="T279" s="17" t="s">
        <v>5321</v>
      </c>
      <c r="U279" s="17" t="s">
        <v>5321</v>
      </c>
      <c r="V279" s="17">
        <v>1</v>
      </c>
      <c r="W279" s="17">
        <v>0</v>
      </c>
      <c r="X279" s="17">
        <v>0</v>
      </c>
    </row>
    <row r="280" spans="1:24" s="17" customFormat="1" ht="11.25" x14ac:dyDescent="0.2">
      <c r="A280" s="17" t="s">
        <v>7526</v>
      </c>
      <c r="B280" s="17" t="s">
        <v>7527</v>
      </c>
      <c r="C280" s="17" t="s">
        <v>7528</v>
      </c>
      <c r="D280" s="17" t="s">
        <v>5325</v>
      </c>
      <c r="E280" s="17">
        <v>2015</v>
      </c>
      <c r="F280" s="17" t="s">
        <v>5430</v>
      </c>
      <c r="H280" s="17" t="s">
        <v>7529</v>
      </c>
      <c r="I280" s="17" t="s">
        <v>7530</v>
      </c>
      <c r="J280" s="17" t="s">
        <v>5409</v>
      </c>
      <c r="K280" s="17" t="s">
        <v>7531</v>
      </c>
      <c r="L280" s="17" t="s">
        <v>5509</v>
      </c>
      <c r="M280" s="64">
        <v>3347601</v>
      </c>
      <c r="N280" s="64">
        <v>2505795</v>
      </c>
      <c r="O280" s="17" t="s">
        <v>5372</v>
      </c>
      <c r="P280" s="17" t="s">
        <v>7532</v>
      </c>
      <c r="Q280" s="17" t="s">
        <v>5374</v>
      </c>
      <c r="R280" s="17" t="s">
        <v>5375</v>
      </c>
      <c r="S280" s="17" t="s">
        <v>7533</v>
      </c>
      <c r="T280" s="17" t="s">
        <v>5321</v>
      </c>
      <c r="U280" s="17" t="s">
        <v>7534</v>
      </c>
      <c r="V280" s="17">
        <v>1</v>
      </c>
      <c r="W280" s="17">
        <v>0</v>
      </c>
      <c r="X280" s="17">
        <v>0</v>
      </c>
    </row>
    <row r="281" spans="1:24" s="17" customFormat="1" ht="11.25" x14ac:dyDescent="0.2">
      <c r="A281" s="17" t="s">
        <v>7535</v>
      </c>
      <c r="B281" s="17" t="s">
        <v>7536</v>
      </c>
      <c r="C281" s="17" t="s">
        <v>7352</v>
      </c>
      <c r="D281" s="17" t="s">
        <v>5528</v>
      </c>
      <c r="E281" s="17">
        <v>2016</v>
      </c>
      <c r="F281" s="17" t="s">
        <v>5341</v>
      </c>
      <c r="I281" s="17" t="s">
        <v>7350</v>
      </c>
      <c r="J281" s="17" t="s">
        <v>5397</v>
      </c>
      <c r="K281" s="17" t="s">
        <v>5529</v>
      </c>
      <c r="L281" s="17" t="s">
        <v>5530</v>
      </c>
      <c r="M281" s="64">
        <v>1582865</v>
      </c>
      <c r="N281" s="64">
        <v>382999</v>
      </c>
      <c r="O281" s="17" t="s">
        <v>5321</v>
      </c>
      <c r="P281" s="17" t="s">
        <v>7537</v>
      </c>
      <c r="Q281" s="17" t="s">
        <v>5321</v>
      </c>
      <c r="R281" s="17" t="s">
        <v>5321</v>
      </c>
      <c r="S281" s="17" t="s">
        <v>5321</v>
      </c>
      <c r="T281" s="17" t="s">
        <v>5321</v>
      </c>
      <c r="U281" s="17" t="s">
        <v>5321</v>
      </c>
      <c r="V281" s="17">
        <v>0</v>
      </c>
      <c r="W281" s="17">
        <v>0</v>
      </c>
      <c r="X281" s="17">
        <v>0</v>
      </c>
    </row>
    <row r="282" spans="1:24" s="17" customFormat="1" ht="11.25" x14ac:dyDescent="0.2">
      <c r="A282" s="17" t="s">
        <v>7538</v>
      </c>
      <c r="B282" s="17" t="s">
        <v>7539</v>
      </c>
      <c r="C282" s="17" t="s">
        <v>7538</v>
      </c>
      <c r="D282" s="17" t="s">
        <v>5528</v>
      </c>
      <c r="E282" s="17">
        <v>2016</v>
      </c>
      <c r="F282" s="17" t="s">
        <v>5341</v>
      </c>
      <c r="I282" s="17" t="s">
        <v>7538</v>
      </c>
      <c r="J282" s="17" t="s">
        <v>5397</v>
      </c>
      <c r="K282" s="17" t="s">
        <v>5529</v>
      </c>
      <c r="L282" s="17" t="s">
        <v>5530</v>
      </c>
      <c r="M282" s="64">
        <v>139175</v>
      </c>
      <c r="N282" s="64">
        <v>83505</v>
      </c>
      <c r="O282" s="17" t="s">
        <v>5321</v>
      </c>
      <c r="P282" s="17" t="s">
        <v>7540</v>
      </c>
      <c r="Q282" s="17" t="s">
        <v>5321</v>
      </c>
      <c r="R282" s="17" t="s">
        <v>5321</v>
      </c>
      <c r="S282" s="17" t="s">
        <v>5321</v>
      </c>
      <c r="T282" s="17" t="s">
        <v>5321</v>
      </c>
      <c r="U282" s="17" t="s">
        <v>5321</v>
      </c>
      <c r="V282" s="17">
        <v>0</v>
      </c>
      <c r="W282" s="17">
        <v>0</v>
      </c>
      <c r="X282" s="17">
        <v>0</v>
      </c>
    </row>
    <row r="283" spans="1:24" s="17" customFormat="1" ht="11.25" x14ac:dyDescent="0.2">
      <c r="A283" s="17" t="s">
        <v>7541</v>
      </c>
      <c r="B283" s="17" t="s">
        <v>7542</v>
      </c>
      <c r="C283" s="17" t="s">
        <v>7426</v>
      </c>
      <c r="D283" s="17" t="s">
        <v>5528</v>
      </c>
      <c r="E283" s="17">
        <v>2016</v>
      </c>
      <c r="F283" s="17" t="s">
        <v>5341</v>
      </c>
      <c r="I283" s="17" t="s">
        <v>7424</v>
      </c>
      <c r="J283" s="17" t="s">
        <v>5397</v>
      </c>
      <c r="K283" s="17" t="s">
        <v>5529</v>
      </c>
      <c r="L283" s="17" t="s">
        <v>5530</v>
      </c>
      <c r="M283" s="64">
        <v>574881</v>
      </c>
      <c r="N283" s="64">
        <v>344897</v>
      </c>
      <c r="O283" s="17" t="s">
        <v>5321</v>
      </c>
      <c r="P283" s="17" t="s">
        <v>7543</v>
      </c>
      <c r="Q283" s="17" t="s">
        <v>5321</v>
      </c>
      <c r="R283" s="17" t="s">
        <v>5321</v>
      </c>
      <c r="S283" s="17" t="s">
        <v>5321</v>
      </c>
      <c r="T283" s="17" t="s">
        <v>5321</v>
      </c>
      <c r="U283" s="17" t="s">
        <v>5321</v>
      </c>
      <c r="V283" s="17">
        <v>0</v>
      </c>
      <c r="W283" s="17">
        <v>0</v>
      </c>
      <c r="X283" s="17">
        <v>0</v>
      </c>
    </row>
    <row r="284" spans="1:24" s="17" customFormat="1" ht="11.25" x14ac:dyDescent="0.2">
      <c r="A284" s="17" t="s">
        <v>7544</v>
      </c>
      <c r="B284" s="17" t="s">
        <v>7545</v>
      </c>
      <c r="C284" s="17" t="s">
        <v>7546</v>
      </c>
      <c r="D284" s="17" t="s">
        <v>5393</v>
      </c>
      <c r="E284" s="17">
        <v>2017</v>
      </c>
      <c r="F284" s="17" t="s">
        <v>5496</v>
      </c>
      <c r="H284" s="17" t="s">
        <v>7547</v>
      </c>
      <c r="I284" s="17" t="s">
        <v>7548</v>
      </c>
      <c r="J284" s="17" t="s">
        <v>5607</v>
      </c>
      <c r="K284" s="17" t="s">
        <v>5598</v>
      </c>
      <c r="L284" s="17" t="s">
        <v>5608</v>
      </c>
      <c r="M284" s="64">
        <v>1832020</v>
      </c>
      <c r="N284" s="64">
        <v>1099211</v>
      </c>
      <c r="O284" s="17" t="s">
        <v>5756</v>
      </c>
      <c r="P284" s="17" t="s">
        <v>7549</v>
      </c>
      <c r="Q284" s="17" t="s">
        <v>6688</v>
      </c>
      <c r="R284" s="17" t="s">
        <v>5321</v>
      </c>
      <c r="S284" s="17" t="s">
        <v>5321</v>
      </c>
      <c r="T284" s="17" t="s">
        <v>5321</v>
      </c>
      <c r="U284" s="17" t="s">
        <v>5321</v>
      </c>
      <c r="V284" s="17">
        <v>1</v>
      </c>
      <c r="W284" s="17">
        <v>0</v>
      </c>
      <c r="X284" s="17">
        <v>0</v>
      </c>
    </row>
    <row r="285" spans="1:24" s="17" customFormat="1" ht="11.25" x14ac:dyDescent="0.2">
      <c r="A285" s="17" t="s">
        <v>7550</v>
      </c>
      <c r="B285" s="17" t="s">
        <v>7551</v>
      </c>
      <c r="C285" s="17" t="s">
        <v>7552</v>
      </c>
      <c r="D285" s="17" t="s">
        <v>5325</v>
      </c>
      <c r="E285" s="17">
        <v>2017</v>
      </c>
      <c r="F285" s="17" t="s">
        <v>5313</v>
      </c>
      <c r="H285" s="17" t="s">
        <v>7553</v>
      </c>
      <c r="I285" s="17" t="s">
        <v>7554</v>
      </c>
      <c r="J285" s="17" t="s">
        <v>5481</v>
      </c>
      <c r="K285" s="17" t="s">
        <v>5764</v>
      </c>
      <c r="L285" s="17" t="s">
        <v>5765</v>
      </c>
      <c r="M285" s="64">
        <v>954012</v>
      </c>
      <c r="N285" s="64">
        <v>694999</v>
      </c>
      <c r="O285" s="17" t="s">
        <v>6497</v>
      </c>
      <c r="P285" s="17" t="s">
        <v>7555</v>
      </c>
      <c r="Q285" s="17" t="s">
        <v>5349</v>
      </c>
      <c r="R285" s="17" t="s">
        <v>5375</v>
      </c>
      <c r="S285" s="17" t="s">
        <v>7556</v>
      </c>
      <c r="T285" s="17" t="s">
        <v>7557</v>
      </c>
      <c r="U285" s="17" t="s">
        <v>7558</v>
      </c>
      <c r="V285" s="17">
        <v>1</v>
      </c>
      <c r="W285" s="17">
        <v>0</v>
      </c>
      <c r="X285" s="17">
        <v>0</v>
      </c>
    </row>
    <row r="286" spans="1:24" s="17" customFormat="1" ht="11.25" x14ac:dyDescent="0.2">
      <c r="A286" s="17" t="s">
        <v>7559</v>
      </c>
      <c r="B286" s="17" t="s">
        <v>7560</v>
      </c>
      <c r="C286" s="17" t="s">
        <v>7561</v>
      </c>
      <c r="D286" s="17" t="s">
        <v>5325</v>
      </c>
      <c r="E286" s="17">
        <v>2017</v>
      </c>
      <c r="F286" s="17" t="s">
        <v>6130</v>
      </c>
      <c r="H286" s="17" t="s">
        <v>7562</v>
      </c>
      <c r="I286" s="17" t="s">
        <v>7563</v>
      </c>
      <c r="J286" s="17" t="s">
        <v>6845</v>
      </c>
      <c r="K286" s="17" t="s">
        <v>5764</v>
      </c>
      <c r="L286" s="17" t="s">
        <v>7564</v>
      </c>
      <c r="M286" s="64">
        <v>8421446</v>
      </c>
      <c r="N286" s="64">
        <v>5052870</v>
      </c>
      <c r="O286" s="17" t="s">
        <v>7565</v>
      </c>
      <c r="P286" s="17" t="s">
        <v>7566</v>
      </c>
      <c r="Q286" s="17" t="s">
        <v>7567</v>
      </c>
      <c r="R286" s="17" t="s">
        <v>7568</v>
      </c>
      <c r="S286" s="17" t="s">
        <v>7569</v>
      </c>
      <c r="T286" s="17" t="s">
        <v>5321</v>
      </c>
      <c r="U286" s="17" t="s">
        <v>7570</v>
      </c>
      <c r="V286" s="17">
        <v>1</v>
      </c>
      <c r="W286" s="17">
        <v>0</v>
      </c>
      <c r="X286" s="17">
        <v>0</v>
      </c>
    </row>
    <row r="287" spans="1:24" s="17" customFormat="1" ht="11.25" x14ac:dyDescent="0.2">
      <c r="A287" s="17" t="s">
        <v>7571</v>
      </c>
      <c r="B287" s="17" t="s">
        <v>7572</v>
      </c>
      <c r="C287" s="17" t="s">
        <v>7335</v>
      </c>
      <c r="D287" s="17" t="s">
        <v>5528</v>
      </c>
      <c r="E287" s="17">
        <v>2017</v>
      </c>
      <c r="F287" s="17" t="s">
        <v>5341</v>
      </c>
      <c r="I287" s="17" t="s">
        <v>5321</v>
      </c>
      <c r="J287" s="17" t="s">
        <v>5321</v>
      </c>
      <c r="K287" s="17" t="s">
        <v>7303</v>
      </c>
      <c r="L287" s="17" t="s">
        <v>6097</v>
      </c>
      <c r="M287" s="64">
        <v>431096</v>
      </c>
      <c r="N287" s="64">
        <v>192939</v>
      </c>
      <c r="O287" s="17" t="s">
        <v>5321</v>
      </c>
      <c r="P287" s="17" t="s">
        <v>7573</v>
      </c>
      <c r="Q287" s="17" t="s">
        <v>5321</v>
      </c>
      <c r="R287" s="17" t="s">
        <v>5321</v>
      </c>
      <c r="S287" s="17" t="s">
        <v>5321</v>
      </c>
      <c r="T287" s="17" t="s">
        <v>5321</v>
      </c>
      <c r="U287" s="17" t="s">
        <v>5321</v>
      </c>
      <c r="V287" s="17">
        <v>0</v>
      </c>
      <c r="W287" s="17">
        <v>0</v>
      </c>
      <c r="X287" s="17">
        <v>0</v>
      </c>
    </row>
    <row r="288" spans="1:24" s="17" customFormat="1" ht="11.25" x14ac:dyDescent="0.2">
      <c r="A288" s="17" t="s">
        <v>7574</v>
      </c>
      <c r="B288" s="17" t="s">
        <v>7575</v>
      </c>
      <c r="C288" s="17" t="s">
        <v>7576</v>
      </c>
      <c r="D288" s="17" t="s">
        <v>5528</v>
      </c>
      <c r="E288" s="17">
        <v>2017</v>
      </c>
      <c r="F288" s="17" t="s">
        <v>27</v>
      </c>
      <c r="I288" s="17" t="s">
        <v>5321</v>
      </c>
      <c r="J288" s="17" t="s">
        <v>5321</v>
      </c>
      <c r="K288" s="17" t="s">
        <v>7303</v>
      </c>
      <c r="L288" s="17" t="s">
        <v>5937</v>
      </c>
      <c r="M288" s="64">
        <v>145617</v>
      </c>
      <c r="N288" s="64">
        <v>87370</v>
      </c>
      <c r="O288" s="17" t="s">
        <v>5321</v>
      </c>
      <c r="P288" s="17" t="s">
        <v>7577</v>
      </c>
      <c r="Q288" s="17" t="s">
        <v>5321</v>
      </c>
      <c r="R288" s="17" t="s">
        <v>5321</v>
      </c>
      <c r="S288" s="17" t="s">
        <v>5321</v>
      </c>
      <c r="T288" s="17" t="s">
        <v>5321</v>
      </c>
      <c r="U288" s="17" t="s">
        <v>5321</v>
      </c>
      <c r="V288" s="17">
        <v>0</v>
      </c>
      <c r="W288" s="17">
        <v>0</v>
      </c>
      <c r="X288" s="17">
        <v>0</v>
      </c>
    </row>
    <row r="289" spans="1:24" s="17" customFormat="1" ht="11.25" x14ac:dyDescent="0.2">
      <c r="A289" s="17" t="s">
        <v>7538</v>
      </c>
      <c r="B289" s="17" t="s">
        <v>7578</v>
      </c>
      <c r="C289" s="17" t="s">
        <v>7538</v>
      </c>
      <c r="D289" s="17" t="s">
        <v>5528</v>
      </c>
      <c r="E289" s="17">
        <v>2017</v>
      </c>
      <c r="F289" s="17" t="s">
        <v>5341</v>
      </c>
      <c r="I289" s="17" t="s">
        <v>5321</v>
      </c>
      <c r="J289" s="17" t="s">
        <v>5321</v>
      </c>
      <c r="K289" s="17" t="s">
        <v>7303</v>
      </c>
      <c r="L289" s="17" t="s">
        <v>5937</v>
      </c>
      <c r="M289" s="64">
        <v>144175</v>
      </c>
      <c r="N289" s="64">
        <v>83505</v>
      </c>
      <c r="O289" s="17" t="s">
        <v>5321</v>
      </c>
      <c r="P289" s="17" t="s">
        <v>7579</v>
      </c>
      <c r="Q289" s="17" t="s">
        <v>5321</v>
      </c>
      <c r="R289" s="17" t="s">
        <v>5321</v>
      </c>
      <c r="S289" s="17" t="s">
        <v>5321</v>
      </c>
      <c r="T289" s="17" t="s">
        <v>5321</v>
      </c>
      <c r="U289" s="17" t="s">
        <v>5321</v>
      </c>
      <c r="V289" s="17">
        <v>0</v>
      </c>
      <c r="W289" s="17">
        <v>0</v>
      </c>
      <c r="X289" s="17">
        <v>0</v>
      </c>
    </row>
    <row r="290" spans="1:24" s="17" customFormat="1" ht="11.25" x14ac:dyDescent="0.2">
      <c r="A290" s="17" t="s">
        <v>7580</v>
      </c>
      <c r="B290" s="17" t="s">
        <v>7581</v>
      </c>
      <c r="C290" s="17" t="s">
        <v>6891</v>
      </c>
      <c r="D290" s="17" t="s">
        <v>5528</v>
      </c>
      <c r="E290" s="17">
        <v>2017</v>
      </c>
      <c r="F290" s="17" t="s">
        <v>5326</v>
      </c>
      <c r="I290" s="17" t="s">
        <v>5321</v>
      </c>
      <c r="J290" s="17" t="s">
        <v>5321</v>
      </c>
      <c r="K290" s="17" t="s">
        <v>7303</v>
      </c>
      <c r="L290" s="17" t="s">
        <v>5937</v>
      </c>
      <c r="M290" s="64">
        <v>491641</v>
      </c>
      <c r="N290" s="64">
        <v>294706</v>
      </c>
      <c r="O290" s="17" t="s">
        <v>5321</v>
      </c>
      <c r="P290" s="17" t="s">
        <v>7582</v>
      </c>
      <c r="Q290" s="17" t="s">
        <v>5321</v>
      </c>
      <c r="R290" s="17" t="s">
        <v>5321</v>
      </c>
      <c r="S290" s="17" t="s">
        <v>5321</v>
      </c>
      <c r="T290" s="17" t="s">
        <v>5321</v>
      </c>
      <c r="U290" s="17" t="s">
        <v>5321</v>
      </c>
      <c r="V290" s="17">
        <v>0</v>
      </c>
      <c r="W290" s="17">
        <v>0</v>
      </c>
      <c r="X290" s="17">
        <v>0</v>
      </c>
    </row>
    <row r="291" spans="1:24" s="17" customFormat="1" ht="11.25" x14ac:dyDescent="0.2">
      <c r="A291" s="17" t="s">
        <v>7583</v>
      </c>
      <c r="B291" s="17" t="s">
        <v>7584</v>
      </c>
      <c r="C291" s="17" t="s">
        <v>7585</v>
      </c>
      <c r="D291" s="17" t="s">
        <v>5528</v>
      </c>
      <c r="E291" s="17">
        <v>2017</v>
      </c>
      <c r="F291" s="17" t="s">
        <v>5341</v>
      </c>
      <c r="I291" s="17" t="s">
        <v>5321</v>
      </c>
      <c r="J291" s="17" t="s">
        <v>5321</v>
      </c>
      <c r="K291" s="17" t="s">
        <v>7303</v>
      </c>
      <c r="L291" s="17" t="s">
        <v>5937</v>
      </c>
      <c r="M291" s="64">
        <v>722206</v>
      </c>
      <c r="N291" s="64">
        <v>124999</v>
      </c>
      <c r="O291" s="17" t="s">
        <v>5321</v>
      </c>
      <c r="P291" s="17" t="s">
        <v>7586</v>
      </c>
      <c r="Q291" s="17" t="s">
        <v>5321</v>
      </c>
      <c r="R291" s="17" t="s">
        <v>5321</v>
      </c>
      <c r="S291" s="17" t="s">
        <v>5321</v>
      </c>
      <c r="T291" s="17" t="s">
        <v>5321</v>
      </c>
      <c r="U291" s="17" t="s">
        <v>5321</v>
      </c>
      <c r="V291" s="17">
        <v>0</v>
      </c>
      <c r="W291" s="17">
        <v>0</v>
      </c>
      <c r="X291" s="17">
        <v>0</v>
      </c>
    </row>
    <row r="292" spans="1:24" s="17" customFormat="1" ht="11.25" x14ac:dyDescent="0.2">
      <c r="A292" s="17" t="s">
        <v>7587</v>
      </c>
      <c r="B292" s="17" t="s">
        <v>7588</v>
      </c>
      <c r="C292" s="17" t="s">
        <v>7589</v>
      </c>
      <c r="D292" s="17" t="s">
        <v>5528</v>
      </c>
      <c r="E292" s="17">
        <v>2017</v>
      </c>
      <c r="F292" s="17" t="s">
        <v>6335</v>
      </c>
      <c r="I292" s="17" t="s">
        <v>5321</v>
      </c>
      <c r="J292" s="17" t="s">
        <v>5321</v>
      </c>
      <c r="K292" s="17" t="s">
        <v>7303</v>
      </c>
      <c r="L292" s="17" t="s">
        <v>6097</v>
      </c>
      <c r="M292" s="64">
        <v>905000</v>
      </c>
      <c r="N292" s="64">
        <v>205000</v>
      </c>
      <c r="O292" s="17" t="s">
        <v>5321</v>
      </c>
      <c r="P292" s="17" t="s">
        <v>7590</v>
      </c>
      <c r="Q292" s="17" t="s">
        <v>5321</v>
      </c>
      <c r="R292" s="17" t="s">
        <v>5321</v>
      </c>
      <c r="S292" s="17" t="s">
        <v>5321</v>
      </c>
      <c r="T292" s="17" t="s">
        <v>5321</v>
      </c>
      <c r="U292" s="17" t="s">
        <v>5321</v>
      </c>
      <c r="V292" s="17">
        <v>0</v>
      </c>
      <c r="W292" s="17">
        <v>0</v>
      </c>
      <c r="X292" s="17">
        <v>0</v>
      </c>
    </row>
    <row r="293" spans="1:24" s="17" customFormat="1" ht="11.25" x14ac:dyDescent="0.2">
      <c r="A293" s="17" t="s">
        <v>7591</v>
      </c>
      <c r="B293" s="17" t="s">
        <v>7592</v>
      </c>
      <c r="C293" s="17" t="s">
        <v>5581</v>
      </c>
      <c r="D293" s="17" t="s">
        <v>5528</v>
      </c>
      <c r="E293" s="17">
        <v>2017</v>
      </c>
      <c r="F293" s="17" t="s">
        <v>5394</v>
      </c>
      <c r="I293" s="17" t="s">
        <v>5321</v>
      </c>
      <c r="J293" s="17" t="s">
        <v>5321</v>
      </c>
      <c r="K293" s="17" t="s">
        <v>7303</v>
      </c>
      <c r="L293" s="17" t="s">
        <v>5937</v>
      </c>
      <c r="M293" s="64">
        <v>550348</v>
      </c>
      <c r="N293" s="64">
        <v>182000</v>
      </c>
      <c r="O293" s="17" t="s">
        <v>5321</v>
      </c>
      <c r="P293" s="17" t="s">
        <v>7593</v>
      </c>
      <c r="Q293" s="17" t="s">
        <v>5321</v>
      </c>
      <c r="R293" s="17" t="s">
        <v>5321</v>
      </c>
      <c r="S293" s="17" t="s">
        <v>5321</v>
      </c>
      <c r="T293" s="17" t="s">
        <v>5321</v>
      </c>
      <c r="U293" s="17" t="s">
        <v>5321</v>
      </c>
      <c r="V293" s="17">
        <v>0</v>
      </c>
      <c r="W293" s="17">
        <v>0</v>
      </c>
      <c r="X293" s="17">
        <v>0</v>
      </c>
    </row>
    <row r="294" spans="1:24" s="17" customFormat="1" ht="11.25" x14ac:dyDescent="0.2">
      <c r="A294" s="17" t="s">
        <v>7594</v>
      </c>
      <c r="B294" s="17" t="s">
        <v>7595</v>
      </c>
      <c r="C294" s="17" t="s">
        <v>7596</v>
      </c>
      <c r="D294" s="17" t="s">
        <v>5528</v>
      </c>
      <c r="E294" s="17">
        <v>2017</v>
      </c>
      <c r="F294" s="17" t="s">
        <v>5418</v>
      </c>
      <c r="I294" s="17" t="s">
        <v>5321</v>
      </c>
      <c r="J294" s="17" t="s">
        <v>5321</v>
      </c>
      <c r="K294" s="17" t="s">
        <v>7303</v>
      </c>
      <c r="L294" s="17" t="s">
        <v>5937</v>
      </c>
      <c r="M294" s="64">
        <v>165000</v>
      </c>
      <c r="N294" s="64">
        <v>98000</v>
      </c>
      <c r="O294" s="17" t="s">
        <v>5321</v>
      </c>
      <c r="P294" s="17" t="s">
        <v>7597</v>
      </c>
      <c r="Q294" s="17" t="s">
        <v>5321</v>
      </c>
      <c r="R294" s="17" t="s">
        <v>5321</v>
      </c>
      <c r="S294" s="17" t="s">
        <v>5321</v>
      </c>
      <c r="T294" s="17" t="s">
        <v>5321</v>
      </c>
      <c r="U294" s="17" t="s">
        <v>5321</v>
      </c>
      <c r="V294" s="17">
        <v>0</v>
      </c>
      <c r="W294" s="17">
        <v>0</v>
      </c>
      <c r="X294" s="17">
        <v>0</v>
      </c>
    </row>
    <row r="295" spans="1:24" s="17" customFormat="1" ht="11.25" x14ac:dyDescent="0.2">
      <c r="A295" s="17" t="s">
        <v>7598</v>
      </c>
      <c r="B295" s="17" t="s">
        <v>7599</v>
      </c>
      <c r="C295" s="17" t="s">
        <v>7600</v>
      </c>
      <c r="D295" s="17" t="s">
        <v>7601</v>
      </c>
      <c r="E295" s="17">
        <v>2017</v>
      </c>
      <c r="F295" s="17" t="s">
        <v>5460</v>
      </c>
      <c r="I295" s="17" t="s">
        <v>7602</v>
      </c>
      <c r="J295" s="17" t="s">
        <v>5384</v>
      </c>
      <c r="K295" s="17" t="s">
        <v>7603</v>
      </c>
      <c r="L295" s="17" t="s">
        <v>5976</v>
      </c>
      <c r="M295" s="64">
        <v>2886082</v>
      </c>
      <c r="N295" s="64">
        <v>1820479</v>
      </c>
      <c r="O295" s="17" t="s">
        <v>5321</v>
      </c>
      <c r="P295" s="17" t="s">
        <v>7604</v>
      </c>
      <c r="Q295" s="17" t="s">
        <v>7605</v>
      </c>
      <c r="R295" s="17" t="s">
        <v>5321</v>
      </c>
      <c r="S295" s="17" t="s">
        <v>5321</v>
      </c>
      <c r="T295" s="17" t="s">
        <v>5321</v>
      </c>
      <c r="U295" s="17" t="s">
        <v>5321</v>
      </c>
      <c r="V295" s="17">
        <v>1</v>
      </c>
      <c r="W295" s="17">
        <v>0</v>
      </c>
      <c r="X295" s="17">
        <v>0</v>
      </c>
    </row>
    <row r="296" spans="1:24" s="17" customFormat="1" ht="11.25" x14ac:dyDescent="0.2">
      <c r="A296" s="17" t="s">
        <v>7606</v>
      </c>
      <c r="B296" s="17" t="s">
        <v>7607</v>
      </c>
      <c r="C296" s="17" t="s">
        <v>7608</v>
      </c>
      <c r="D296" s="17" t="s">
        <v>5528</v>
      </c>
      <c r="E296" s="17">
        <v>2017</v>
      </c>
      <c r="F296" s="17" t="s">
        <v>5882</v>
      </c>
      <c r="I296" s="17" t="s">
        <v>5321</v>
      </c>
      <c r="J296" s="17" t="s">
        <v>5321</v>
      </c>
      <c r="K296" s="17" t="s">
        <v>7303</v>
      </c>
      <c r="L296" s="17" t="s">
        <v>5937</v>
      </c>
      <c r="M296" s="64">
        <v>490167</v>
      </c>
      <c r="N296" s="64">
        <v>277713</v>
      </c>
      <c r="O296" s="17" t="s">
        <v>5321</v>
      </c>
      <c r="P296" s="17" t="s">
        <v>7609</v>
      </c>
      <c r="Q296" s="17" t="s">
        <v>5321</v>
      </c>
      <c r="R296" s="17" t="s">
        <v>5321</v>
      </c>
      <c r="S296" s="17" t="s">
        <v>5321</v>
      </c>
      <c r="T296" s="17" t="s">
        <v>5321</v>
      </c>
      <c r="U296" s="17" t="s">
        <v>5321</v>
      </c>
      <c r="V296" s="17">
        <v>0</v>
      </c>
      <c r="W296" s="17">
        <v>0</v>
      </c>
      <c r="X296" s="17">
        <v>0</v>
      </c>
    </row>
    <row r="297" spans="1:24" s="17" customFormat="1" ht="11.25" x14ac:dyDescent="0.2">
      <c r="A297" s="17" t="s">
        <v>7610</v>
      </c>
      <c r="B297" s="17" t="s">
        <v>7611</v>
      </c>
      <c r="C297" s="17" t="s">
        <v>7612</v>
      </c>
      <c r="D297" s="17" t="s">
        <v>5429</v>
      </c>
      <c r="E297" s="17">
        <v>2017</v>
      </c>
      <c r="F297" s="17" t="s">
        <v>6084</v>
      </c>
      <c r="H297" s="17" t="s">
        <v>7613</v>
      </c>
      <c r="I297" s="17" t="s">
        <v>7614</v>
      </c>
      <c r="J297" s="17" t="s">
        <v>5384</v>
      </c>
      <c r="K297" s="17" t="s">
        <v>7381</v>
      </c>
      <c r="L297" s="17" t="s">
        <v>5473</v>
      </c>
      <c r="M297" s="64">
        <v>4052787</v>
      </c>
      <c r="N297" s="64">
        <v>1633671</v>
      </c>
      <c r="O297" s="17" t="s">
        <v>6056</v>
      </c>
      <c r="P297" s="17" t="s">
        <v>7615</v>
      </c>
      <c r="Q297" s="17" t="s">
        <v>7616</v>
      </c>
      <c r="R297" s="17" t="s">
        <v>5321</v>
      </c>
      <c r="S297" s="17" t="s">
        <v>5321</v>
      </c>
      <c r="T297" s="17" t="s">
        <v>5321</v>
      </c>
      <c r="U297" s="17" t="s">
        <v>5321</v>
      </c>
      <c r="V297" s="17">
        <v>1</v>
      </c>
      <c r="W297" s="17">
        <v>0</v>
      </c>
      <c r="X297" s="17">
        <v>0</v>
      </c>
    </row>
    <row r="298" spans="1:24" s="17" customFormat="1" ht="11.25" x14ac:dyDescent="0.2">
      <c r="A298" s="17" t="s">
        <v>7617</v>
      </c>
      <c r="B298" s="17" t="s">
        <v>7618</v>
      </c>
      <c r="C298" s="17" t="s">
        <v>7619</v>
      </c>
      <c r="D298" s="17" t="s">
        <v>5393</v>
      </c>
      <c r="E298" s="17">
        <v>2017</v>
      </c>
      <c r="F298" s="17" t="s">
        <v>11</v>
      </c>
      <c r="H298" s="17" t="s">
        <v>7620</v>
      </c>
      <c r="I298" s="17" t="s">
        <v>7621</v>
      </c>
      <c r="J298" s="17" t="s">
        <v>6845</v>
      </c>
      <c r="K298" s="17" t="s">
        <v>7381</v>
      </c>
      <c r="L298" s="17" t="s">
        <v>7622</v>
      </c>
      <c r="M298" s="64">
        <v>3916867</v>
      </c>
      <c r="N298" s="64">
        <v>2339310</v>
      </c>
      <c r="O298" s="17" t="s">
        <v>7623</v>
      </c>
      <c r="P298" s="17" t="s">
        <v>7624</v>
      </c>
      <c r="Q298" s="17" t="s">
        <v>7625</v>
      </c>
      <c r="R298" s="17" t="s">
        <v>5321</v>
      </c>
      <c r="S298" s="17" t="s">
        <v>5321</v>
      </c>
      <c r="T298" s="17" t="s">
        <v>5321</v>
      </c>
      <c r="U298" s="17" t="s">
        <v>5321</v>
      </c>
      <c r="V298" s="17">
        <v>0</v>
      </c>
      <c r="W298" s="17">
        <v>0</v>
      </c>
      <c r="X298" s="17">
        <v>0</v>
      </c>
    </row>
    <row r="299" spans="1:24" s="17" customFormat="1" ht="11.25" x14ac:dyDescent="0.2">
      <c r="A299" s="17" t="s">
        <v>7626</v>
      </c>
      <c r="B299" s="17" t="s">
        <v>7627</v>
      </c>
      <c r="C299" s="17" t="s">
        <v>7628</v>
      </c>
      <c r="D299" s="17" t="s">
        <v>5393</v>
      </c>
      <c r="E299" s="17">
        <v>2017</v>
      </c>
      <c r="F299" s="17" t="s">
        <v>5430</v>
      </c>
      <c r="H299" s="17" t="s">
        <v>7629</v>
      </c>
      <c r="I299" s="17" t="s">
        <v>7630</v>
      </c>
      <c r="J299" s="17" t="s">
        <v>5481</v>
      </c>
      <c r="K299" s="17" t="s">
        <v>5764</v>
      </c>
      <c r="L299" s="17" t="s">
        <v>5411</v>
      </c>
      <c r="M299" s="64">
        <v>1824730</v>
      </c>
      <c r="N299" s="64">
        <v>995395</v>
      </c>
      <c r="O299" s="17" t="s">
        <v>7631</v>
      </c>
      <c r="P299" s="17" t="s">
        <v>7632</v>
      </c>
      <c r="Q299" s="17" t="s">
        <v>7633</v>
      </c>
      <c r="R299" s="17" t="s">
        <v>5321</v>
      </c>
      <c r="S299" s="17" t="s">
        <v>5321</v>
      </c>
      <c r="T299" s="17" t="s">
        <v>5321</v>
      </c>
      <c r="U299" s="17" t="s">
        <v>5321</v>
      </c>
      <c r="V299" s="17">
        <v>1</v>
      </c>
      <c r="W299" s="17">
        <v>0</v>
      </c>
      <c r="X299" s="17">
        <v>0</v>
      </c>
    </row>
    <row r="300" spans="1:24" s="17" customFormat="1" ht="11.25" x14ac:dyDescent="0.2">
      <c r="A300" s="17" t="s">
        <v>7634</v>
      </c>
      <c r="B300" s="17" t="s">
        <v>7635</v>
      </c>
      <c r="C300" s="17" t="s">
        <v>7636</v>
      </c>
      <c r="D300" s="17" t="s">
        <v>5325</v>
      </c>
      <c r="E300" s="17">
        <v>2017</v>
      </c>
      <c r="F300" s="17" t="s">
        <v>5326</v>
      </c>
      <c r="H300" s="17" t="s">
        <v>7637</v>
      </c>
      <c r="I300" s="17" t="s">
        <v>7638</v>
      </c>
      <c r="J300" s="17" t="s">
        <v>5597</v>
      </c>
      <c r="K300" s="17" t="s">
        <v>7287</v>
      </c>
      <c r="L300" s="17" t="s">
        <v>7639</v>
      </c>
      <c r="M300" s="64">
        <v>9512759</v>
      </c>
      <c r="N300" s="64">
        <v>5707655</v>
      </c>
      <c r="O300" s="17" t="s">
        <v>5561</v>
      </c>
      <c r="P300" s="17" t="s">
        <v>7640</v>
      </c>
      <c r="Q300" s="17" t="s">
        <v>6414</v>
      </c>
      <c r="R300" s="17" t="s">
        <v>7641</v>
      </c>
      <c r="S300" s="17" t="s">
        <v>5321</v>
      </c>
      <c r="T300" s="17" t="s">
        <v>5321</v>
      </c>
      <c r="U300" s="17" t="s">
        <v>7642</v>
      </c>
      <c r="V300" s="17">
        <v>1</v>
      </c>
      <c r="W300" s="17">
        <v>0</v>
      </c>
      <c r="X300" s="17">
        <v>0</v>
      </c>
    </row>
    <row r="301" spans="1:24" s="17" customFormat="1" ht="11.25" x14ac:dyDescent="0.2">
      <c r="A301" s="17" t="s">
        <v>7643</v>
      </c>
      <c r="B301" s="17" t="s">
        <v>7644</v>
      </c>
      <c r="C301" s="17" t="s">
        <v>7645</v>
      </c>
      <c r="D301" s="17" t="s">
        <v>5325</v>
      </c>
      <c r="E301" s="17">
        <v>2017</v>
      </c>
      <c r="F301" s="17" t="s">
        <v>5791</v>
      </c>
      <c r="H301" s="17" t="s">
        <v>7646</v>
      </c>
      <c r="I301" s="17" t="s">
        <v>7647</v>
      </c>
      <c r="J301" s="17" t="s">
        <v>5481</v>
      </c>
      <c r="K301" s="17" t="s">
        <v>5764</v>
      </c>
      <c r="L301" s="17" t="s">
        <v>6934</v>
      </c>
      <c r="M301" s="64">
        <v>1921387</v>
      </c>
      <c r="N301" s="64">
        <v>1152832</v>
      </c>
      <c r="O301" s="17" t="s">
        <v>5372</v>
      </c>
      <c r="P301" s="17" t="s">
        <v>7648</v>
      </c>
      <c r="Q301" s="17" t="s">
        <v>7649</v>
      </c>
      <c r="R301" s="17" t="s">
        <v>5375</v>
      </c>
      <c r="S301" s="17" t="s">
        <v>7650</v>
      </c>
      <c r="T301" s="17" t="s">
        <v>5321</v>
      </c>
      <c r="U301" s="17" t="s">
        <v>7651</v>
      </c>
      <c r="V301" s="17">
        <v>1</v>
      </c>
      <c r="W301" s="17">
        <v>0</v>
      </c>
      <c r="X301" s="17">
        <v>0</v>
      </c>
    </row>
    <row r="302" spans="1:24" s="17" customFormat="1" ht="11.25" x14ac:dyDescent="0.2">
      <c r="A302" s="17" t="s">
        <v>7652</v>
      </c>
      <c r="B302" s="17" t="s">
        <v>7653</v>
      </c>
      <c r="C302" s="17" t="s">
        <v>7654</v>
      </c>
      <c r="D302" s="17" t="s">
        <v>5429</v>
      </c>
      <c r="E302" s="17">
        <v>2016</v>
      </c>
      <c r="F302" s="17" t="s">
        <v>6084</v>
      </c>
      <c r="I302" s="17" t="s">
        <v>7655</v>
      </c>
      <c r="J302" s="17" t="s">
        <v>5384</v>
      </c>
      <c r="K302" s="17" t="s">
        <v>7303</v>
      </c>
      <c r="L302" s="17" t="s">
        <v>5386</v>
      </c>
      <c r="M302" s="64">
        <v>2045584</v>
      </c>
      <c r="N302" s="64">
        <v>1059353</v>
      </c>
      <c r="O302" s="17" t="s">
        <v>5321</v>
      </c>
      <c r="P302" s="17" t="s">
        <v>5321</v>
      </c>
      <c r="Q302" s="17" t="s">
        <v>5321</v>
      </c>
      <c r="R302" s="17" t="s">
        <v>5321</v>
      </c>
      <c r="S302" s="17" t="s">
        <v>5321</v>
      </c>
      <c r="T302" s="17" t="s">
        <v>5321</v>
      </c>
      <c r="U302" s="17" t="s">
        <v>5321</v>
      </c>
      <c r="V302" s="17">
        <v>1</v>
      </c>
      <c r="W302" s="17">
        <v>0</v>
      </c>
      <c r="X302" s="17">
        <v>0</v>
      </c>
    </row>
    <row r="303" spans="1:24" s="17" customFormat="1" ht="11.25" x14ac:dyDescent="0.2">
      <c r="A303" s="17" t="s">
        <v>7656</v>
      </c>
      <c r="B303" s="17" t="s">
        <v>7657</v>
      </c>
      <c r="C303" s="17" t="s">
        <v>7658</v>
      </c>
      <c r="D303" s="17" t="s">
        <v>7659</v>
      </c>
      <c r="E303" s="17">
        <v>2017</v>
      </c>
      <c r="F303" s="17" t="s">
        <v>5418</v>
      </c>
      <c r="I303" s="17" t="s">
        <v>7660</v>
      </c>
      <c r="J303" s="17" t="s">
        <v>5597</v>
      </c>
      <c r="K303" s="17" t="s">
        <v>7332</v>
      </c>
      <c r="L303" s="17" t="s">
        <v>5464</v>
      </c>
      <c r="M303" s="64">
        <v>819620</v>
      </c>
      <c r="N303" s="64">
        <v>491772</v>
      </c>
      <c r="O303" s="17" t="s">
        <v>5321</v>
      </c>
      <c r="P303" s="17" t="s">
        <v>5321</v>
      </c>
      <c r="Q303" s="17" t="s">
        <v>5321</v>
      </c>
      <c r="R303" s="17" t="s">
        <v>5321</v>
      </c>
      <c r="S303" s="17" t="s">
        <v>5321</v>
      </c>
      <c r="T303" s="17" t="s">
        <v>5321</v>
      </c>
      <c r="U303" s="17" t="s">
        <v>5321</v>
      </c>
      <c r="V303" s="17">
        <v>1</v>
      </c>
      <c r="W303" s="17">
        <v>0</v>
      </c>
      <c r="X303" s="17">
        <v>0</v>
      </c>
    </row>
    <row r="304" spans="1:24" s="17" customFormat="1" ht="11.25" x14ac:dyDescent="0.2">
      <c r="A304" s="17" t="s">
        <v>7661</v>
      </c>
      <c r="B304" s="17" t="s">
        <v>7662</v>
      </c>
      <c r="C304" s="17" t="s">
        <v>7663</v>
      </c>
      <c r="D304" s="17" t="s">
        <v>5393</v>
      </c>
      <c r="E304" s="17">
        <v>2017</v>
      </c>
      <c r="F304" s="17" t="s">
        <v>5430</v>
      </c>
      <c r="H304" s="17" t="s">
        <v>5762</v>
      </c>
      <c r="I304" s="17" t="s">
        <v>7664</v>
      </c>
      <c r="J304" s="17" t="s">
        <v>5560</v>
      </c>
      <c r="K304" s="17" t="s">
        <v>7381</v>
      </c>
      <c r="L304" s="17" t="s">
        <v>6189</v>
      </c>
      <c r="M304" s="64">
        <v>1577648</v>
      </c>
      <c r="N304" s="64">
        <v>937037</v>
      </c>
      <c r="O304" s="17" t="s">
        <v>5785</v>
      </c>
      <c r="P304" s="17" t="s">
        <v>7665</v>
      </c>
      <c r="Q304" s="17" t="s">
        <v>7666</v>
      </c>
      <c r="R304" s="17" t="s">
        <v>5321</v>
      </c>
      <c r="S304" s="17" t="s">
        <v>5321</v>
      </c>
      <c r="T304" s="17" t="s">
        <v>5321</v>
      </c>
      <c r="U304" s="17" t="s">
        <v>5321</v>
      </c>
      <c r="V304" s="17">
        <v>1</v>
      </c>
      <c r="W304" s="17">
        <v>0</v>
      </c>
      <c r="X304" s="17">
        <v>0</v>
      </c>
    </row>
    <row r="305" spans="1:24" s="17" customFormat="1" ht="11.25" x14ac:dyDescent="0.2">
      <c r="A305" s="17" t="s">
        <v>7667</v>
      </c>
      <c r="B305" s="17" t="s">
        <v>7668</v>
      </c>
      <c r="C305" s="17" t="s">
        <v>7669</v>
      </c>
      <c r="D305" s="17" t="s">
        <v>5393</v>
      </c>
      <c r="E305" s="17">
        <v>2017</v>
      </c>
      <c r="F305" s="17" t="s">
        <v>5430</v>
      </c>
      <c r="H305" s="17" t="s">
        <v>7670</v>
      </c>
      <c r="I305" s="17" t="s">
        <v>7671</v>
      </c>
      <c r="J305" s="17" t="s">
        <v>5329</v>
      </c>
      <c r="K305" s="17" t="s">
        <v>5764</v>
      </c>
      <c r="L305" s="17" t="s">
        <v>5845</v>
      </c>
      <c r="M305" s="64">
        <v>2274164</v>
      </c>
      <c r="N305" s="64">
        <v>1364497</v>
      </c>
      <c r="O305" s="17" t="s">
        <v>7672</v>
      </c>
      <c r="P305" s="17" t="s">
        <v>7673</v>
      </c>
      <c r="Q305" s="17" t="s">
        <v>7674</v>
      </c>
      <c r="R305" s="17" t="s">
        <v>5321</v>
      </c>
      <c r="S305" s="17" t="s">
        <v>5321</v>
      </c>
      <c r="T305" s="17" t="s">
        <v>5321</v>
      </c>
      <c r="U305" s="17" t="s">
        <v>5321</v>
      </c>
      <c r="V305" s="17">
        <v>1</v>
      </c>
      <c r="W305" s="17">
        <v>0</v>
      </c>
      <c r="X305" s="17">
        <v>0</v>
      </c>
    </row>
    <row r="306" spans="1:24" s="17" customFormat="1" ht="11.25" x14ac:dyDescent="0.2">
      <c r="A306" s="17" t="s">
        <v>7675</v>
      </c>
      <c r="B306" s="17" t="s">
        <v>7676</v>
      </c>
      <c r="C306" s="17" t="s">
        <v>7677</v>
      </c>
      <c r="D306" s="17" t="s">
        <v>5441</v>
      </c>
      <c r="E306" s="17">
        <v>2017</v>
      </c>
      <c r="F306" s="17" t="s">
        <v>6335</v>
      </c>
      <c r="H306" s="17" t="s">
        <v>7678</v>
      </c>
      <c r="I306" s="17" t="s">
        <v>7679</v>
      </c>
      <c r="J306" s="17" t="s">
        <v>5384</v>
      </c>
      <c r="K306" s="17" t="s">
        <v>7680</v>
      </c>
      <c r="L306" s="17" t="s">
        <v>7681</v>
      </c>
      <c r="M306" s="64">
        <v>1989095</v>
      </c>
      <c r="N306" s="64">
        <v>1029507</v>
      </c>
      <c r="O306" s="17" t="s">
        <v>6847</v>
      </c>
      <c r="P306" s="17" t="s">
        <v>7682</v>
      </c>
      <c r="Q306" s="17" t="s">
        <v>7683</v>
      </c>
      <c r="R306" s="17" t="s">
        <v>5321</v>
      </c>
      <c r="S306" s="17" t="s">
        <v>5321</v>
      </c>
      <c r="T306" s="17" t="s">
        <v>5321</v>
      </c>
      <c r="U306" s="17" t="s">
        <v>5321</v>
      </c>
      <c r="V306" s="17">
        <v>1</v>
      </c>
      <c r="W306" s="17">
        <v>0</v>
      </c>
      <c r="X306" s="17">
        <v>0</v>
      </c>
    </row>
    <row r="307" spans="1:24" s="17" customFormat="1" ht="11.25" x14ac:dyDescent="0.2">
      <c r="A307" s="17" t="s">
        <v>7684</v>
      </c>
      <c r="B307" s="17" t="s">
        <v>7685</v>
      </c>
      <c r="C307" s="17" t="s">
        <v>7686</v>
      </c>
      <c r="D307" s="17" t="s">
        <v>7659</v>
      </c>
      <c r="E307" s="17">
        <v>2017</v>
      </c>
      <c r="F307" s="17" t="s">
        <v>5418</v>
      </c>
      <c r="I307" s="17" t="s">
        <v>7687</v>
      </c>
      <c r="J307" s="17" t="s">
        <v>5384</v>
      </c>
      <c r="K307" s="17" t="s">
        <v>7303</v>
      </c>
      <c r="L307" s="17" t="s">
        <v>7688</v>
      </c>
      <c r="M307" s="64">
        <v>666668</v>
      </c>
      <c r="N307" s="64">
        <v>400000</v>
      </c>
      <c r="O307" s="17" t="s">
        <v>5321</v>
      </c>
      <c r="P307" s="17" t="s">
        <v>5321</v>
      </c>
      <c r="Q307" s="17" t="s">
        <v>5321</v>
      </c>
      <c r="R307" s="17" t="s">
        <v>5321</v>
      </c>
      <c r="S307" s="17" t="s">
        <v>5321</v>
      </c>
      <c r="T307" s="17" t="s">
        <v>5321</v>
      </c>
      <c r="U307" s="17" t="s">
        <v>5321</v>
      </c>
      <c r="V307" s="17">
        <v>1</v>
      </c>
      <c r="W307" s="17">
        <v>0</v>
      </c>
      <c r="X307" s="17">
        <v>0</v>
      </c>
    </row>
    <row r="308" spans="1:24" s="17" customFormat="1" ht="11.25" x14ac:dyDescent="0.2">
      <c r="A308" s="17" t="s">
        <v>7689</v>
      </c>
      <c r="B308" s="17" t="s">
        <v>7690</v>
      </c>
      <c r="C308" s="17" t="s">
        <v>7691</v>
      </c>
      <c r="D308" s="17" t="s">
        <v>5381</v>
      </c>
      <c r="E308" s="17">
        <v>2017</v>
      </c>
      <c r="F308" s="17" t="s">
        <v>5394</v>
      </c>
      <c r="H308" s="17" t="s">
        <v>7692</v>
      </c>
      <c r="I308" s="17" t="s">
        <v>7693</v>
      </c>
      <c r="J308" s="17" t="s">
        <v>5560</v>
      </c>
      <c r="K308" s="17" t="s">
        <v>7381</v>
      </c>
      <c r="L308" s="17" t="s">
        <v>5411</v>
      </c>
      <c r="M308" s="64">
        <v>1729789</v>
      </c>
      <c r="N308" s="64">
        <v>1034422</v>
      </c>
      <c r="O308" s="17" t="s">
        <v>7694</v>
      </c>
      <c r="P308" s="17" t="s">
        <v>7695</v>
      </c>
      <c r="Q308" s="17" t="s">
        <v>7696</v>
      </c>
      <c r="R308" s="17" t="s">
        <v>5321</v>
      </c>
      <c r="S308" s="17" t="s">
        <v>5321</v>
      </c>
      <c r="T308" s="17" t="s">
        <v>5321</v>
      </c>
      <c r="U308" s="17" t="s">
        <v>5321</v>
      </c>
      <c r="V308" s="17">
        <v>1</v>
      </c>
      <c r="W308" s="17">
        <v>0</v>
      </c>
      <c r="X308" s="17">
        <v>0</v>
      </c>
    </row>
    <row r="309" spans="1:24" s="17" customFormat="1" ht="11.25" x14ac:dyDescent="0.2">
      <c r="A309" s="17" t="s">
        <v>7697</v>
      </c>
      <c r="B309" s="17" t="s">
        <v>7698</v>
      </c>
      <c r="C309" s="17" t="s">
        <v>7699</v>
      </c>
      <c r="D309" s="17" t="s">
        <v>5393</v>
      </c>
      <c r="E309" s="17">
        <v>2017</v>
      </c>
      <c r="F309" s="17" t="s">
        <v>5430</v>
      </c>
      <c r="H309" s="17" t="s">
        <v>7700</v>
      </c>
      <c r="I309" s="17" t="s">
        <v>7701</v>
      </c>
      <c r="J309" s="17" t="s">
        <v>5560</v>
      </c>
      <c r="K309" s="17" t="s">
        <v>7381</v>
      </c>
      <c r="L309" s="17" t="s">
        <v>5411</v>
      </c>
      <c r="M309" s="64">
        <v>1754332</v>
      </c>
      <c r="N309" s="64">
        <v>1049464</v>
      </c>
      <c r="O309" s="17" t="s">
        <v>5321</v>
      </c>
      <c r="P309" s="17" t="s">
        <v>5321</v>
      </c>
      <c r="Q309" s="17" t="s">
        <v>7702</v>
      </c>
      <c r="R309" s="17" t="s">
        <v>5321</v>
      </c>
      <c r="S309" s="17" t="s">
        <v>5321</v>
      </c>
      <c r="T309" s="17" t="s">
        <v>5321</v>
      </c>
      <c r="U309" s="17" t="s">
        <v>5321</v>
      </c>
      <c r="V309" s="17">
        <v>1</v>
      </c>
      <c r="W309" s="17">
        <v>0</v>
      </c>
      <c r="X309" s="17">
        <v>0</v>
      </c>
    </row>
    <row r="310" spans="1:24" s="17" customFormat="1" ht="11.25" x14ac:dyDescent="0.2">
      <c r="A310" s="17" t="s">
        <v>7703</v>
      </c>
      <c r="B310" s="17" t="s">
        <v>7704</v>
      </c>
      <c r="C310" s="17" t="s">
        <v>7705</v>
      </c>
      <c r="D310" s="17" t="s">
        <v>5393</v>
      </c>
      <c r="E310" s="17">
        <v>2017</v>
      </c>
      <c r="F310" s="17" t="s">
        <v>5430</v>
      </c>
      <c r="H310" s="17" t="s">
        <v>5485</v>
      </c>
      <c r="I310" s="17" t="s">
        <v>7706</v>
      </c>
      <c r="J310" s="17" t="s">
        <v>5329</v>
      </c>
      <c r="K310" s="17" t="s">
        <v>7240</v>
      </c>
      <c r="L310" s="17" t="s">
        <v>5473</v>
      </c>
      <c r="M310" s="64">
        <v>1158188</v>
      </c>
      <c r="N310" s="64">
        <v>677720</v>
      </c>
      <c r="O310" s="17" t="s">
        <v>7707</v>
      </c>
      <c r="P310" s="17" t="s">
        <v>7708</v>
      </c>
      <c r="Q310" s="17" t="s">
        <v>6183</v>
      </c>
      <c r="R310" s="17" t="s">
        <v>5321</v>
      </c>
      <c r="S310" s="17" t="s">
        <v>5321</v>
      </c>
      <c r="T310" s="17" t="s">
        <v>5321</v>
      </c>
      <c r="U310" s="17" t="s">
        <v>5321</v>
      </c>
      <c r="V310" s="17">
        <v>1</v>
      </c>
      <c r="W310" s="17">
        <v>0</v>
      </c>
      <c r="X310" s="17">
        <v>0</v>
      </c>
    </row>
    <row r="311" spans="1:24" s="17" customFormat="1" ht="11.25" x14ac:dyDescent="0.2">
      <c r="A311" s="17" t="s">
        <v>7709</v>
      </c>
      <c r="B311" s="17" t="s">
        <v>7710</v>
      </c>
      <c r="C311" s="17" t="s">
        <v>7711</v>
      </c>
      <c r="D311" s="17" t="s">
        <v>5325</v>
      </c>
      <c r="E311" s="17">
        <v>2017</v>
      </c>
      <c r="F311" s="17" t="s">
        <v>11</v>
      </c>
      <c r="I311" s="17" t="s">
        <v>7712</v>
      </c>
      <c r="J311" s="17" t="s">
        <v>5384</v>
      </c>
      <c r="K311" s="17" t="s">
        <v>7240</v>
      </c>
      <c r="L311" s="17" t="s">
        <v>7713</v>
      </c>
      <c r="M311" s="64">
        <v>1674361</v>
      </c>
      <c r="N311" s="64">
        <v>1210362</v>
      </c>
      <c r="O311" s="17" t="s">
        <v>5952</v>
      </c>
      <c r="P311" s="17" t="s">
        <v>7714</v>
      </c>
      <c r="Q311" s="17" t="s">
        <v>7715</v>
      </c>
      <c r="R311" s="17" t="s">
        <v>5375</v>
      </c>
      <c r="S311" s="17" t="s">
        <v>7716</v>
      </c>
      <c r="T311" s="17" t="s">
        <v>5321</v>
      </c>
      <c r="U311" s="17" t="s">
        <v>5321</v>
      </c>
      <c r="V311" s="17">
        <v>1</v>
      </c>
      <c r="W311" s="17">
        <v>0</v>
      </c>
      <c r="X311" s="17">
        <v>0</v>
      </c>
    </row>
    <row r="312" spans="1:24" s="17" customFormat="1" ht="11.25" x14ac:dyDescent="0.2">
      <c r="A312" s="17" t="s">
        <v>7717</v>
      </c>
      <c r="B312" s="17" t="s">
        <v>7718</v>
      </c>
      <c r="C312" s="17" t="s">
        <v>7719</v>
      </c>
      <c r="D312" s="17" t="s">
        <v>5393</v>
      </c>
      <c r="E312" s="17">
        <v>2017</v>
      </c>
      <c r="F312" s="17" t="s">
        <v>5882</v>
      </c>
      <c r="I312" s="17" t="s">
        <v>7720</v>
      </c>
      <c r="J312" s="17" t="s">
        <v>5560</v>
      </c>
      <c r="K312" s="17" t="s">
        <v>5598</v>
      </c>
      <c r="L312" s="17" t="s">
        <v>5488</v>
      </c>
      <c r="M312" s="64">
        <v>2774017</v>
      </c>
      <c r="N312" s="64">
        <v>1635662</v>
      </c>
      <c r="O312" s="17" t="s">
        <v>6536</v>
      </c>
      <c r="P312" s="17" t="s">
        <v>7721</v>
      </c>
      <c r="Q312" s="17" t="s">
        <v>6538</v>
      </c>
      <c r="R312" s="17" t="s">
        <v>5321</v>
      </c>
      <c r="S312" s="17" t="s">
        <v>5321</v>
      </c>
      <c r="T312" s="17" t="s">
        <v>5321</v>
      </c>
      <c r="U312" s="17" t="s">
        <v>5321</v>
      </c>
      <c r="V312" s="17">
        <v>1</v>
      </c>
      <c r="W312" s="17">
        <v>0</v>
      </c>
      <c r="X312" s="17">
        <v>0</v>
      </c>
    </row>
    <row r="313" spans="1:24" s="17" customFormat="1" ht="11.25" x14ac:dyDescent="0.2">
      <c r="A313" s="17" t="s">
        <v>7722</v>
      </c>
      <c r="B313" s="17" t="s">
        <v>7723</v>
      </c>
      <c r="C313" s="17" t="s">
        <v>7724</v>
      </c>
      <c r="D313" s="17" t="s">
        <v>5381</v>
      </c>
      <c r="E313" s="17">
        <v>2017</v>
      </c>
      <c r="F313" s="17" t="s">
        <v>5460</v>
      </c>
      <c r="I313" s="17" t="s">
        <v>7725</v>
      </c>
      <c r="J313" s="17" t="s">
        <v>5560</v>
      </c>
      <c r="K313" s="17" t="s">
        <v>5764</v>
      </c>
      <c r="L313" s="17" t="s">
        <v>5488</v>
      </c>
      <c r="M313" s="64">
        <v>1514170</v>
      </c>
      <c r="N313" s="64">
        <v>908499</v>
      </c>
      <c r="O313" s="17" t="s">
        <v>6935</v>
      </c>
      <c r="P313" s="17" t="s">
        <v>7726</v>
      </c>
      <c r="Q313" s="17" t="s">
        <v>6232</v>
      </c>
      <c r="R313" s="17" t="s">
        <v>5321</v>
      </c>
      <c r="S313" s="17" t="s">
        <v>5321</v>
      </c>
      <c r="T313" s="17" t="s">
        <v>5321</v>
      </c>
      <c r="U313" s="17" t="s">
        <v>5321</v>
      </c>
      <c r="V313" s="17">
        <v>1</v>
      </c>
      <c r="W313" s="17">
        <v>0</v>
      </c>
      <c r="X313" s="17">
        <v>0</v>
      </c>
    </row>
    <row r="314" spans="1:24" s="17" customFormat="1" ht="11.25" x14ac:dyDescent="0.2">
      <c r="A314" s="17" t="s">
        <v>7727</v>
      </c>
      <c r="B314" s="17" t="s">
        <v>7728</v>
      </c>
      <c r="C314" s="17" t="s">
        <v>7729</v>
      </c>
      <c r="D314" s="17" t="s">
        <v>5325</v>
      </c>
      <c r="E314" s="17">
        <v>2017</v>
      </c>
      <c r="F314" s="17" t="s">
        <v>5655</v>
      </c>
      <c r="H314" s="17" t="s">
        <v>6867</v>
      </c>
      <c r="I314" s="17" t="s">
        <v>7730</v>
      </c>
      <c r="J314" s="17" t="s">
        <v>5329</v>
      </c>
      <c r="K314" s="17" t="s">
        <v>7287</v>
      </c>
      <c r="L314" s="17" t="s">
        <v>7288</v>
      </c>
      <c r="M314" s="64">
        <v>2689942</v>
      </c>
      <c r="N314" s="64">
        <v>1613965</v>
      </c>
      <c r="O314" s="17" t="s">
        <v>6497</v>
      </c>
      <c r="P314" s="17" t="s">
        <v>7731</v>
      </c>
      <c r="Q314" s="17" t="s">
        <v>5349</v>
      </c>
      <c r="R314" s="17" t="s">
        <v>7732</v>
      </c>
      <c r="S314" s="17" t="s">
        <v>7733</v>
      </c>
      <c r="T314" s="17" t="s">
        <v>5321</v>
      </c>
      <c r="U314" s="17" t="s">
        <v>7734</v>
      </c>
      <c r="V314" s="17">
        <v>1</v>
      </c>
      <c r="W314" s="17">
        <v>0</v>
      </c>
      <c r="X314" s="17">
        <v>0</v>
      </c>
    </row>
    <row r="315" spans="1:24" s="17" customFormat="1" ht="11.25" x14ac:dyDescent="0.2">
      <c r="A315" s="17" t="s">
        <v>7735</v>
      </c>
      <c r="B315" s="17" t="s">
        <v>7736</v>
      </c>
      <c r="C315" s="17" t="s">
        <v>7737</v>
      </c>
      <c r="D315" s="17" t="s">
        <v>5325</v>
      </c>
      <c r="E315" s="17">
        <v>2017</v>
      </c>
      <c r="F315" s="17" t="s">
        <v>11</v>
      </c>
      <c r="H315" s="17" t="s">
        <v>7738</v>
      </c>
      <c r="I315" s="17" t="s">
        <v>7739</v>
      </c>
      <c r="J315" s="17" t="s">
        <v>5384</v>
      </c>
      <c r="K315" s="17" t="s">
        <v>5764</v>
      </c>
      <c r="L315" s="17" t="s">
        <v>6934</v>
      </c>
      <c r="M315" s="64">
        <v>2664198</v>
      </c>
      <c r="N315" s="64">
        <v>1598518</v>
      </c>
      <c r="O315" s="17" t="s">
        <v>7740</v>
      </c>
      <c r="P315" s="17" t="s">
        <v>7741</v>
      </c>
      <c r="Q315" s="17" t="s">
        <v>5808</v>
      </c>
      <c r="R315" s="17" t="s">
        <v>7742</v>
      </c>
      <c r="S315" s="17" t="s">
        <v>7743</v>
      </c>
      <c r="T315" s="17" t="s">
        <v>5321</v>
      </c>
      <c r="U315" s="17" t="s">
        <v>7744</v>
      </c>
      <c r="V315" s="17">
        <v>1</v>
      </c>
      <c r="W315" s="17">
        <v>0</v>
      </c>
      <c r="X315" s="17">
        <v>0</v>
      </c>
    </row>
    <row r="316" spans="1:24" s="17" customFormat="1" ht="11.25" x14ac:dyDescent="0.2">
      <c r="A316" s="17" t="s">
        <v>7745</v>
      </c>
      <c r="B316" s="17" t="s">
        <v>7746</v>
      </c>
      <c r="C316" s="17" t="s">
        <v>7747</v>
      </c>
      <c r="D316" s="17" t="s">
        <v>5381</v>
      </c>
      <c r="E316" s="17">
        <v>2017</v>
      </c>
      <c r="F316" s="17" t="s">
        <v>5394</v>
      </c>
      <c r="H316" s="17" t="s">
        <v>6666</v>
      </c>
      <c r="I316" s="17" t="s">
        <v>7748</v>
      </c>
      <c r="J316" s="17" t="s">
        <v>5481</v>
      </c>
      <c r="K316" s="17" t="s">
        <v>7287</v>
      </c>
      <c r="L316" s="17" t="s">
        <v>7749</v>
      </c>
      <c r="M316" s="64">
        <v>1847517</v>
      </c>
      <c r="N316" s="64">
        <v>1106376</v>
      </c>
      <c r="O316" s="17" t="s">
        <v>7750</v>
      </c>
      <c r="P316" s="17" t="s">
        <v>7751</v>
      </c>
      <c r="Q316" s="17" t="s">
        <v>7752</v>
      </c>
      <c r="R316" s="17" t="s">
        <v>5321</v>
      </c>
      <c r="S316" s="17" t="s">
        <v>5321</v>
      </c>
      <c r="T316" s="17" t="s">
        <v>5321</v>
      </c>
      <c r="U316" s="17" t="s">
        <v>7753</v>
      </c>
      <c r="V316" s="17">
        <v>1</v>
      </c>
      <c r="W316" s="17">
        <v>0</v>
      </c>
      <c r="X316" s="17">
        <v>0</v>
      </c>
    </row>
    <row r="317" spans="1:24" s="17" customFormat="1" ht="11.25" x14ac:dyDescent="0.2">
      <c r="A317" s="17" t="s">
        <v>7754</v>
      </c>
      <c r="B317" s="17" t="s">
        <v>7755</v>
      </c>
      <c r="C317" s="17" t="s">
        <v>7756</v>
      </c>
      <c r="D317" s="17" t="s">
        <v>5381</v>
      </c>
      <c r="E317" s="17">
        <v>2017</v>
      </c>
      <c r="F317" s="17" t="s">
        <v>5516</v>
      </c>
      <c r="H317" s="17" t="s">
        <v>7757</v>
      </c>
      <c r="I317" s="17" t="s">
        <v>7758</v>
      </c>
      <c r="J317" s="17" t="s">
        <v>5384</v>
      </c>
      <c r="K317" s="17" t="s">
        <v>5764</v>
      </c>
      <c r="L317" s="17" t="s">
        <v>6411</v>
      </c>
      <c r="M317" s="64">
        <v>1163961</v>
      </c>
      <c r="N317" s="64">
        <v>696133</v>
      </c>
      <c r="O317" s="17" t="s">
        <v>6935</v>
      </c>
      <c r="P317" s="17" t="s">
        <v>7759</v>
      </c>
      <c r="Q317" s="17" t="s">
        <v>6232</v>
      </c>
      <c r="R317" s="17" t="s">
        <v>5321</v>
      </c>
      <c r="S317" s="17" t="s">
        <v>5321</v>
      </c>
      <c r="T317" s="17" t="s">
        <v>5321</v>
      </c>
      <c r="U317" s="17" t="s">
        <v>5321</v>
      </c>
      <c r="V317" s="17">
        <v>1</v>
      </c>
      <c r="W317" s="17">
        <v>0</v>
      </c>
      <c r="X317" s="17">
        <v>0</v>
      </c>
    </row>
    <row r="318" spans="1:24" s="17" customFormat="1" ht="11.25" x14ac:dyDescent="0.2">
      <c r="A318" s="17" t="s">
        <v>7760</v>
      </c>
      <c r="B318" s="17" t="s">
        <v>7761</v>
      </c>
      <c r="C318" s="17" t="s">
        <v>7762</v>
      </c>
      <c r="D318" s="17" t="s">
        <v>5381</v>
      </c>
      <c r="E318" s="17">
        <v>2017</v>
      </c>
      <c r="F318" s="17" t="s">
        <v>5460</v>
      </c>
      <c r="H318" s="17" t="s">
        <v>7763</v>
      </c>
      <c r="I318" s="17" t="s">
        <v>7764</v>
      </c>
      <c r="J318" s="17" t="s">
        <v>5607</v>
      </c>
      <c r="K318" s="17" t="s">
        <v>7240</v>
      </c>
      <c r="L318" s="17" t="s">
        <v>5845</v>
      </c>
      <c r="M318" s="64">
        <v>1011383</v>
      </c>
      <c r="N318" s="64">
        <v>600826</v>
      </c>
      <c r="O318" s="17" t="s">
        <v>6853</v>
      </c>
      <c r="P318" s="17" t="s">
        <v>7765</v>
      </c>
      <c r="Q318" s="17" t="s">
        <v>7766</v>
      </c>
      <c r="R318" s="17" t="s">
        <v>5321</v>
      </c>
      <c r="S318" s="17" t="s">
        <v>5321</v>
      </c>
      <c r="T318" s="17" t="s">
        <v>5321</v>
      </c>
      <c r="U318" s="17" t="s">
        <v>5321</v>
      </c>
      <c r="V318" s="17">
        <v>1</v>
      </c>
      <c r="W318" s="17">
        <v>0</v>
      </c>
      <c r="X318" s="17">
        <v>0</v>
      </c>
    </row>
    <row r="319" spans="1:24" s="17" customFormat="1" ht="11.25" x14ac:dyDescent="0.2">
      <c r="A319" s="17" t="s">
        <v>7767</v>
      </c>
      <c r="B319" s="17" t="s">
        <v>7768</v>
      </c>
      <c r="C319" s="17" t="s">
        <v>7769</v>
      </c>
      <c r="D319" s="17" t="s">
        <v>5325</v>
      </c>
      <c r="E319" s="17">
        <v>2017</v>
      </c>
      <c r="F319" s="17" t="s">
        <v>5655</v>
      </c>
      <c r="I319" s="17" t="s">
        <v>7770</v>
      </c>
      <c r="J319" s="17" t="s">
        <v>5369</v>
      </c>
      <c r="K319" s="17" t="s">
        <v>7287</v>
      </c>
      <c r="L319" s="17" t="s">
        <v>7771</v>
      </c>
      <c r="M319" s="64">
        <v>8681176</v>
      </c>
      <c r="N319" s="64">
        <v>5208706</v>
      </c>
      <c r="O319" s="17" t="s">
        <v>5745</v>
      </c>
      <c r="P319" s="17" t="s">
        <v>7772</v>
      </c>
      <c r="Q319" s="17" t="s">
        <v>7420</v>
      </c>
      <c r="R319" s="17" t="s">
        <v>7773</v>
      </c>
      <c r="S319" s="17" t="s">
        <v>7774</v>
      </c>
      <c r="T319" s="17" t="s">
        <v>7775</v>
      </c>
      <c r="U319" s="17" t="s">
        <v>7776</v>
      </c>
      <c r="V319" s="17">
        <v>1</v>
      </c>
      <c r="W319" s="17">
        <v>0</v>
      </c>
      <c r="X319" s="17">
        <v>0</v>
      </c>
    </row>
    <row r="320" spans="1:24" s="17" customFormat="1" ht="11.25" x14ac:dyDescent="0.2">
      <c r="A320" s="17" t="s">
        <v>7777</v>
      </c>
      <c r="B320" s="17" t="s">
        <v>7778</v>
      </c>
      <c r="C320" s="17" t="s">
        <v>7779</v>
      </c>
      <c r="D320" s="17" t="s">
        <v>5325</v>
      </c>
      <c r="E320" s="17">
        <v>2017</v>
      </c>
      <c r="F320" s="17" t="s">
        <v>5430</v>
      </c>
      <c r="I320" s="17" t="s">
        <v>7780</v>
      </c>
      <c r="J320" s="17" t="s">
        <v>5607</v>
      </c>
      <c r="K320" s="17" t="s">
        <v>7240</v>
      </c>
      <c r="L320" s="17" t="s">
        <v>5845</v>
      </c>
      <c r="M320" s="64">
        <v>3569390</v>
      </c>
      <c r="N320" s="64">
        <v>1886746</v>
      </c>
      <c r="O320" s="17" t="s">
        <v>5952</v>
      </c>
      <c r="P320" s="17" t="s">
        <v>7781</v>
      </c>
      <c r="Q320" s="17" t="s">
        <v>7476</v>
      </c>
      <c r="R320" s="17" t="s">
        <v>5980</v>
      </c>
      <c r="S320" s="17" t="s">
        <v>5838</v>
      </c>
      <c r="T320" s="17" t="s">
        <v>5321</v>
      </c>
      <c r="U320" s="17" t="s">
        <v>5321</v>
      </c>
      <c r="V320" s="17">
        <v>1</v>
      </c>
      <c r="W320" s="17">
        <v>0</v>
      </c>
      <c r="X320" s="17">
        <v>0</v>
      </c>
    </row>
    <row r="321" spans="1:24" s="17" customFormat="1" ht="11.25" x14ac:dyDescent="0.2">
      <c r="A321" s="17" t="s">
        <v>7782</v>
      </c>
      <c r="B321" s="17" t="s">
        <v>7783</v>
      </c>
      <c r="C321" s="17" t="s">
        <v>7784</v>
      </c>
      <c r="D321" s="17" t="s">
        <v>5393</v>
      </c>
      <c r="E321" s="17">
        <v>2017</v>
      </c>
      <c r="F321" s="17" t="s">
        <v>13</v>
      </c>
      <c r="I321" s="17" t="s">
        <v>7785</v>
      </c>
      <c r="J321" s="17" t="s">
        <v>5384</v>
      </c>
      <c r="K321" s="17" t="s">
        <v>5598</v>
      </c>
      <c r="L321" s="17" t="s">
        <v>7786</v>
      </c>
      <c r="M321" s="64">
        <v>2533430</v>
      </c>
      <c r="N321" s="64">
        <v>1291528</v>
      </c>
      <c r="O321" s="17" t="s">
        <v>7787</v>
      </c>
      <c r="P321" s="17" t="s">
        <v>7788</v>
      </c>
      <c r="Q321" s="17" t="s">
        <v>7789</v>
      </c>
      <c r="R321" s="17" t="s">
        <v>5321</v>
      </c>
      <c r="S321" s="17" t="s">
        <v>5321</v>
      </c>
      <c r="T321" s="17" t="s">
        <v>5321</v>
      </c>
      <c r="U321" s="17" t="s">
        <v>7790</v>
      </c>
      <c r="V321" s="17">
        <v>1</v>
      </c>
      <c r="W321" s="17">
        <v>0</v>
      </c>
      <c r="X321" s="17">
        <v>0</v>
      </c>
    </row>
    <row r="322" spans="1:24" s="17" customFormat="1" ht="11.25" x14ac:dyDescent="0.2">
      <c r="A322" s="17" t="s">
        <v>7791</v>
      </c>
      <c r="B322" s="17" t="s">
        <v>7792</v>
      </c>
      <c r="C322" s="17" t="s">
        <v>7793</v>
      </c>
      <c r="D322" s="17" t="s">
        <v>5325</v>
      </c>
      <c r="E322" s="17">
        <v>2016</v>
      </c>
      <c r="F322" s="17" t="s">
        <v>5882</v>
      </c>
      <c r="H322" s="17" t="s">
        <v>7794</v>
      </c>
      <c r="I322" s="17" t="s">
        <v>7795</v>
      </c>
      <c r="J322" s="17" t="s">
        <v>5481</v>
      </c>
      <c r="K322" s="17" t="s">
        <v>5410</v>
      </c>
      <c r="L322" s="17" t="s">
        <v>5521</v>
      </c>
      <c r="M322" s="64">
        <v>1246704</v>
      </c>
      <c r="N322" s="64">
        <v>734807</v>
      </c>
      <c r="O322" s="17" t="s">
        <v>7796</v>
      </c>
      <c r="P322" s="17" t="s">
        <v>7797</v>
      </c>
      <c r="Q322" s="17" t="s">
        <v>5979</v>
      </c>
      <c r="R322" s="17" t="s">
        <v>5375</v>
      </c>
      <c r="S322" s="17" t="s">
        <v>5321</v>
      </c>
      <c r="T322" s="17" t="s">
        <v>5321</v>
      </c>
      <c r="U322" s="17" t="s">
        <v>5321</v>
      </c>
      <c r="V322" s="17">
        <v>1</v>
      </c>
      <c r="W322" s="17">
        <v>0</v>
      </c>
      <c r="X322" s="17">
        <v>0</v>
      </c>
    </row>
    <row r="323" spans="1:24" s="17" customFormat="1" ht="11.25" x14ac:dyDescent="0.2">
      <c r="A323" s="17" t="s">
        <v>7798</v>
      </c>
      <c r="B323" s="17" t="s">
        <v>7799</v>
      </c>
      <c r="C323" s="17" t="s">
        <v>7800</v>
      </c>
      <c r="D323" s="17" t="s">
        <v>5381</v>
      </c>
      <c r="E323" s="17">
        <v>2016</v>
      </c>
      <c r="F323" s="17" t="s">
        <v>5470</v>
      </c>
      <c r="H323" s="17" t="s">
        <v>7801</v>
      </c>
      <c r="I323" s="17" t="s">
        <v>7802</v>
      </c>
      <c r="J323" s="17" t="s">
        <v>5384</v>
      </c>
      <c r="K323" s="17" t="s">
        <v>5410</v>
      </c>
      <c r="L323" s="17" t="s">
        <v>5608</v>
      </c>
      <c r="M323" s="64">
        <v>541104</v>
      </c>
      <c r="N323" s="64">
        <v>324662</v>
      </c>
      <c r="O323" s="17" t="s">
        <v>5321</v>
      </c>
      <c r="P323" s="17" t="s">
        <v>5321</v>
      </c>
      <c r="Q323" s="17" t="s">
        <v>5321</v>
      </c>
      <c r="R323" s="17" t="s">
        <v>5321</v>
      </c>
      <c r="S323" s="17" t="s">
        <v>5321</v>
      </c>
      <c r="T323" s="17" t="s">
        <v>5321</v>
      </c>
      <c r="U323" s="17" t="s">
        <v>5321</v>
      </c>
      <c r="V323" s="17">
        <v>1</v>
      </c>
      <c r="W323" s="17">
        <v>0</v>
      </c>
      <c r="X323" s="17">
        <v>0</v>
      </c>
    </row>
    <row r="324" spans="1:24" s="17" customFormat="1" ht="11.25" x14ac:dyDescent="0.2">
      <c r="A324" s="17" t="s">
        <v>7803</v>
      </c>
      <c r="B324" s="17" t="s">
        <v>7804</v>
      </c>
      <c r="C324" s="17" t="s">
        <v>7805</v>
      </c>
      <c r="D324" s="17" t="s">
        <v>5381</v>
      </c>
      <c r="E324" s="17">
        <v>2017</v>
      </c>
      <c r="F324" s="17" t="s">
        <v>5460</v>
      </c>
      <c r="H324" s="17" t="s">
        <v>7806</v>
      </c>
      <c r="I324" s="17" t="s">
        <v>7807</v>
      </c>
      <c r="J324" s="17" t="s">
        <v>5560</v>
      </c>
      <c r="K324" s="17" t="s">
        <v>5764</v>
      </c>
      <c r="L324" s="17" t="s">
        <v>6763</v>
      </c>
      <c r="M324" s="64">
        <v>1676566</v>
      </c>
      <c r="N324" s="64">
        <v>997460</v>
      </c>
      <c r="O324" s="17" t="s">
        <v>7808</v>
      </c>
      <c r="P324" s="17" t="s">
        <v>7809</v>
      </c>
      <c r="Q324" s="17" t="s">
        <v>6959</v>
      </c>
      <c r="R324" s="17" t="s">
        <v>5321</v>
      </c>
      <c r="S324" s="17" t="s">
        <v>5321</v>
      </c>
      <c r="T324" s="17" t="s">
        <v>5321</v>
      </c>
      <c r="U324" s="17" t="s">
        <v>5321</v>
      </c>
      <c r="V324" s="17">
        <v>1</v>
      </c>
      <c r="W324" s="17">
        <v>0</v>
      </c>
      <c r="X324" s="17">
        <v>0</v>
      </c>
    </row>
    <row r="325" spans="1:24" s="17" customFormat="1" ht="11.25" x14ac:dyDescent="0.2">
      <c r="A325" s="17" t="s">
        <v>7810</v>
      </c>
      <c r="B325" s="17" t="s">
        <v>7811</v>
      </c>
      <c r="C325" s="17" t="s">
        <v>7812</v>
      </c>
      <c r="D325" s="17" t="s">
        <v>5381</v>
      </c>
      <c r="E325" s="17">
        <v>2017</v>
      </c>
      <c r="F325" s="17" t="s">
        <v>5341</v>
      </c>
      <c r="H325" s="17" t="s">
        <v>7813</v>
      </c>
      <c r="I325" s="17" t="s">
        <v>7814</v>
      </c>
      <c r="J325" s="17" t="s">
        <v>5607</v>
      </c>
      <c r="K325" s="17" t="s">
        <v>5764</v>
      </c>
      <c r="L325" s="17" t="s">
        <v>6819</v>
      </c>
      <c r="M325" s="64">
        <v>1827689</v>
      </c>
      <c r="N325" s="64">
        <v>1088026</v>
      </c>
      <c r="O325" s="17" t="s">
        <v>7815</v>
      </c>
      <c r="P325" s="17" t="s">
        <v>7816</v>
      </c>
      <c r="Q325" s="17" t="s">
        <v>7817</v>
      </c>
      <c r="R325" s="17" t="s">
        <v>5321</v>
      </c>
      <c r="S325" s="17" t="s">
        <v>5321</v>
      </c>
      <c r="T325" s="17" t="s">
        <v>5321</v>
      </c>
      <c r="U325" s="17" t="s">
        <v>5321</v>
      </c>
      <c r="V325" s="17">
        <v>1</v>
      </c>
      <c r="W325" s="17">
        <v>0</v>
      </c>
      <c r="X325" s="17">
        <v>0</v>
      </c>
    </row>
    <row r="326" spans="1:24" s="17" customFormat="1" ht="11.25" x14ac:dyDescent="0.2">
      <c r="A326" s="17" t="s">
        <v>7818</v>
      </c>
      <c r="B326" s="17" t="s">
        <v>7819</v>
      </c>
      <c r="C326" s="17" t="s">
        <v>7820</v>
      </c>
      <c r="D326" s="17" t="s">
        <v>5325</v>
      </c>
      <c r="E326" s="17">
        <v>2017</v>
      </c>
      <c r="F326" s="17" t="s">
        <v>5516</v>
      </c>
      <c r="I326" s="17" t="s">
        <v>7821</v>
      </c>
      <c r="J326" s="17" t="s">
        <v>5329</v>
      </c>
      <c r="K326" s="17" t="s">
        <v>7381</v>
      </c>
      <c r="L326" s="17" t="s">
        <v>5488</v>
      </c>
      <c r="M326" s="64">
        <v>1785392</v>
      </c>
      <c r="N326" s="64">
        <v>1057071</v>
      </c>
      <c r="O326" s="17" t="s">
        <v>7822</v>
      </c>
      <c r="P326" s="17" t="s">
        <v>7823</v>
      </c>
      <c r="Q326" s="17" t="s">
        <v>7824</v>
      </c>
      <c r="R326" s="17" t="s">
        <v>7825</v>
      </c>
      <c r="S326" s="17" t="s">
        <v>7826</v>
      </c>
      <c r="T326" s="17" t="s">
        <v>5321</v>
      </c>
      <c r="U326" s="17" t="s">
        <v>7827</v>
      </c>
      <c r="V326" s="17">
        <v>1</v>
      </c>
      <c r="W326" s="17">
        <v>0</v>
      </c>
      <c r="X326" s="17">
        <v>0</v>
      </c>
    </row>
    <row r="327" spans="1:24" s="17" customFormat="1" ht="11.25" x14ac:dyDescent="0.2">
      <c r="A327" s="17" t="s">
        <v>7828</v>
      </c>
      <c r="B327" s="17" t="s">
        <v>7829</v>
      </c>
      <c r="C327" s="17" t="s">
        <v>7830</v>
      </c>
      <c r="D327" s="17" t="s">
        <v>5393</v>
      </c>
      <c r="E327" s="17">
        <v>2017</v>
      </c>
      <c r="F327" s="17" t="s">
        <v>5430</v>
      </c>
      <c r="I327" s="17" t="s">
        <v>7831</v>
      </c>
      <c r="J327" s="17" t="s">
        <v>5560</v>
      </c>
      <c r="K327" s="17" t="s">
        <v>5764</v>
      </c>
      <c r="L327" s="17" t="s">
        <v>6658</v>
      </c>
      <c r="M327" s="64">
        <v>2079415</v>
      </c>
      <c r="N327" s="64">
        <v>1230359</v>
      </c>
      <c r="O327" s="17" t="s">
        <v>7832</v>
      </c>
      <c r="P327" s="17" t="s">
        <v>7833</v>
      </c>
      <c r="Q327" s="17" t="s">
        <v>7834</v>
      </c>
      <c r="R327" s="17" t="s">
        <v>5321</v>
      </c>
      <c r="S327" s="17" t="s">
        <v>5321</v>
      </c>
      <c r="T327" s="17" t="s">
        <v>5321</v>
      </c>
      <c r="U327" s="17" t="s">
        <v>5321</v>
      </c>
      <c r="V327" s="17">
        <v>1</v>
      </c>
      <c r="W327" s="17">
        <v>0</v>
      </c>
      <c r="X327" s="17">
        <v>0</v>
      </c>
    </row>
    <row r="328" spans="1:24" s="17" customFormat="1" ht="11.25" x14ac:dyDescent="0.2">
      <c r="A328" s="17" t="s">
        <v>7835</v>
      </c>
      <c r="B328" s="17" t="s">
        <v>7836</v>
      </c>
      <c r="C328" s="17" t="s">
        <v>7837</v>
      </c>
      <c r="D328" s="17" t="s">
        <v>5381</v>
      </c>
      <c r="E328" s="17">
        <v>2017</v>
      </c>
      <c r="F328" s="17" t="s">
        <v>5418</v>
      </c>
      <c r="I328" s="17" t="s">
        <v>7838</v>
      </c>
      <c r="J328" s="17" t="s">
        <v>5560</v>
      </c>
      <c r="K328" s="17" t="s">
        <v>7381</v>
      </c>
      <c r="L328" s="17" t="s">
        <v>5488</v>
      </c>
      <c r="M328" s="64">
        <v>1133980</v>
      </c>
      <c r="N328" s="64">
        <v>667869</v>
      </c>
      <c r="O328" s="17" t="s">
        <v>5756</v>
      </c>
      <c r="P328" s="17" t="s">
        <v>7839</v>
      </c>
      <c r="Q328" s="17" t="s">
        <v>7840</v>
      </c>
      <c r="R328" s="17" t="s">
        <v>5321</v>
      </c>
      <c r="S328" s="17" t="s">
        <v>5321</v>
      </c>
      <c r="T328" s="17" t="s">
        <v>5321</v>
      </c>
      <c r="U328" s="17" t="s">
        <v>5321</v>
      </c>
      <c r="V328" s="17">
        <v>1</v>
      </c>
      <c r="W328" s="17">
        <v>0</v>
      </c>
      <c r="X328" s="17">
        <v>0</v>
      </c>
    </row>
    <row r="329" spans="1:24" s="17" customFormat="1" ht="11.25" x14ac:dyDescent="0.2">
      <c r="A329" s="17" t="s">
        <v>7841</v>
      </c>
      <c r="B329" s="17" t="s">
        <v>7842</v>
      </c>
      <c r="C329" s="17" t="s">
        <v>7843</v>
      </c>
      <c r="D329" s="17" t="s">
        <v>5393</v>
      </c>
      <c r="E329" s="17">
        <v>2017</v>
      </c>
      <c r="F329" s="17" t="s">
        <v>5394</v>
      </c>
      <c r="I329" s="17" t="s">
        <v>7844</v>
      </c>
      <c r="J329" s="17" t="s">
        <v>5384</v>
      </c>
      <c r="K329" s="17" t="s">
        <v>7845</v>
      </c>
      <c r="L329" s="17" t="s">
        <v>6763</v>
      </c>
      <c r="M329" s="64">
        <v>22061121</v>
      </c>
      <c r="N329" s="64">
        <v>4068845</v>
      </c>
      <c r="O329" s="17" t="s">
        <v>7846</v>
      </c>
      <c r="P329" s="17" t="s">
        <v>7847</v>
      </c>
      <c r="Q329" s="17" t="s">
        <v>7848</v>
      </c>
      <c r="R329" s="17" t="s">
        <v>5321</v>
      </c>
      <c r="S329" s="17" t="s">
        <v>5321</v>
      </c>
      <c r="T329" s="17" t="s">
        <v>5321</v>
      </c>
      <c r="U329" s="17" t="s">
        <v>5321</v>
      </c>
      <c r="V329" s="17">
        <v>1</v>
      </c>
      <c r="W329" s="17">
        <v>0</v>
      </c>
      <c r="X329" s="17">
        <v>0</v>
      </c>
    </row>
    <row r="330" spans="1:24" s="17" customFormat="1" ht="11.25" x14ac:dyDescent="0.2">
      <c r="A330" s="17" t="s">
        <v>7849</v>
      </c>
      <c r="B330" s="17" t="s">
        <v>7850</v>
      </c>
      <c r="C330" s="17" t="s">
        <v>7851</v>
      </c>
      <c r="D330" s="17" t="s">
        <v>5325</v>
      </c>
      <c r="E330" s="17">
        <v>2017</v>
      </c>
      <c r="F330" s="17" t="s">
        <v>5460</v>
      </c>
      <c r="H330" s="17" t="s">
        <v>7852</v>
      </c>
      <c r="I330" s="17" t="s">
        <v>7853</v>
      </c>
      <c r="J330" s="17" t="s">
        <v>5329</v>
      </c>
      <c r="K330" s="17" t="s">
        <v>7680</v>
      </c>
      <c r="L330" s="17" t="s">
        <v>7854</v>
      </c>
      <c r="M330" s="64">
        <v>1928505</v>
      </c>
      <c r="N330" s="64">
        <v>1157103</v>
      </c>
      <c r="O330" s="17" t="s">
        <v>7855</v>
      </c>
      <c r="P330" s="17" t="s">
        <v>7856</v>
      </c>
      <c r="Q330" s="17" t="s">
        <v>7857</v>
      </c>
      <c r="R330" s="17" t="s">
        <v>7858</v>
      </c>
      <c r="S330" s="17" t="s">
        <v>7859</v>
      </c>
      <c r="T330" s="17" t="s">
        <v>5321</v>
      </c>
      <c r="U330" s="17" t="s">
        <v>7860</v>
      </c>
      <c r="V330" s="17">
        <v>0</v>
      </c>
      <c r="W330" s="17">
        <v>0</v>
      </c>
      <c r="X330" s="17">
        <v>0</v>
      </c>
    </row>
    <row r="331" spans="1:24" s="17" customFormat="1" ht="11.25" x14ac:dyDescent="0.2">
      <c r="A331" s="17" t="s">
        <v>7861</v>
      </c>
      <c r="B331" s="17" t="s">
        <v>7862</v>
      </c>
      <c r="C331" s="17" t="s">
        <v>7863</v>
      </c>
      <c r="D331" s="17" t="s">
        <v>5406</v>
      </c>
      <c r="E331" s="17">
        <v>2016</v>
      </c>
      <c r="F331" s="17" t="s">
        <v>5470</v>
      </c>
      <c r="I331" s="17" t="s">
        <v>7864</v>
      </c>
      <c r="J331" s="17" t="s">
        <v>5384</v>
      </c>
      <c r="K331" s="17" t="s">
        <v>5410</v>
      </c>
      <c r="L331" s="17" t="s">
        <v>5976</v>
      </c>
      <c r="M331" s="64">
        <v>2372948</v>
      </c>
      <c r="N331" s="64">
        <v>1405207</v>
      </c>
      <c r="O331" s="17" t="s">
        <v>5412</v>
      </c>
      <c r="P331" s="17" t="s">
        <v>7865</v>
      </c>
      <c r="Q331" s="17" t="s">
        <v>5414</v>
      </c>
      <c r="R331" s="17" t="s">
        <v>5321</v>
      </c>
      <c r="S331" s="17" t="s">
        <v>5321</v>
      </c>
      <c r="T331" s="17" t="s">
        <v>5321</v>
      </c>
      <c r="U331" s="17" t="s">
        <v>5321</v>
      </c>
      <c r="V331" s="17">
        <v>1</v>
      </c>
      <c r="W331" s="17">
        <v>0</v>
      </c>
      <c r="X331" s="17">
        <v>0</v>
      </c>
    </row>
    <row r="332" spans="1:24" s="17" customFormat="1" ht="11.25" x14ac:dyDescent="0.2">
      <c r="A332" s="17" t="s">
        <v>7866</v>
      </c>
      <c r="B332" s="17" t="s">
        <v>7867</v>
      </c>
      <c r="C332" s="17" t="s">
        <v>7868</v>
      </c>
      <c r="D332" s="17" t="s">
        <v>5325</v>
      </c>
      <c r="E332" s="17">
        <v>2016</v>
      </c>
      <c r="F332" s="17" t="s">
        <v>5394</v>
      </c>
      <c r="H332" s="17" t="s">
        <v>7049</v>
      </c>
      <c r="I332" s="17" t="s">
        <v>7869</v>
      </c>
      <c r="J332" s="17" t="s">
        <v>5560</v>
      </c>
      <c r="K332" s="17" t="s">
        <v>7870</v>
      </c>
      <c r="L332" s="17" t="s">
        <v>7241</v>
      </c>
      <c r="M332" s="64">
        <v>4657040</v>
      </c>
      <c r="N332" s="64">
        <v>2794215</v>
      </c>
      <c r="O332" s="17" t="s">
        <v>6898</v>
      </c>
      <c r="P332" s="17" t="s">
        <v>7871</v>
      </c>
      <c r="Q332" s="17" t="s">
        <v>7872</v>
      </c>
      <c r="R332" s="17" t="s">
        <v>5375</v>
      </c>
      <c r="S332" s="17" t="s">
        <v>7873</v>
      </c>
      <c r="T332" s="17" t="s">
        <v>5321</v>
      </c>
      <c r="U332" s="17" t="s">
        <v>7874</v>
      </c>
      <c r="V332" s="17">
        <v>1</v>
      </c>
      <c r="W332" s="17">
        <v>0</v>
      </c>
      <c r="X332" s="17">
        <v>0</v>
      </c>
    </row>
    <row r="333" spans="1:24" s="17" customFormat="1" ht="11.25" x14ac:dyDescent="0.2">
      <c r="A333" s="17" t="s">
        <v>7875</v>
      </c>
      <c r="B333" s="17" t="s">
        <v>7876</v>
      </c>
      <c r="C333" s="17" t="s">
        <v>7877</v>
      </c>
      <c r="D333" s="17" t="s">
        <v>5381</v>
      </c>
      <c r="E333" s="17">
        <v>2017</v>
      </c>
      <c r="F333" s="17" t="s">
        <v>5430</v>
      </c>
      <c r="H333" s="17" t="s">
        <v>7878</v>
      </c>
      <c r="I333" s="17" t="s">
        <v>7879</v>
      </c>
      <c r="J333" s="17" t="s">
        <v>5481</v>
      </c>
      <c r="K333" s="17" t="s">
        <v>7381</v>
      </c>
      <c r="L333" s="17" t="s">
        <v>5755</v>
      </c>
      <c r="M333" s="64">
        <v>1974932</v>
      </c>
      <c r="N333" s="64">
        <v>1158538</v>
      </c>
      <c r="O333" s="17" t="s">
        <v>7880</v>
      </c>
      <c r="P333" s="17" t="s">
        <v>7881</v>
      </c>
      <c r="Q333" s="17" t="s">
        <v>7882</v>
      </c>
      <c r="R333" s="17" t="s">
        <v>5321</v>
      </c>
      <c r="S333" s="17" t="s">
        <v>5321</v>
      </c>
      <c r="T333" s="17" t="s">
        <v>5321</v>
      </c>
      <c r="U333" s="17" t="s">
        <v>5321</v>
      </c>
      <c r="V333" s="17">
        <v>1</v>
      </c>
      <c r="W333" s="17">
        <v>0</v>
      </c>
      <c r="X333" s="17">
        <v>0</v>
      </c>
    </row>
    <row r="334" spans="1:24" s="17" customFormat="1" ht="11.25" x14ac:dyDescent="0.2">
      <c r="A334" s="17" t="s">
        <v>7883</v>
      </c>
      <c r="B334" s="17" t="s">
        <v>7884</v>
      </c>
      <c r="C334" s="17" t="s">
        <v>7885</v>
      </c>
      <c r="D334" s="17" t="s">
        <v>5325</v>
      </c>
      <c r="E334" s="17">
        <v>2017</v>
      </c>
      <c r="F334" s="17" t="s">
        <v>5418</v>
      </c>
      <c r="H334" s="17" t="s">
        <v>7482</v>
      </c>
      <c r="I334" s="17" t="s">
        <v>7886</v>
      </c>
      <c r="J334" s="17" t="s">
        <v>5329</v>
      </c>
      <c r="K334" s="17" t="s">
        <v>5764</v>
      </c>
      <c r="L334" s="17" t="s">
        <v>6736</v>
      </c>
      <c r="M334" s="64">
        <v>8318632</v>
      </c>
      <c r="N334" s="64">
        <v>4991178</v>
      </c>
      <c r="O334" s="17" t="s">
        <v>7887</v>
      </c>
      <c r="P334" s="17" t="s">
        <v>7888</v>
      </c>
      <c r="Q334" s="17" t="s">
        <v>7889</v>
      </c>
      <c r="R334" s="17" t="s">
        <v>7890</v>
      </c>
      <c r="S334" s="17" t="s">
        <v>7891</v>
      </c>
      <c r="T334" s="17" t="s">
        <v>5321</v>
      </c>
      <c r="U334" s="17" t="s">
        <v>7892</v>
      </c>
      <c r="V334" s="17">
        <v>1</v>
      </c>
      <c r="W334" s="17">
        <v>0</v>
      </c>
      <c r="X334" s="17">
        <v>0</v>
      </c>
    </row>
    <row r="335" spans="1:24" s="17" customFormat="1" ht="11.25" x14ac:dyDescent="0.2">
      <c r="A335" s="17" t="s">
        <v>7893</v>
      </c>
      <c r="B335" s="17" t="s">
        <v>7894</v>
      </c>
      <c r="C335" s="17" t="s">
        <v>7895</v>
      </c>
      <c r="D335" s="17" t="s">
        <v>5393</v>
      </c>
      <c r="E335" s="17">
        <v>2015</v>
      </c>
      <c r="F335" s="17" t="s">
        <v>5460</v>
      </c>
      <c r="H335" s="17" t="s">
        <v>7896</v>
      </c>
      <c r="I335" s="17" t="s">
        <v>7897</v>
      </c>
      <c r="J335" s="17" t="s">
        <v>5607</v>
      </c>
      <c r="K335" s="17" t="s">
        <v>5487</v>
      </c>
      <c r="L335" s="17" t="s">
        <v>6097</v>
      </c>
      <c r="M335" s="64">
        <v>1720075</v>
      </c>
      <c r="N335" s="64">
        <v>1027244</v>
      </c>
      <c r="O335" s="17" t="s">
        <v>7898</v>
      </c>
      <c r="P335" s="17" t="s">
        <v>7899</v>
      </c>
      <c r="Q335" s="17" t="s">
        <v>7900</v>
      </c>
      <c r="R335" s="17" t="s">
        <v>5321</v>
      </c>
      <c r="S335" s="17" t="s">
        <v>5321</v>
      </c>
      <c r="T335" s="17" t="s">
        <v>5321</v>
      </c>
      <c r="U335" s="17" t="s">
        <v>5321</v>
      </c>
      <c r="V335" s="17">
        <v>1</v>
      </c>
      <c r="W335" s="17">
        <v>0</v>
      </c>
      <c r="X335" s="17">
        <v>0</v>
      </c>
    </row>
    <row r="336" spans="1:24" s="17" customFormat="1" ht="11.25" x14ac:dyDescent="0.2">
      <c r="A336" s="17" t="s">
        <v>7901</v>
      </c>
      <c r="B336" s="17" t="s">
        <v>7902</v>
      </c>
      <c r="C336" s="17" t="s">
        <v>7903</v>
      </c>
      <c r="D336" s="17" t="s">
        <v>5325</v>
      </c>
      <c r="E336" s="17">
        <v>2017</v>
      </c>
      <c r="F336" s="17" t="s">
        <v>5460</v>
      </c>
      <c r="H336" s="17" t="s">
        <v>7904</v>
      </c>
      <c r="I336" s="17" t="s">
        <v>7905</v>
      </c>
      <c r="J336" s="17" t="s">
        <v>5607</v>
      </c>
      <c r="K336" s="17" t="s">
        <v>6123</v>
      </c>
      <c r="L336" s="17" t="s">
        <v>5617</v>
      </c>
      <c r="M336" s="64">
        <v>5280713</v>
      </c>
      <c r="N336" s="64">
        <v>3803450</v>
      </c>
      <c r="O336" s="17" t="s">
        <v>7906</v>
      </c>
      <c r="P336" s="17" t="s">
        <v>7907</v>
      </c>
      <c r="Q336" s="17" t="s">
        <v>7908</v>
      </c>
      <c r="R336" s="17" t="s">
        <v>5375</v>
      </c>
      <c r="S336" s="17" t="s">
        <v>7909</v>
      </c>
      <c r="T336" s="17" t="s">
        <v>5321</v>
      </c>
      <c r="U336" s="17" t="s">
        <v>7910</v>
      </c>
      <c r="V336" s="17">
        <v>1</v>
      </c>
      <c r="W336" s="17">
        <v>0</v>
      </c>
      <c r="X336" s="17">
        <v>0</v>
      </c>
    </row>
    <row r="337" spans="1:24" s="17" customFormat="1" ht="11.25" x14ac:dyDescent="0.2">
      <c r="A337" s="17" t="s">
        <v>7911</v>
      </c>
      <c r="B337" s="17" t="s">
        <v>7912</v>
      </c>
      <c r="C337" s="17" t="s">
        <v>7913</v>
      </c>
      <c r="D337" s="17" t="s">
        <v>5312</v>
      </c>
      <c r="E337" s="17">
        <v>2017</v>
      </c>
      <c r="F337" s="17" t="s">
        <v>5460</v>
      </c>
      <c r="I337" s="17" t="s">
        <v>5321</v>
      </c>
      <c r="J337" s="17" t="s">
        <v>5321</v>
      </c>
      <c r="K337" s="17" t="s">
        <v>6123</v>
      </c>
      <c r="L337" s="17" t="s">
        <v>7914</v>
      </c>
      <c r="M337" s="64">
        <v>19259332</v>
      </c>
      <c r="N337" s="64">
        <v>7927070</v>
      </c>
      <c r="O337" s="17" t="s">
        <v>7915</v>
      </c>
      <c r="P337" s="17" t="s">
        <v>7916</v>
      </c>
      <c r="Q337" s="17" t="s">
        <v>5321</v>
      </c>
      <c r="R337" s="17" t="s">
        <v>5321</v>
      </c>
      <c r="S337" s="17" t="s">
        <v>5321</v>
      </c>
      <c r="T337" s="17" t="s">
        <v>5321</v>
      </c>
      <c r="U337" s="17" t="s">
        <v>7917</v>
      </c>
      <c r="V337" s="17">
        <v>1</v>
      </c>
      <c r="W337" s="17">
        <v>0</v>
      </c>
      <c r="X337" s="17">
        <v>0</v>
      </c>
    </row>
    <row r="338" spans="1:24" s="17" customFormat="1" ht="11.25" x14ac:dyDescent="0.2">
      <c r="A338" s="17" t="s">
        <v>7918</v>
      </c>
      <c r="B338" s="17" t="s">
        <v>7919</v>
      </c>
      <c r="C338" s="17" t="s">
        <v>7920</v>
      </c>
      <c r="D338" s="17" t="s">
        <v>5495</v>
      </c>
      <c r="E338" s="17">
        <v>2017</v>
      </c>
      <c r="F338" s="17" t="s">
        <v>5516</v>
      </c>
      <c r="I338" s="17" t="s">
        <v>7921</v>
      </c>
      <c r="J338" s="17" t="s">
        <v>7922</v>
      </c>
      <c r="K338" s="17" t="s">
        <v>6123</v>
      </c>
      <c r="L338" s="17" t="s">
        <v>5358</v>
      </c>
      <c r="M338" s="64">
        <v>17258306</v>
      </c>
      <c r="N338" s="64">
        <v>10354984</v>
      </c>
      <c r="O338" s="17" t="s">
        <v>7923</v>
      </c>
      <c r="P338" s="17" t="s">
        <v>7924</v>
      </c>
      <c r="Q338" s="17" t="s">
        <v>5349</v>
      </c>
      <c r="R338" s="17" t="s">
        <v>5321</v>
      </c>
      <c r="S338" s="17" t="s">
        <v>5321</v>
      </c>
      <c r="T338" s="17" t="s">
        <v>5321</v>
      </c>
      <c r="U338" s="17" t="s">
        <v>5321</v>
      </c>
      <c r="V338" s="17">
        <v>1</v>
      </c>
      <c r="W338" s="17">
        <v>0</v>
      </c>
      <c r="X338" s="17">
        <v>0</v>
      </c>
    </row>
    <row r="339" spans="1:24" s="17" customFormat="1" ht="11.25" x14ac:dyDescent="0.2">
      <c r="A339" s="17" t="s">
        <v>7925</v>
      </c>
      <c r="B339" s="17" t="s">
        <v>7926</v>
      </c>
      <c r="C339" s="17" t="s">
        <v>7927</v>
      </c>
      <c r="D339" s="17" t="s">
        <v>5495</v>
      </c>
      <c r="E339" s="17">
        <v>2017</v>
      </c>
      <c r="F339" s="17" t="s">
        <v>17</v>
      </c>
      <c r="I339" s="17" t="s">
        <v>7928</v>
      </c>
      <c r="J339" s="17" t="s">
        <v>7254</v>
      </c>
      <c r="K339" s="17" t="s">
        <v>6123</v>
      </c>
      <c r="L339" s="17" t="s">
        <v>5626</v>
      </c>
      <c r="M339" s="64">
        <v>19087522</v>
      </c>
      <c r="N339" s="64">
        <v>11452513</v>
      </c>
      <c r="O339" s="17" t="s">
        <v>7929</v>
      </c>
      <c r="P339" s="17" t="s">
        <v>7930</v>
      </c>
      <c r="Q339" s="17" t="s">
        <v>7931</v>
      </c>
      <c r="R339" s="17" t="s">
        <v>5321</v>
      </c>
      <c r="S339" s="17" t="s">
        <v>5321</v>
      </c>
      <c r="T339" s="17" t="s">
        <v>5321</v>
      </c>
      <c r="U339" s="17" t="s">
        <v>5321</v>
      </c>
      <c r="V339" s="17">
        <v>1</v>
      </c>
      <c r="W339" s="17">
        <v>0</v>
      </c>
      <c r="X339" s="17">
        <v>0</v>
      </c>
    </row>
    <row r="340" spans="1:24" s="17" customFormat="1" ht="11.25" x14ac:dyDescent="0.2">
      <c r="A340" s="17" t="s">
        <v>7932</v>
      </c>
      <c r="B340" s="17" t="s">
        <v>7933</v>
      </c>
      <c r="C340" s="17" t="s">
        <v>7934</v>
      </c>
      <c r="D340" s="17" t="s">
        <v>5325</v>
      </c>
      <c r="E340" s="17">
        <v>2016</v>
      </c>
      <c r="F340" s="17" t="s">
        <v>5430</v>
      </c>
      <c r="H340" s="17" t="s">
        <v>7088</v>
      </c>
      <c r="I340" s="17" t="s">
        <v>7935</v>
      </c>
      <c r="J340" s="17" t="s">
        <v>5409</v>
      </c>
      <c r="K340" s="17" t="s">
        <v>5410</v>
      </c>
      <c r="L340" s="17" t="s">
        <v>5411</v>
      </c>
      <c r="M340" s="64">
        <v>3032223</v>
      </c>
      <c r="N340" s="64">
        <v>2272474</v>
      </c>
      <c r="O340" s="17" t="s">
        <v>7936</v>
      </c>
      <c r="P340" s="17" t="s">
        <v>7937</v>
      </c>
      <c r="Q340" s="17" t="s">
        <v>6727</v>
      </c>
      <c r="R340" s="17" t="s">
        <v>7938</v>
      </c>
      <c r="S340" s="17" t="s">
        <v>5838</v>
      </c>
      <c r="T340" s="17" t="s">
        <v>5321</v>
      </c>
      <c r="U340" s="17" t="s">
        <v>7939</v>
      </c>
      <c r="V340" s="17">
        <v>1</v>
      </c>
      <c r="W340" s="17">
        <v>0</v>
      </c>
      <c r="X340" s="17">
        <v>0</v>
      </c>
    </row>
    <row r="341" spans="1:24" s="17" customFormat="1" ht="11.25" x14ac:dyDescent="0.2">
      <c r="A341" s="17" t="s">
        <v>7940</v>
      </c>
      <c r="B341" s="17" t="s">
        <v>7941</v>
      </c>
      <c r="C341" s="17" t="s">
        <v>7942</v>
      </c>
      <c r="D341" s="17" t="s">
        <v>5325</v>
      </c>
      <c r="E341" s="17">
        <v>2016</v>
      </c>
      <c r="F341" s="17" t="s">
        <v>5418</v>
      </c>
      <c r="H341" s="17" t="s">
        <v>7943</v>
      </c>
      <c r="I341" s="17" t="s">
        <v>7944</v>
      </c>
      <c r="J341" s="17" t="s">
        <v>5329</v>
      </c>
      <c r="K341" s="17" t="s">
        <v>6992</v>
      </c>
      <c r="L341" s="17" t="s">
        <v>5765</v>
      </c>
      <c r="M341" s="64">
        <v>3911378</v>
      </c>
      <c r="N341" s="64">
        <v>1913689</v>
      </c>
      <c r="O341" s="17" t="s">
        <v>6774</v>
      </c>
      <c r="P341" s="17" t="s">
        <v>7945</v>
      </c>
      <c r="Q341" s="17" t="s">
        <v>6183</v>
      </c>
      <c r="R341" s="17" t="s">
        <v>5375</v>
      </c>
      <c r="S341" s="17" t="s">
        <v>7946</v>
      </c>
      <c r="T341" s="17" t="s">
        <v>5321</v>
      </c>
      <c r="U341" s="17" t="s">
        <v>7947</v>
      </c>
      <c r="V341" s="17">
        <v>1</v>
      </c>
      <c r="W341" s="17">
        <v>0</v>
      </c>
      <c r="X341" s="17">
        <v>0</v>
      </c>
    </row>
    <row r="342" spans="1:24" s="17" customFormat="1" ht="11.25" x14ac:dyDescent="0.2">
      <c r="A342" s="17" t="s">
        <v>7948</v>
      </c>
      <c r="B342" s="17" t="s">
        <v>7949</v>
      </c>
      <c r="C342" s="17" t="s">
        <v>7950</v>
      </c>
      <c r="D342" s="17" t="s">
        <v>5325</v>
      </c>
      <c r="E342" s="17">
        <v>2016</v>
      </c>
      <c r="F342" s="17" t="s">
        <v>5460</v>
      </c>
      <c r="H342" s="17" t="s">
        <v>7951</v>
      </c>
      <c r="I342" s="17" t="s">
        <v>7952</v>
      </c>
      <c r="J342" s="17" t="s">
        <v>5409</v>
      </c>
      <c r="K342" s="17" t="s">
        <v>6992</v>
      </c>
      <c r="L342" s="17" t="s">
        <v>5765</v>
      </c>
      <c r="M342" s="64">
        <v>5084605</v>
      </c>
      <c r="N342" s="64">
        <v>3813146</v>
      </c>
      <c r="O342" s="17" t="s">
        <v>5372</v>
      </c>
      <c r="P342" s="17" t="s">
        <v>7953</v>
      </c>
      <c r="Q342" s="17" t="s">
        <v>7954</v>
      </c>
      <c r="R342" s="17" t="s">
        <v>5375</v>
      </c>
      <c r="S342" s="17" t="s">
        <v>7955</v>
      </c>
      <c r="T342" s="17" t="s">
        <v>5321</v>
      </c>
      <c r="U342" s="17" t="s">
        <v>7956</v>
      </c>
      <c r="V342" s="17">
        <v>1</v>
      </c>
      <c r="W342" s="17">
        <v>0</v>
      </c>
      <c r="X342" s="17">
        <v>0</v>
      </c>
    </row>
    <row r="343" spans="1:24" s="17" customFormat="1" ht="11.25" x14ac:dyDescent="0.2">
      <c r="A343" s="17" t="s">
        <v>7957</v>
      </c>
      <c r="B343" s="17" t="s">
        <v>7958</v>
      </c>
      <c r="C343" s="17" t="s">
        <v>7959</v>
      </c>
      <c r="D343" s="17" t="s">
        <v>5325</v>
      </c>
      <c r="E343" s="17">
        <v>2016</v>
      </c>
      <c r="F343" s="17" t="s">
        <v>5460</v>
      </c>
      <c r="H343" s="17" t="s">
        <v>7960</v>
      </c>
      <c r="I343" s="17" t="s">
        <v>7961</v>
      </c>
      <c r="J343" s="17" t="s">
        <v>5560</v>
      </c>
      <c r="K343" s="17" t="s">
        <v>6992</v>
      </c>
      <c r="L343" s="17" t="s">
        <v>5608</v>
      </c>
      <c r="M343" s="64">
        <v>912697</v>
      </c>
      <c r="N343" s="64">
        <v>543597</v>
      </c>
      <c r="O343" s="17" t="s">
        <v>7962</v>
      </c>
      <c r="P343" s="17" t="s">
        <v>7963</v>
      </c>
      <c r="Q343" s="17" t="s">
        <v>7964</v>
      </c>
      <c r="R343" s="17" t="s">
        <v>7965</v>
      </c>
      <c r="S343" s="17" t="s">
        <v>5321</v>
      </c>
      <c r="T343" s="17" t="s">
        <v>5321</v>
      </c>
      <c r="U343" s="17" t="s">
        <v>7966</v>
      </c>
      <c r="V343" s="17">
        <v>1</v>
      </c>
      <c r="W343" s="17">
        <v>0</v>
      </c>
      <c r="X343" s="17">
        <v>0</v>
      </c>
    </row>
    <row r="344" spans="1:24" s="17" customFormat="1" ht="11.25" x14ac:dyDescent="0.2">
      <c r="A344" s="17" t="s">
        <v>7967</v>
      </c>
      <c r="B344" s="17" t="s">
        <v>7968</v>
      </c>
      <c r="C344" s="17" t="s">
        <v>7969</v>
      </c>
      <c r="D344" s="17" t="s">
        <v>5441</v>
      </c>
      <c r="E344" s="17">
        <v>2016</v>
      </c>
      <c r="F344" s="17" t="s">
        <v>5341</v>
      </c>
      <c r="H344" s="17" t="s">
        <v>7970</v>
      </c>
      <c r="I344" s="17" t="s">
        <v>7971</v>
      </c>
      <c r="J344" s="17" t="s">
        <v>5560</v>
      </c>
      <c r="K344" s="17" t="s">
        <v>5385</v>
      </c>
      <c r="L344" s="17" t="s">
        <v>7972</v>
      </c>
      <c r="M344" s="64">
        <v>8019590</v>
      </c>
      <c r="N344" s="64">
        <v>3271021</v>
      </c>
      <c r="O344" s="17" t="s">
        <v>5510</v>
      </c>
      <c r="P344" s="17" t="s">
        <v>7973</v>
      </c>
      <c r="Q344" s="17" t="s">
        <v>7974</v>
      </c>
      <c r="R344" s="17" t="s">
        <v>5321</v>
      </c>
      <c r="S344" s="17" t="s">
        <v>5321</v>
      </c>
      <c r="T344" s="17" t="s">
        <v>5321</v>
      </c>
      <c r="U344" s="17" t="s">
        <v>5321</v>
      </c>
      <c r="V344" s="17">
        <v>1</v>
      </c>
      <c r="W344" s="17">
        <v>0</v>
      </c>
      <c r="X344" s="17">
        <v>0</v>
      </c>
    </row>
    <row r="345" spans="1:24" s="17" customFormat="1" ht="11.25" x14ac:dyDescent="0.2">
      <c r="A345" s="17" t="s">
        <v>7975</v>
      </c>
      <c r="B345" s="17" t="s">
        <v>7976</v>
      </c>
      <c r="C345" s="17" t="s">
        <v>7977</v>
      </c>
      <c r="D345" s="17" t="s">
        <v>5528</v>
      </c>
      <c r="E345" s="17">
        <v>2016</v>
      </c>
      <c r="F345" s="17" t="s">
        <v>5418</v>
      </c>
      <c r="I345" s="17" t="s">
        <v>7438</v>
      </c>
      <c r="J345" s="17" t="s">
        <v>5397</v>
      </c>
      <c r="K345" s="17" t="s">
        <v>5529</v>
      </c>
      <c r="L345" s="17" t="s">
        <v>5530</v>
      </c>
      <c r="M345" s="64">
        <v>2720592</v>
      </c>
      <c r="N345" s="64">
        <v>700000</v>
      </c>
      <c r="O345" s="17" t="s">
        <v>5321</v>
      </c>
      <c r="P345" s="17" t="s">
        <v>7978</v>
      </c>
      <c r="Q345" s="17" t="s">
        <v>5321</v>
      </c>
      <c r="R345" s="17" t="s">
        <v>5321</v>
      </c>
      <c r="S345" s="17" t="s">
        <v>5321</v>
      </c>
      <c r="T345" s="17" t="s">
        <v>5321</v>
      </c>
      <c r="U345" s="17" t="s">
        <v>5321</v>
      </c>
      <c r="V345" s="17">
        <v>0</v>
      </c>
      <c r="W345" s="17">
        <v>0</v>
      </c>
      <c r="X345" s="17">
        <v>0</v>
      </c>
    </row>
    <row r="346" spans="1:24" s="17" customFormat="1" ht="11.25" x14ac:dyDescent="0.2">
      <c r="A346" s="17" t="s">
        <v>7979</v>
      </c>
      <c r="B346" s="17" t="s">
        <v>7980</v>
      </c>
      <c r="C346" s="17" t="s">
        <v>7981</v>
      </c>
      <c r="D346" s="17" t="s">
        <v>5495</v>
      </c>
      <c r="E346" s="17">
        <v>2017</v>
      </c>
      <c r="F346" s="17" t="s">
        <v>5713</v>
      </c>
      <c r="G346" s="17" t="s">
        <v>7982</v>
      </c>
      <c r="H346" s="17" t="s">
        <v>7983</v>
      </c>
      <c r="I346" s="17" t="s">
        <v>5321</v>
      </c>
      <c r="J346" s="17" t="s">
        <v>5321</v>
      </c>
      <c r="K346" s="17" t="s">
        <v>6123</v>
      </c>
      <c r="L346" s="17" t="s">
        <v>7984</v>
      </c>
      <c r="M346" s="64">
        <v>16666600</v>
      </c>
      <c r="N346" s="64">
        <v>9999960</v>
      </c>
      <c r="O346" s="17" t="s">
        <v>7985</v>
      </c>
      <c r="P346" s="17" t="s">
        <v>7986</v>
      </c>
      <c r="Q346" s="17" t="s">
        <v>6183</v>
      </c>
      <c r="R346" s="17" t="s">
        <v>5321</v>
      </c>
      <c r="S346" s="17" t="s">
        <v>5321</v>
      </c>
      <c r="T346" s="17" t="s">
        <v>5321</v>
      </c>
      <c r="U346" s="17" t="s">
        <v>5321</v>
      </c>
      <c r="V346" s="17">
        <v>1</v>
      </c>
      <c r="W346" s="17">
        <v>0</v>
      </c>
      <c r="X346" s="17">
        <v>0</v>
      </c>
    </row>
    <row r="347" spans="1:24" s="17" customFormat="1" ht="11.25" x14ac:dyDescent="0.2">
      <c r="A347" s="17" t="s">
        <v>7987</v>
      </c>
      <c r="B347" s="17" t="s">
        <v>7988</v>
      </c>
      <c r="C347" s="17" t="s">
        <v>7989</v>
      </c>
      <c r="D347" s="17" t="s">
        <v>5495</v>
      </c>
      <c r="E347" s="17">
        <v>2017</v>
      </c>
      <c r="F347" s="17" t="s">
        <v>6374</v>
      </c>
      <c r="I347" s="17" t="s">
        <v>7990</v>
      </c>
      <c r="J347" s="17" t="s">
        <v>5519</v>
      </c>
      <c r="K347" s="17" t="s">
        <v>7991</v>
      </c>
      <c r="L347" s="17" t="s">
        <v>7992</v>
      </c>
      <c r="M347" s="64">
        <v>16666266</v>
      </c>
      <c r="N347" s="64">
        <v>9999760</v>
      </c>
      <c r="O347" s="17" t="s">
        <v>7993</v>
      </c>
      <c r="P347" s="17" t="s">
        <v>7994</v>
      </c>
      <c r="Q347" s="17" t="s">
        <v>5651</v>
      </c>
      <c r="R347" s="17" t="s">
        <v>5321</v>
      </c>
      <c r="S347" s="17" t="s">
        <v>5321</v>
      </c>
      <c r="T347" s="17" t="s">
        <v>5321</v>
      </c>
      <c r="U347" s="17" t="s">
        <v>5321</v>
      </c>
      <c r="V347" s="17">
        <v>1</v>
      </c>
      <c r="W347" s="17">
        <v>0</v>
      </c>
      <c r="X347" s="17">
        <v>0</v>
      </c>
    </row>
    <row r="348" spans="1:24" s="17" customFormat="1" ht="11.25" x14ac:dyDescent="0.2">
      <c r="A348" s="17" t="s">
        <v>7995</v>
      </c>
      <c r="B348" s="17" t="s">
        <v>7996</v>
      </c>
      <c r="C348" s="17" t="s">
        <v>7997</v>
      </c>
      <c r="D348" s="17" t="s">
        <v>5325</v>
      </c>
      <c r="E348" s="17">
        <v>2017</v>
      </c>
      <c r="F348" s="17" t="s">
        <v>5470</v>
      </c>
      <c r="H348" s="17" t="s">
        <v>7998</v>
      </c>
      <c r="I348" s="17" t="s">
        <v>7999</v>
      </c>
      <c r="J348" s="17" t="s">
        <v>7409</v>
      </c>
      <c r="K348" s="17" t="s">
        <v>6123</v>
      </c>
      <c r="L348" s="17" t="s">
        <v>5755</v>
      </c>
      <c r="M348" s="64">
        <v>2165055</v>
      </c>
      <c r="N348" s="64">
        <v>1299032</v>
      </c>
      <c r="O348" s="17" t="s">
        <v>5372</v>
      </c>
      <c r="P348" s="17" t="s">
        <v>8000</v>
      </c>
      <c r="Q348" s="17" t="s">
        <v>5321</v>
      </c>
      <c r="R348" s="17" t="s">
        <v>5321</v>
      </c>
      <c r="S348" s="17" t="s">
        <v>8001</v>
      </c>
      <c r="T348" s="17" t="s">
        <v>5321</v>
      </c>
      <c r="U348" s="17" t="s">
        <v>8002</v>
      </c>
      <c r="V348" s="17">
        <v>1</v>
      </c>
      <c r="W348" s="17">
        <v>0</v>
      </c>
      <c r="X348" s="17">
        <v>0</v>
      </c>
    </row>
    <row r="349" spans="1:24" s="17" customFormat="1" ht="11.25" x14ac:dyDescent="0.2">
      <c r="A349" s="17" t="s">
        <v>8003</v>
      </c>
      <c r="B349" s="17" t="s">
        <v>8004</v>
      </c>
      <c r="C349" s="17" t="s">
        <v>8005</v>
      </c>
      <c r="D349" s="17" t="s">
        <v>5325</v>
      </c>
      <c r="E349" s="17">
        <v>2017</v>
      </c>
      <c r="F349" s="17" t="s">
        <v>5326</v>
      </c>
      <c r="I349" s="17" t="s">
        <v>8006</v>
      </c>
      <c r="J349" s="17" t="s">
        <v>5607</v>
      </c>
      <c r="K349" s="17" t="s">
        <v>8007</v>
      </c>
      <c r="L349" s="17" t="s">
        <v>5765</v>
      </c>
      <c r="M349" s="64">
        <v>8522712</v>
      </c>
      <c r="N349" s="64">
        <v>5113627</v>
      </c>
      <c r="O349" s="17" t="s">
        <v>8008</v>
      </c>
      <c r="P349" s="17" t="s">
        <v>8009</v>
      </c>
      <c r="Q349" s="17" t="s">
        <v>8010</v>
      </c>
      <c r="R349" s="17" t="s">
        <v>8011</v>
      </c>
      <c r="S349" s="17" t="s">
        <v>5321</v>
      </c>
      <c r="T349" s="17" t="s">
        <v>5321</v>
      </c>
      <c r="U349" s="17" t="s">
        <v>8012</v>
      </c>
      <c r="V349" s="17">
        <v>1</v>
      </c>
      <c r="W349" s="17">
        <v>0</v>
      </c>
      <c r="X349" s="17">
        <v>0</v>
      </c>
    </row>
    <row r="350" spans="1:24" s="17" customFormat="1" ht="11.25" x14ac:dyDescent="0.2">
      <c r="A350" s="17" t="s">
        <v>8013</v>
      </c>
      <c r="B350" s="17" t="s">
        <v>8014</v>
      </c>
      <c r="C350" s="17" t="s">
        <v>8015</v>
      </c>
      <c r="D350" s="17" t="s">
        <v>5429</v>
      </c>
      <c r="E350" s="17">
        <v>2017</v>
      </c>
      <c r="F350" s="17" t="s">
        <v>5470</v>
      </c>
      <c r="H350" s="17" t="s">
        <v>8016</v>
      </c>
      <c r="I350" s="17" t="s">
        <v>8017</v>
      </c>
      <c r="J350" s="17" t="s">
        <v>5716</v>
      </c>
      <c r="K350" s="17" t="s">
        <v>7240</v>
      </c>
      <c r="L350" s="17" t="s">
        <v>5845</v>
      </c>
      <c r="M350" s="64">
        <v>1255350</v>
      </c>
      <c r="N350" s="64">
        <v>749500</v>
      </c>
      <c r="O350" s="17" t="s">
        <v>8018</v>
      </c>
      <c r="P350" s="17" t="s">
        <v>8019</v>
      </c>
      <c r="Q350" s="17" t="s">
        <v>5466</v>
      </c>
      <c r="R350" s="17" t="s">
        <v>5321</v>
      </c>
      <c r="S350" s="17" t="s">
        <v>5321</v>
      </c>
      <c r="T350" s="17" t="s">
        <v>5321</v>
      </c>
      <c r="U350" s="17" t="s">
        <v>5321</v>
      </c>
      <c r="V350" s="17">
        <v>1</v>
      </c>
      <c r="W350" s="17">
        <v>0</v>
      </c>
      <c r="X350" s="17">
        <v>0</v>
      </c>
    </row>
    <row r="351" spans="1:24" s="17" customFormat="1" ht="11.25" x14ac:dyDescent="0.2">
      <c r="A351" s="17" t="s">
        <v>8020</v>
      </c>
      <c r="B351" s="17" t="s">
        <v>8021</v>
      </c>
      <c r="C351" s="17" t="s">
        <v>8022</v>
      </c>
      <c r="D351" s="17" t="s">
        <v>5429</v>
      </c>
      <c r="E351" s="17">
        <v>2016</v>
      </c>
      <c r="F351" s="17" t="s">
        <v>11</v>
      </c>
      <c r="H351" s="17" t="s">
        <v>8023</v>
      </c>
      <c r="I351" s="17" t="s">
        <v>8024</v>
      </c>
      <c r="J351" s="17" t="s">
        <v>5597</v>
      </c>
      <c r="K351" s="17" t="s">
        <v>5385</v>
      </c>
      <c r="L351" s="17" t="s">
        <v>8025</v>
      </c>
      <c r="M351" s="64">
        <v>7355414</v>
      </c>
      <c r="N351" s="64">
        <v>3215678</v>
      </c>
      <c r="O351" s="17" t="s">
        <v>5321</v>
      </c>
      <c r="P351" s="17" t="s">
        <v>5321</v>
      </c>
      <c r="Q351" s="17" t="s">
        <v>5321</v>
      </c>
      <c r="R351" s="17" t="s">
        <v>5321</v>
      </c>
      <c r="S351" s="17" t="s">
        <v>5321</v>
      </c>
      <c r="T351" s="17" t="s">
        <v>5321</v>
      </c>
      <c r="U351" s="17" t="s">
        <v>5321</v>
      </c>
      <c r="V351" s="17">
        <v>1</v>
      </c>
      <c r="W351" s="17">
        <v>0</v>
      </c>
      <c r="X351" s="17">
        <v>0</v>
      </c>
    </row>
    <row r="352" spans="1:24" s="17" customFormat="1" ht="11.25" x14ac:dyDescent="0.2">
      <c r="A352" s="17" t="s">
        <v>8026</v>
      </c>
      <c r="B352" s="17" t="s">
        <v>8027</v>
      </c>
      <c r="C352" s="17" t="s">
        <v>7447</v>
      </c>
      <c r="D352" s="17" t="s">
        <v>5528</v>
      </c>
      <c r="E352" s="17">
        <v>2016</v>
      </c>
      <c r="F352" s="17" t="s">
        <v>5418</v>
      </c>
      <c r="I352" s="17" t="s">
        <v>8026</v>
      </c>
      <c r="J352" s="17" t="s">
        <v>5397</v>
      </c>
      <c r="K352" s="17" t="s">
        <v>5529</v>
      </c>
      <c r="L352" s="17" t="s">
        <v>5530</v>
      </c>
      <c r="M352" s="64">
        <v>849315</v>
      </c>
      <c r="N352" s="64">
        <v>400000</v>
      </c>
      <c r="O352" s="17" t="s">
        <v>5321</v>
      </c>
      <c r="P352" s="17" t="s">
        <v>8028</v>
      </c>
      <c r="Q352" s="17" t="s">
        <v>5321</v>
      </c>
      <c r="R352" s="17" t="s">
        <v>5321</v>
      </c>
      <c r="S352" s="17" t="s">
        <v>5321</v>
      </c>
      <c r="T352" s="17" t="s">
        <v>5321</v>
      </c>
      <c r="U352" s="17" t="s">
        <v>5321</v>
      </c>
      <c r="V352" s="17">
        <v>0</v>
      </c>
      <c r="W352" s="17">
        <v>0</v>
      </c>
      <c r="X352" s="17">
        <v>0</v>
      </c>
    </row>
    <row r="353" spans="1:24" s="17" customFormat="1" ht="11.25" x14ac:dyDescent="0.2">
      <c r="A353" s="17" t="s">
        <v>8029</v>
      </c>
      <c r="B353" s="17" t="s">
        <v>8030</v>
      </c>
      <c r="C353" s="17" t="s">
        <v>8031</v>
      </c>
      <c r="D353" s="17" t="s">
        <v>5441</v>
      </c>
      <c r="E353" s="17">
        <v>2017</v>
      </c>
      <c r="F353" s="17" t="s">
        <v>5460</v>
      </c>
      <c r="I353" s="17" t="s">
        <v>8032</v>
      </c>
      <c r="J353" s="17" t="s">
        <v>5481</v>
      </c>
      <c r="K353" s="17" t="s">
        <v>8033</v>
      </c>
      <c r="L353" s="17" t="s">
        <v>8034</v>
      </c>
      <c r="M353" s="64">
        <v>2997382</v>
      </c>
      <c r="N353" s="64">
        <v>568037</v>
      </c>
      <c r="O353" s="17" t="s">
        <v>5510</v>
      </c>
      <c r="P353" s="17" t="s">
        <v>8035</v>
      </c>
      <c r="Q353" s="17" t="s">
        <v>8036</v>
      </c>
      <c r="R353" s="17" t="s">
        <v>5321</v>
      </c>
      <c r="S353" s="17" t="s">
        <v>5321</v>
      </c>
      <c r="T353" s="17" t="s">
        <v>5321</v>
      </c>
      <c r="U353" s="17" t="s">
        <v>5321</v>
      </c>
      <c r="V353" s="17">
        <v>1</v>
      </c>
      <c r="W353" s="17">
        <v>0</v>
      </c>
      <c r="X353" s="17">
        <v>0</v>
      </c>
    </row>
    <row r="354" spans="1:24" s="17" customFormat="1" ht="11.25" x14ac:dyDescent="0.2">
      <c r="A354" s="17" t="s">
        <v>8037</v>
      </c>
      <c r="B354" s="17" t="s">
        <v>8038</v>
      </c>
      <c r="C354" s="17" t="s">
        <v>8039</v>
      </c>
      <c r="D354" s="17" t="s">
        <v>5429</v>
      </c>
      <c r="E354" s="17">
        <v>2017</v>
      </c>
      <c r="F354" s="17" t="s">
        <v>5882</v>
      </c>
      <c r="I354" s="17" t="s">
        <v>8040</v>
      </c>
      <c r="J354" s="17" t="s">
        <v>5409</v>
      </c>
      <c r="K354" s="17" t="s">
        <v>7381</v>
      </c>
      <c r="L354" s="17" t="s">
        <v>5617</v>
      </c>
      <c r="M354" s="64">
        <v>2859783</v>
      </c>
      <c r="N354" s="64">
        <v>1662654</v>
      </c>
      <c r="O354" s="17" t="s">
        <v>5412</v>
      </c>
      <c r="P354" s="17" t="s">
        <v>8041</v>
      </c>
      <c r="Q354" s="17" t="s">
        <v>8042</v>
      </c>
      <c r="R354" s="17" t="s">
        <v>5321</v>
      </c>
      <c r="S354" s="17" t="s">
        <v>5321</v>
      </c>
      <c r="T354" s="17" t="s">
        <v>5321</v>
      </c>
      <c r="U354" s="17" t="s">
        <v>5321</v>
      </c>
      <c r="V354" s="17">
        <v>1</v>
      </c>
      <c r="W354" s="17">
        <v>0</v>
      </c>
      <c r="X354" s="17">
        <v>0</v>
      </c>
    </row>
    <row r="355" spans="1:24" s="17" customFormat="1" ht="11.25" x14ac:dyDescent="0.2">
      <c r="A355" s="17" t="s">
        <v>8043</v>
      </c>
      <c r="B355" s="17" t="s">
        <v>8044</v>
      </c>
      <c r="C355" s="17" t="s">
        <v>8045</v>
      </c>
      <c r="D355" s="17" t="s">
        <v>5429</v>
      </c>
      <c r="E355" s="17">
        <v>2017</v>
      </c>
      <c r="F355" s="17" t="s">
        <v>5460</v>
      </c>
      <c r="I355" s="17" t="s">
        <v>8046</v>
      </c>
      <c r="J355" s="17" t="s">
        <v>8047</v>
      </c>
      <c r="K355" s="17" t="s">
        <v>5764</v>
      </c>
      <c r="L355" s="17" t="s">
        <v>5473</v>
      </c>
      <c r="M355" s="64">
        <v>3025382</v>
      </c>
      <c r="N355" s="64">
        <v>1811622</v>
      </c>
      <c r="O355" s="17" t="s">
        <v>5412</v>
      </c>
      <c r="P355" s="17" t="s">
        <v>8048</v>
      </c>
      <c r="Q355" s="17" t="s">
        <v>8049</v>
      </c>
      <c r="R355" s="17" t="s">
        <v>5321</v>
      </c>
      <c r="S355" s="17" t="s">
        <v>5321</v>
      </c>
      <c r="T355" s="17" t="s">
        <v>5321</v>
      </c>
      <c r="U355" s="17" t="s">
        <v>5321</v>
      </c>
      <c r="V355" s="17">
        <v>1</v>
      </c>
      <c r="W355" s="17">
        <v>0</v>
      </c>
      <c r="X355" s="17">
        <v>0</v>
      </c>
    </row>
    <row r="356" spans="1:24" s="17" customFormat="1" ht="11.25" x14ac:dyDescent="0.2">
      <c r="A356" s="17" t="s">
        <v>8050</v>
      </c>
      <c r="B356" s="17" t="s">
        <v>8051</v>
      </c>
      <c r="C356" s="17" t="s">
        <v>8052</v>
      </c>
      <c r="D356" s="17" t="s">
        <v>5312</v>
      </c>
      <c r="E356" s="17">
        <v>2017</v>
      </c>
      <c r="F356" s="17" t="s">
        <v>5882</v>
      </c>
      <c r="I356" s="17" t="s">
        <v>8053</v>
      </c>
      <c r="J356" s="17" t="s">
        <v>8054</v>
      </c>
      <c r="K356" s="17" t="s">
        <v>6123</v>
      </c>
      <c r="L356" s="17" t="s">
        <v>5358</v>
      </c>
      <c r="M356" s="64">
        <v>14189548</v>
      </c>
      <c r="N356" s="64">
        <v>8333169</v>
      </c>
      <c r="O356" s="17" t="s">
        <v>8055</v>
      </c>
      <c r="P356" s="17" t="s">
        <v>8056</v>
      </c>
      <c r="Q356" s="17" t="s">
        <v>5437</v>
      </c>
      <c r="R356" s="17" t="s">
        <v>5321</v>
      </c>
      <c r="S356" s="17" t="s">
        <v>5321</v>
      </c>
      <c r="T356" s="17" t="s">
        <v>5321</v>
      </c>
      <c r="U356" s="17" t="s">
        <v>5321</v>
      </c>
      <c r="V356" s="17">
        <v>1</v>
      </c>
      <c r="W356" s="17">
        <v>0</v>
      </c>
      <c r="X356" s="17">
        <v>0</v>
      </c>
    </row>
    <row r="357" spans="1:24" s="17" customFormat="1" ht="11.25" x14ac:dyDescent="0.2">
      <c r="A357" s="17" t="s">
        <v>8057</v>
      </c>
      <c r="B357" s="17" t="s">
        <v>8058</v>
      </c>
      <c r="C357" s="17" t="s">
        <v>8059</v>
      </c>
      <c r="D357" s="17" t="s">
        <v>5312</v>
      </c>
      <c r="E357" s="17">
        <v>2017</v>
      </c>
      <c r="F357" s="17" t="s">
        <v>5496</v>
      </c>
      <c r="I357" s="17" t="s">
        <v>8060</v>
      </c>
      <c r="J357" s="17" t="s">
        <v>8061</v>
      </c>
      <c r="K357" s="17" t="s">
        <v>6123</v>
      </c>
      <c r="L357" s="17" t="s">
        <v>5358</v>
      </c>
      <c r="M357" s="64">
        <v>27272129</v>
      </c>
      <c r="N357" s="64">
        <v>6994060</v>
      </c>
      <c r="O357" s="17" t="s">
        <v>8062</v>
      </c>
      <c r="P357" s="17" t="s">
        <v>8063</v>
      </c>
      <c r="Q357" s="17" t="s">
        <v>5437</v>
      </c>
      <c r="R357" s="17" t="s">
        <v>5321</v>
      </c>
      <c r="S357" s="17" t="s">
        <v>5321</v>
      </c>
      <c r="T357" s="17" t="s">
        <v>5321</v>
      </c>
      <c r="U357" s="17" t="s">
        <v>5321</v>
      </c>
      <c r="V357" s="17">
        <v>1</v>
      </c>
      <c r="W357" s="17">
        <v>0</v>
      </c>
      <c r="X357" s="17">
        <v>0</v>
      </c>
    </row>
    <row r="358" spans="1:24" s="17" customFormat="1" ht="11.25" x14ac:dyDescent="0.2">
      <c r="A358" s="17" t="s">
        <v>8064</v>
      </c>
      <c r="B358" s="17" t="s">
        <v>8065</v>
      </c>
      <c r="C358" s="17" t="s">
        <v>8066</v>
      </c>
      <c r="D358" s="17" t="s">
        <v>5441</v>
      </c>
      <c r="E358" s="17">
        <v>2018</v>
      </c>
      <c r="F358" s="17" t="s">
        <v>5460</v>
      </c>
      <c r="H358" s="17" t="s">
        <v>8067</v>
      </c>
      <c r="I358" s="17" t="s">
        <v>8068</v>
      </c>
      <c r="J358" s="17" t="s">
        <v>7254</v>
      </c>
      <c r="K358" s="17" t="s">
        <v>7324</v>
      </c>
      <c r="L358" s="17" t="s">
        <v>5445</v>
      </c>
      <c r="M358" s="64">
        <v>3714493</v>
      </c>
      <c r="N358" s="64">
        <v>2039748</v>
      </c>
      <c r="O358" s="17" t="s">
        <v>6283</v>
      </c>
      <c r="P358" s="17" t="s">
        <v>8069</v>
      </c>
      <c r="Q358" s="17" t="s">
        <v>6032</v>
      </c>
      <c r="R358" s="17" t="s">
        <v>5321</v>
      </c>
      <c r="S358" s="17" t="s">
        <v>5321</v>
      </c>
      <c r="T358" s="17" t="s">
        <v>5321</v>
      </c>
      <c r="U358" s="17" t="s">
        <v>5321</v>
      </c>
      <c r="V358" s="17">
        <v>1</v>
      </c>
      <c r="W358" s="17">
        <v>0</v>
      </c>
      <c r="X358" s="17">
        <v>0</v>
      </c>
    </row>
    <row r="359" spans="1:24" s="17" customFormat="1" ht="11.25" x14ac:dyDescent="0.2">
      <c r="A359" s="17" t="s">
        <v>8070</v>
      </c>
      <c r="B359" s="17" t="s">
        <v>8071</v>
      </c>
      <c r="C359" s="17" t="s">
        <v>8072</v>
      </c>
      <c r="D359" s="17" t="s">
        <v>5381</v>
      </c>
      <c r="E359" s="17">
        <v>2015</v>
      </c>
      <c r="F359" s="17" t="s">
        <v>5326</v>
      </c>
      <c r="H359" s="17" t="s">
        <v>6796</v>
      </c>
      <c r="I359" s="17" t="s">
        <v>8073</v>
      </c>
      <c r="J359" s="17" t="s">
        <v>5597</v>
      </c>
      <c r="K359" s="17" t="s">
        <v>5744</v>
      </c>
      <c r="L359" s="17" t="s">
        <v>8074</v>
      </c>
      <c r="M359" s="64">
        <v>3201132</v>
      </c>
      <c r="N359" s="64">
        <v>1920678</v>
      </c>
      <c r="O359" s="17" t="s">
        <v>8075</v>
      </c>
      <c r="P359" s="17" t="s">
        <v>8076</v>
      </c>
      <c r="Q359" s="17" t="s">
        <v>6259</v>
      </c>
      <c r="R359" s="17" t="s">
        <v>5321</v>
      </c>
      <c r="S359" s="17" t="s">
        <v>5321</v>
      </c>
      <c r="T359" s="17" t="s">
        <v>5321</v>
      </c>
      <c r="U359" s="17" t="s">
        <v>5321</v>
      </c>
      <c r="V359" s="17">
        <v>1</v>
      </c>
      <c r="W359" s="17">
        <v>0</v>
      </c>
      <c r="X359" s="17">
        <v>0</v>
      </c>
    </row>
    <row r="360" spans="1:24" s="17" customFormat="1" ht="11.25" x14ac:dyDescent="0.2">
      <c r="A360" s="17" t="s">
        <v>8077</v>
      </c>
      <c r="B360" s="17" t="s">
        <v>8078</v>
      </c>
      <c r="C360" s="17" t="s">
        <v>8079</v>
      </c>
      <c r="D360" s="17" t="s">
        <v>5393</v>
      </c>
      <c r="E360" s="17">
        <v>2017</v>
      </c>
      <c r="F360" s="17" t="s">
        <v>5430</v>
      </c>
      <c r="I360" s="17" t="s">
        <v>8080</v>
      </c>
      <c r="J360" s="17" t="s">
        <v>5409</v>
      </c>
      <c r="K360" s="17" t="s">
        <v>5764</v>
      </c>
      <c r="L360" s="17" t="s">
        <v>6934</v>
      </c>
      <c r="M360" s="64">
        <v>2017669</v>
      </c>
      <c r="N360" s="64">
        <v>1194287</v>
      </c>
      <c r="O360" s="17" t="s">
        <v>6173</v>
      </c>
      <c r="P360" s="17" t="s">
        <v>8081</v>
      </c>
      <c r="Q360" s="17" t="s">
        <v>8082</v>
      </c>
      <c r="R360" s="17" t="s">
        <v>5321</v>
      </c>
      <c r="S360" s="17" t="s">
        <v>5321</v>
      </c>
      <c r="T360" s="17" t="s">
        <v>5321</v>
      </c>
      <c r="U360" s="17" t="s">
        <v>5321</v>
      </c>
      <c r="V360" s="17">
        <v>1</v>
      </c>
      <c r="W360" s="17">
        <v>0</v>
      </c>
      <c r="X360" s="17">
        <v>0</v>
      </c>
    </row>
    <row r="361" spans="1:24" s="17" customFormat="1" ht="11.25" x14ac:dyDescent="0.2">
      <c r="A361" s="17" t="s">
        <v>8083</v>
      </c>
      <c r="B361" s="17" t="s">
        <v>8084</v>
      </c>
      <c r="C361" s="17" t="s">
        <v>8085</v>
      </c>
      <c r="D361" s="17" t="s">
        <v>5429</v>
      </c>
      <c r="E361" s="17">
        <v>2018</v>
      </c>
      <c r="F361" s="17" t="s">
        <v>5430</v>
      </c>
      <c r="H361" s="17" t="s">
        <v>5814</v>
      </c>
      <c r="I361" s="17" t="s">
        <v>8086</v>
      </c>
      <c r="J361" s="17" t="s">
        <v>7343</v>
      </c>
      <c r="K361" s="17" t="s">
        <v>8087</v>
      </c>
      <c r="L361" s="17" t="s">
        <v>5755</v>
      </c>
      <c r="M361" s="64">
        <v>1578722</v>
      </c>
      <c r="N361" s="64">
        <v>868297</v>
      </c>
      <c r="O361" s="17" t="s">
        <v>8088</v>
      </c>
      <c r="P361" s="17" t="s">
        <v>8089</v>
      </c>
      <c r="Q361" s="17" t="s">
        <v>8090</v>
      </c>
      <c r="R361" s="17" t="s">
        <v>5321</v>
      </c>
      <c r="S361" s="17" t="s">
        <v>5321</v>
      </c>
      <c r="T361" s="17" t="s">
        <v>5321</v>
      </c>
      <c r="U361" s="17" t="s">
        <v>5321</v>
      </c>
      <c r="V361" s="17">
        <v>1</v>
      </c>
      <c r="W361" s="17">
        <v>0</v>
      </c>
      <c r="X361" s="17">
        <v>0</v>
      </c>
    </row>
    <row r="362" spans="1:24" s="17" customFormat="1" ht="11.25" x14ac:dyDescent="0.2">
      <c r="A362" s="17" t="s">
        <v>8091</v>
      </c>
      <c r="B362" s="17" t="s">
        <v>8092</v>
      </c>
      <c r="C362" s="17" t="s">
        <v>8093</v>
      </c>
      <c r="D362" s="17" t="s">
        <v>5393</v>
      </c>
      <c r="E362" s="17">
        <v>2017</v>
      </c>
      <c r="F362" s="17" t="s">
        <v>5460</v>
      </c>
      <c r="H362" s="17" t="s">
        <v>8094</v>
      </c>
      <c r="I362" s="17" t="s">
        <v>8095</v>
      </c>
      <c r="J362" s="17" t="s">
        <v>5607</v>
      </c>
      <c r="K362" s="17" t="s">
        <v>7381</v>
      </c>
      <c r="L362" s="17" t="s">
        <v>8096</v>
      </c>
      <c r="M362" s="64">
        <v>1776990</v>
      </c>
      <c r="N362" s="64">
        <v>1065606</v>
      </c>
      <c r="O362" s="17" t="s">
        <v>8097</v>
      </c>
      <c r="P362" s="17" t="s">
        <v>8098</v>
      </c>
      <c r="Q362" s="17" t="s">
        <v>8099</v>
      </c>
      <c r="R362" s="17" t="s">
        <v>5321</v>
      </c>
      <c r="S362" s="17" t="s">
        <v>5321</v>
      </c>
      <c r="T362" s="17" t="s">
        <v>5321</v>
      </c>
      <c r="U362" s="17" t="s">
        <v>5321</v>
      </c>
      <c r="V362" s="17">
        <v>1</v>
      </c>
      <c r="W362" s="17">
        <v>0</v>
      </c>
      <c r="X362" s="17">
        <v>0</v>
      </c>
    </row>
    <row r="363" spans="1:24" s="17" customFormat="1" ht="11.25" x14ac:dyDescent="0.2">
      <c r="A363" s="17" t="s">
        <v>8100</v>
      </c>
      <c r="B363" s="17" t="s">
        <v>8101</v>
      </c>
      <c r="C363" s="17" t="s">
        <v>8102</v>
      </c>
      <c r="D363" s="17" t="s">
        <v>5325</v>
      </c>
      <c r="E363" s="17">
        <v>2015</v>
      </c>
      <c r="F363" s="17" t="s">
        <v>6335</v>
      </c>
      <c r="H363" s="17" t="s">
        <v>8103</v>
      </c>
      <c r="I363" s="17" t="s">
        <v>8104</v>
      </c>
      <c r="J363" s="17" t="s">
        <v>5597</v>
      </c>
      <c r="K363" s="17" t="s">
        <v>5744</v>
      </c>
      <c r="L363" s="17" t="s">
        <v>5845</v>
      </c>
      <c r="M363" s="64">
        <v>6093220</v>
      </c>
      <c r="N363" s="64">
        <v>3655932</v>
      </c>
      <c r="O363" s="17" t="s">
        <v>6113</v>
      </c>
      <c r="P363" s="17" t="s">
        <v>7945</v>
      </c>
      <c r="Q363" s="17" t="s">
        <v>5349</v>
      </c>
      <c r="R363" s="17" t="s">
        <v>8105</v>
      </c>
      <c r="S363" s="17" t="s">
        <v>8106</v>
      </c>
      <c r="T363" s="17" t="s">
        <v>5321</v>
      </c>
      <c r="U363" s="17" t="s">
        <v>8107</v>
      </c>
      <c r="V363" s="17">
        <v>1</v>
      </c>
      <c r="W363" s="17">
        <v>0</v>
      </c>
      <c r="X363" s="17">
        <v>0</v>
      </c>
    </row>
    <row r="364" spans="1:24" s="17" customFormat="1" ht="11.25" x14ac:dyDescent="0.2">
      <c r="A364" s="17" t="s">
        <v>8108</v>
      </c>
      <c r="B364" s="17" t="s">
        <v>8109</v>
      </c>
      <c r="C364" s="17" t="s">
        <v>8110</v>
      </c>
      <c r="D364" s="17" t="s">
        <v>5429</v>
      </c>
      <c r="E364" s="17">
        <v>2018</v>
      </c>
      <c r="F364" s="17" t="s">
        <v>11</v>
      </c>
      <c r="H364" s="17" t="s">
        <v>8111</v>
      </c>
      <c r="I364" s="17" t="s">
        <v>5321</v>
      </c>
      <c r="J364" s="17" t="s">
        <v>5321</v>
      </c>
      <c r="K364" s="17" t="s">
        <v>7324</v>
      </c>
      <c r="L364" s="17" t="s">
        <v>5845</v>
      </c>
      <c r="M364" s="64">
        <v>4045641</v>
      </c>
      <c r="N364" s="64">
        <v>2225102</v>
      </c>
      <c r="O364" s="17" t="s">
        <v>8112</v>
      </c>
      <c r="P364" s="17" t="s">
        <v>8113</v>
      </c>
      <c r="Q364" s="17" t="s">
        <v>8114</v>
      </c>
      <c r="R364" s="17" t="s">
        <v>5321</v>
      </c>
      <c r="S364" s="17" t="s">
        <v>5321</v>
      </c>
      <c r="T364" s="17" t="s">
        <v>5321</v>
      </c>
      <c r="U364" s="17" t="s">
        <v>5321</v>
      </c>
      <c r="V364" s="17">
        <v>1</v>
      </c>
      <c r="W364" s="17">
        <v>0</v>
      </c>
      <c r="X364" s="17">
        <v>0</v>
      </c>
    </row>
    <row r="365" spans="1:24" s="17" customFormat="1" ht="11.25" x14ac:dyDescent="0.2">
      <c r="A365" s="17" t="s">
        <v>8115</v>
      </c>
      <c r="B365" s="17" t="s">
        <v>8116</v>
      </c>
      <c r="C365" s="17" t="s">
        <v>8117</v>
      </c>
      <c r="D365" s="17" t="s">
        <v>5393</v>
      </c>
      <c r="E365" s="17">
        <v>2017</v>
      </c>
      <c r="F365" s="17" t="s">
        <v>17</v>
      </c>
      <c r="H365" s="17" t="s">
        <v>8118</v>
      </c>
      <c r="I365" s="17" t="s">
        <v>8119</v>
      </c>
      <c r="J365" s="17" t="s">
        <v>6845</v>
      </c>
      <c r="K365" s="17" t="s">
        <v>7240</v>
      </c>
      <c r="L365" s="17" t="s">
        <v>5845</v>
      </c>
      <c r="M365" s="64">
        <v>1120129</v>
      </c>
      <c r="N365" s="64">
        <v>659640</v>
      </c>
      <c r="O365" s="17" t="s">
        <v>5756</v>
      </c>
      <c r="P365" s="17" t="s">
        <v>8120</v>
      </c>
      <c r="Q365" s="17" t="s">
        <v>6259</v>
      </c>
      <c r="R365" s="17" t="s">
        <v>5321</v>
      </c>
      <c r="S365" s="17" t="s">
        <v>5321</v>
      </c>
      <c r="T365" s="17" t="s">
        <v>5321</v>
      </c>
      <c r="U365" s="17" t="s">
        <v>5321</v>
      </c>
      <c r="V365" s="17">
        <v>1</v>
      </c>
      <c r="W365" s="17">
        <v>0</v>
      </c>
      <c r="X365" s="17">
        <v>0</v>
      </c>
    </row>
    <row r="366" spans="1:24" s="17" customFormat="1" ht="11.25" x14ac:dyDescent="0.2">
      <c r="A366" s="17" t="s">
        <v>8121</v>
      </c>
      <c r="B366" s="17" t="s">
        <v>8122</v>
      </c>
      <c r="C366" s="17" t="s">
        <v>8123</v>
      </c>
      <c r="D366" s="17" t="s">
        <v>5325</v>
      </c>
      <c r="E366" s="17">
        <v>2015</v>
      </c>
      <c r="F366" s="17" t="s">
        <v>5313</v>
      </c>
      <c r="H366" s="17" t="s">
        <v>8124</v>
      </c>
      <c r="I366" s="17" t="s">
        <v>8125</v>
      </c>
      <c r="J366" s="17" t="s">
        <v>5481</v>
      </c>
      <c r="K366" s="17" t="s">
        <v>5744</v>
      </c>
      <c r="L366" s="17" t="s">
        <v>6189</v>
      </c>
      <c r="M366" s="64">
        <v>2339875</v>
      </c>
      <c r="N366" s="64">
        <v>1691906</v>
      </c>
      <c r="O366" s="17" t="s">
        <v>8126</v>
      </c>
      <c r="P366" s="17" t="s">
        <v>8127</v>
      </c>
      <c r="Q366" s="17" t="s">
        <v>5349</v>
      </c>
      <c r="R366" s="17" t="s">
        <v>8128</v>
      </c>
      <c r="S366" s="17" t="s">
        <v>8129</v>
      </c>
      <c r="T366" s="17" t="s">
        <v>5321</v>
      </c>
      <c r="U366" s="17" t="s">
        <v>8130</v>
      </c>
      <c r="V366" s="17">
        <v>1</v>
      </c>
      <c r="W366" s="17">
        <v>0</v>
      </c>
      <c r="X366" s="17">
        <v>0</v>
      </c>
    </row>
    <row r="367" spans="1:24" s="17" customFormat="1" ht="11.25" x14ac:dyDescent="0.2">
      <c r="A367" s="17" t="s">
        <v>8131</v>
      </c>
      <c r="B367" s="17" t="s">
        <v>8132</v>
      </c>
      <c r="C367" s="17" t="s">
        <v>8133</v>
      </c>
      <c r="D367" s="17" t="s">
        <v>5325</v>
      </c>
      <c r="E367" s="17">
        <v>2015</v>
      </c>
      <c r="F367" s="17" t="s">
        <v>5791</v>
      </c>
      <c r="I367" s="17" t="s">
        <v>8134</v>
      </c>
      <c r="J367" s="17" t="s">
        <v>5369</v>
      </c>
      <c r="K367" s="17" t="s">
        <v>5744</v>
      </c>
      <c r="L367" s="17" t="s">
        <v>5608</v>
      </c>
      <c r="M367" s="64">
        <v>5116167</v>
      </c>
      <c r="N367" s="64">
        <v>3793167</v>
      </c>
      <c r="O367" s="17" t="s">
        <v>8135</v>
      </c>
      <c r="P367" s="17" t="s">
        <v>8136</v>
      </c>
      <c r="Q367" s="17" t="s">
        <v>8137</v>
      </c>
      <c r="R367" s="17" t="s">
        <v>5375</v>
      </c>
      <c r="S367" s="17" t="s">
        <v>8138</v>
      </c>
      <c r="T367" s="17" t="s">
        <v>5321</v>
      </c>
      <c r="U367" s="17" t="s">
        <v>5321</v>
      </c>
      <c r="V367" s="17">
        <v>1</v>
      </c>
      <c r="W367" s="17">
        <v>0</v>
      </c>
      <c r="X367" s="17">
        <v>0</v>
      </c>
    </row>
    <row r="368" spans="1:24" s="17" customFormat="1" ht="11.25" x14ac:dyDescent="0.2">
      <c r="A368" s="17" t="s">
        <v>8139</v>
      </c>
      <c r="B368" s="17" t="s">
        <v>8140</v>
      </c>
      <c r="C368" s="17" t="s">
        <v>8141</v>
      </c>
      <c r="D368" s="17" t="s">
        <v>5429</v>
      </c>
      <c r="E368" s="17">
        <v>2018</v>
      </c>
      <c r="F368" s="17" t="s">
        <v>11</v>
      </c>
      <c r="H368" s="17" t="s">
        <v>8142</v>
      </c>
      <c r="I368" s="17" t="s">
        <v>5321</v>
      </c>
      <c r="J368" s="17" t="s">
        <v>5321</v>
      </c>
      <c r="K368" s="17" t="s">
        <v>8143</v>
      </c>
      <c r="L368" s="17" t="s">
        <v>8144</v>
      </c>
      <c r="M368" s="64">
        <v>5885560</v>
      </c>
      <c r="N368" s="64">
        <v>3237058</v>
      </c>
      <c r="O368" s="17" t="s">
        <v>8145</v>
      </c>
      <c r="P368" s="17" t="s">
        <v>8113</v>
      </c>
      <c r="Q368" s="17" t="s">
        <v>8114</v>
      </c>
      <c r="R368" s="17" t="s">
        <v>5321</v>
      </c>
      <c r="S368" s="17" t="s">
        <v>5321</v>
      </c>
      <c r="T368" s="17" t="s">
        <v>5321</v>
      </c>
      <c r="U368" s="17" t="s">
        <v>5321</v>
      </c>
      <c r="V368" s="17">
        <v>1</v>
      </c>
      <c r="W368" s="17">
        <v>0</v>
      </c>
      <c r="X368" s="17">
        <v>0</v>
      </c>
    </row>
    <row r="369" spans="1:24" s="17" customFormat="1" ht="11.25" x14ac:dyDescent="0.2">
      <c r="A369" s="17" t="s">
        <v>8146</v>
      </c>
      <c r="B369" s="17" t="s">
        <v>8147</v>
      </c>
      <c r="C369" s="17" t="s">
        <v>8148</v>
      </c>
      <c r="D369" s="17" t="s">
        <v>5325</v>
      </c>
      <c r="E369" s="17">
        <v>2017</v>
      </c>
      <c r="F369" s="17" t="s">
        <v>11</v>
      </c>
      <c r="I369" s="17" t="s">
        <v>8149</v>
      </c>
      <c r="J369" s="17" t="s">
        <v>5560</v>
      </c>
      <c r="K369" s="17" t="s">
        <v>8007</v>
      </c>
      <c r="L369" s="17" t="s">
        <v>8150</v>
      </c>
      <c r="M369" s="64">
        <v>5578171</v>
      </c>
      <c r="N369" s="64">
        <v>3269634</v>
      </c>
      <c r="O369" s="17" t="s">
        <v>8151</v>
      </c>
      <c r="P369" s="17" t="s">
        <v>8152</v>
      </c>
      <c r="Q369" s="17" t="s">
        <v>8153</v>
      </c>
      <c r="R369" s="17" t="s">
        <v>5375</v>
      </c>
      <c r="S369" s="17" t="s">
        <v>5321</v>
      </c>
      <c r="T369" s="17" t="s">
        <v>5321</v>
      </c>
      <c r="U369" s="17" t="s">
        <v>5321</v>
      </c>
      <c r="V369" s="17">
        <v>1</v>
      </c>
      <c r="W369" s="17">
        <v>0</v>
      </c>
      <c r="X369" s="17">
        <v>0</v>
      </c>
    </row>
    <row r="370" spans="1:24" s="17" customFormat="1" ht="11.25" x14ac:dyDescent="0.2">
      <c r="A370" s="17" t="s">
        <v>8154</v>
      </c>
      <c r="B370" s="17" t="s">
        <v>8155</v>
      </c>
      <c r="C370" s="17" t="s">
        <v>8156</v>
      </c>
      <c r="D370" s="17" t="s">
        <v>5393</v>
      </c>
      <c r="E370" s="17">
        <v>2015</v>
      </c>
      <c r="F370" s="17" t="s">
        <v>5460</v>
      </c>
      <c r="H370" s="17" t="s">
        <v>8157</v>
      </c>
      <c r="I370" s="17" t="s">
        <v>8158</v>
      </c>
      <c r="J370" s="17" t="s">
        <v>5384</v>
      </c>
      <c r="K370" s="17" t="s">
        <v>5487</v>
      </c>
      <c r="L370" s="17" t="s">
        <v>5816</v>
      </c>
      <c r="M370" s="64">
        <v>3488453</v>
      </c>
      <c r="N370" s="64">
        <v>1815451</v>
      </c>
      <c r="O370" s="17" t="s">
        <v>8159</v>
      </c>
      <c r="P370" s="17" t="s">
        <v>8160</v>
      </c>
      <c r="Q370" s="17" t="s">
        <v>8161</v>
      </c>
      <c r="R370" s="17" t="s">
        <v>5321</v>
      </c>
      <c r="S370" s="17" t="s">
        <v>5321</v>
      </c>
      <c r="T370" s="17" t="s">
        <v>5321</v>
      </c>
      <c r="U370" s="17" t="s">
        <v>5321</v>
      </c>
      <c r="V370" s="17">
        <v>1</v>
      </c>
      <c r="W370" s="17">
        <v>0</v>
      </c>
      <c r="X370" s="17">
        <v>0</v>
      </c>
    </row>
    <row r="371" spans="1:24" s="17" customFormat="1" ht="11.25" x14ac:dyDescent="0.2">
      <c r="A371" s="17" t="s">
        <v>8162</v>
      </c>
      <c r="B371" s="17" t="s">
        <v>8163</v>
      </c>
      <c r="C371" s="17" t="s">
        <v>8164</v>
      </c>
      <c r="D371" s="17" t="s">
        <v>5325</v>
      </c>
      <c r="E371" s="17">
        <v>2016</v>
      </c>
      <c r="F371" s="17" t="s">
        <v>5516</v>
      </c>
      <c r="H371" s="17" t="s">
        <v>8165</v>
      </c>
      <c r="I371" s="17" t="s">
        <v>8166</v>
      </c>
      <c r="J371" s="17" t="s">
        <v>5597</v>
      </c>
      <c r="K371" s="17" t="s">
        <v>6274</v>
      </c>
      <c r="L371" s="17" t="s">
        <v>5411</v>
      </c>
      <c r="M371" s="64">
        <v>2685487</v>
      </c>
      <c r="N371" s="64">
        <v>1895500</v>
      </c>
      <c r="O371" s="17" t="s">
        <v>8167</v>
      </c>
      <c r="P371" s="17" t="s">
        <v>8168</v>
      </c>
      <c r="Q371" s="17" t="s">
        <v>7202</v>
      </c>
      <c r="R371" s="17" t="s">
        <v>8169</v>
      </c>
      <c r="S371" s="17" t="s">
        <v>8170</v>
      </c>
      <c r="T371" s="17" t="s">
        <v>5321</v>
      </c>
      <c r="U371" s="17" t="s">
        <v>8171</v>
      </c>
      <c r="V371" s="17">
        <v>1</v>
      </c>
      <c r="W371" s="17">
        <v>0</v>
      </c>
      <c r="X371" s="17">
        <v>0</v>
      </c>
    </row>
    <row r="372" spans="1:24" s="17" customFormat="1" ht="11.25" x14ac:dyDescent="0.2">
      <c r="A372" s="17" t="s">
        <v>8172</v>
      </c>
      <c r="B372" s="17" t="s">
        <v>8173</v>
      </c>
      <c r="C372" s="17" t="s">
        <v>8174</v>
      </c>
      <c r="D372" s="17" t="s">
        <v>5393</v>
      </c>
      <c r="E372" s="17">
        <v>2017</v>
      </c>
      <c r="F372" s="17" t="s">
        <v>5430</v>
      </c>
      <c r="H372" s="17" t="s">
        <v>8175</v>
      </c>
      <c r="I372" s="17" t="s">
        <v>8176</v>
      </c>
      <c r="J372" s="17" t="s">
        <v>5384</v>
      </c>
      <c r="K372" s="17" t="s">
        <v>7381</v>
      </c>
      <c r="L372" s="17" t="s">
        <v>7749</v>
      </c>
      <c r="M372" s="64">
        <v>932377</v>
      </c>
      <c r="N372" s="64">
        <v>544426</v>
      </c>
      <c r="O372" s="17" t="s">
        <v>8177</v>
      </c>
      <c r="P372" s="17" t="s">
        <v>8178</v>
      </c>
      <c r="Q372" s="17" t="s">
        <v>8179</v>
      </c>
      <c r="R372" s="17" t="s">
        <v>5321</v>
      </c>
      <c r="S372" s="17" t="s">
        <v>5321</v>
      </c>
      <c r="T372" s="17" t="s">
        <v>5321</v>
      </c>
      <c r="U372" s="17" t="s">
        <v>5321</v>
      </c>
      <c r="V372" s="17">
        <v>1</v>
      </c>
      <c r="W372" s="17">
        <v>0</v>
      </c>
      <c r="X372" s="17">
        <v>0</v>
      </c>
    </row>
    <row r="373" spans="1:24" s="17" customFormat="1" ht="11.25" x14ac:dyDescent="0.2">
      <c r="A373" s="17" t="s">
        <v>8180</v>
      </c>
      <c r="B373" s="17" t="s">
        <v>8181</v>
      </c>
      <c r="C373" s="17" t="s">
        <v>8182</v>
      </c>
      <c r="D373" s="17" t="s">
        <v>5325</v>
      </c>
      <c r="E373" s="17">
        <v>2016</v>
      </c>
      <c r="F373" s="17" t="s">
        <v>5430</v>
      </c>
      <c r="H373" s="17" t="s">
        <v>8183</v>
      </c>
      <c r="I373" s="17" t="s">
        <v>8184</v>
      </c>
      <c r="J373" s="17" t="s">
        <v>5607</v>
      </c>
      <c r="K373" s="17" t="s">
        <v>6992</v>
      </c>
      <c r="L373" s="17" t="s">
        <v>5845</v>
      </c>
      <c r="M373" s="64">
        <v>4752383</v>
      </c>
      <c r="N373" s="64">
        <v>3440993</v>
      </c>
      <c r="O373" s="17" t="s">
        <v>5372</v>
      </c>
      <c r="P373" s="17" t="s">
        <v>8185</v>
      </c>
      <c r="Q373" s="17" t="s">
        <v>8186</v>
      </c>
      <c r="R373" s="17" t="s">
        <v>5375</v>
      </c>
      <c r="S373" s="17" t="s">
        <v>8187</v>
      </c>
      <c r="T373" s="17" t="s">
        <v>5321</v>
      </c>
      <c r="U373" s="17" t="s">
        <v>8188</v>
      </c>
      <c r="V373" s="17">
        <v>1</v>
      </c>
      <c r="W373" s="17">
        <v>0</v>
      </c>
      <c r="X373" s="17">
        <v>0</v>
      </c>
    </row>
    <row r="374" spans="1:24" s="17" customFormat="1" ht="11.25" x14ac:dyDescent="0.2">
      <c r="A374" s="17" t="s">
        <v>8189</v>
      </c>
      <c r="B374" s="17" t="s">
        <v>8190</v>
      </c>
      <c r="C374" s="17" t="s">
        <v>8191</v>
      </c>
      <c r="D374" s="17" t="s">
        <v>5325</v>
      </c>
      <c r="E374" s="17">
        <v>2016</v>
      </c>
      <c r="F374" s="17" t="s">
        <v>5326</v>
      </c>
      <c r="H374" s="17" t="s">
        <v>8192</v>
      </c>
      <c r="I374" s="17" t="s">
        <v>8193</v>
      </c>
      <c r="J374" s="17" t="s">
        <v>5384</v>
      </c>
      <c r="K374" s="17" t="s">
        <v>5410</v>
      </c>
      <c r="L374" s="17" t="s">
        <v>5521</v>
      </c>
      <c r="M374" s="64">
        <v>5484422</v>
      </c>
      <c r="N374" s="64">
        <v>4106623</v>
      </c>
      <c r="O374" s="17" t="s">
        <v>5846</v>
      </c>
      <c r="P374" s="17" t="s">
        <v>8194</v>
      </c>
      <c r="Q374" s="17" t="s">
        <v>5797</v>
      </c>
      <c r="R374" s="17" t="s">
        <v>8195</v>
      </c>
      <c r="S374" s="17" t="s">
        <v>5838</v>
      </c>
      <c r="T374" s="17" t="s">
        <v>5321</v>
      </c>
      <c r="U374" s="17" t="s">
        <v>8196</v>
      </c>
      <c r="V374" s="17">
        <v>1</v>
      </c>
      <c r="W374" s="17">
        <v>0</v>
      </c>
      <c r="X374" s="17">
        <v>0</v>
      </c>
    </row>
    <row r="375" spans="1:24" s="17" customFormat="1" ht="11.25" x14ac:dyDescent="0.2">
      <c r="A375" s="17" t="s">
        <v>8197</v>
      </c>
      <c r="B375" s="17" t="s">
        <v>8198</v>
      </c>
      <c r="C375" s="17" t="s">
        <v>8199</v>
      </c>
      <c r="D375" s="17" t="s">
        <v>5325</v>
      </c>
      <c r="E375" s="17">
        <v>2016</v>
      </c>
      <c r="F375" s="17" t="s">
        <v>5341</v>
      </c>
      <c r="H375" s="17" t="s">
        <v>8200</v>
      </c>
      <c r="I375" s="17" t="s">
        <v>8201</v>
      </c>
      <c r="J375" s="17" t="s">
        <v>5597</v>
      </c>
      <c r="K375" s="17" t="s">
        <v>7870</v>
      </c>
      <c r="L375" s="17" t="s">
        <v>8202</v>
      </c>
      <c r="M375" s="64">
        <v>6975000</v>
      </c>
      <c r="N375" s="64">
        <v>3475000</v>
      </c>
      <c r="O375" s="17" t="s">
        <v>6774</v>
      </c>
      <c r="P375" s="17" t="s">
        <v>8203</v>
      </c>
      <c r="Q375" s="17" t="s">
        <v>6727</v>
      </c>
      <c r="R375" s="17" t="s">
        <v>5375</v>
      </c>
      <c r="S375" s="17" t="s">
        <v>8204</v>
      </c>
      <c r="T375" s="17" t="s">
        <v>8205</v>
      </c>
      <c r="U375" s="17" t="s">
        <v>8206</v>
      </c>
      <c r="V375" s="17">
        <v>1</v>
      </c>
      <c r="W375" s="17">
        <v>0</v>
      </c>
      <c r="X375" s="17">
        <v>0</v>
      </c>
    </row>
    <row r="376" spans="1:24" s="17" customFormat="1" ht="11.25" x14ac:dyDescent="0.2">
      <c r="A376" s="17" t="s">
        <v>8207</v>
      </c>
      <c r="B376" s="17" t="s">
        <v>8208</v>
      </c>
      <c r="C376" s="17" t="s">
        <v>8209</v>
      </c>
      <c r="D376" s="17" t="s">
        <v>5325</v>
      </c>
      <c r="E376" s="17">
        <v>2017</v>
      </c>
      <c r="F376" s="17" t="s">
        <v>5460</v>
      </c>
      <c r="I376" s="17" t="s">
        <v>8210</v>
      </c>
      <c r="J376" s="17" t="s">
        <v>5409</v>
      </c>
      <c r="K376" s="17" t="s">
        <v>5764</v>
      </c>
      <c r="L376" s="17" t="s">
        <v>7081</v>
      </c>
      <c r="M376" s="64">
        <v>1510202</v>
      </c>
      <c r="N376" s="64">
        <v>903416</v>
      </c>
      <c r="O376" s="17" t="s">
        <v>7242</v>
      </c>
      <c r="P376" s="17" t="s">
        <v>8211</v>
      </c>
      <c r="Q376" s="17" t="s">
        <v>5797</v>
      </c>
      <c r="R376" s="17" t="s">
        <v>5321</v>
      </c>
      <c r="S376" s="17" t="s">
        <v>5321</v>
      </c>
      <c r="T376" s="17" t="s">
        <v>5321</v>
      </c>
      <c r="U376" s="17" t="s">
        <v>5321</v>
      </c>
      <c r="V376" s="17">
        <v>1</v>
      </c>
      <c r="W376" s="17">
        <v>0</v>
      </c>
      <c r="X376" s="17">
        <v>0</v>
      </c>
    </row>
    <row r="377" spans="1:24" s="17" customFormat="1" ht="11.25" x14ac:dyDescent="0.2">
      <c r="A377" s="17" t="s">
        <v>8212</v>
      </c>
      <c r="B377" s="17" t="s">
        <v>8213</v>
      </c>
      <c r="C377" s="17" t="s">
        <v>8214</v>
      </c>
      <c r="D377" s="17" t="s">
        <v>5393</v>
      </c>
      <c r="E377" s="17">
        <v>2017</v>
      </c>
      <c r="F377" s="17" t="s">
        <v>5430</v>
      </c>
      <c r="H377" s="17" t="s">
        <v>8215</v>
      </c>
      <c r="I377" s="17" t="s">
        <v>8216</v>
      </c>
      <c r="J377" s="17" t="s">
        <v>5384</v>
      </c>
      <c r="K377" s="17" t="s">
        <v>7381</v>
      </c>
      <c r="L377" s="17" t="s">
        <v>5386</v>
      </c>
      <c r="M377" s="64">
        <v>634252</v>
      </c>
      <c r="N377" s="64">
        <v>380551</v>
      </c>
      <c r="O377" s="17" t="s">
        <v>5766</v>
      </c>
      <c r="P377" s="17" t="s">
        <v>8217</v>
      </c>
      <c r="Q377" s="17" t="s">
        <v>8218</v>
      </c>
      <c r="R377" s="17" t="s">
        <v>5321</v>
      </c>
      <c r="S377" s="17" t="s">
        <v>5321</v>
      </c>
      <c r="T377" s="17" t="s">
        <v>5321</v>
      </c>
      <c r="U377" s="17" t="s">
        <v>5321</v>
      </c>
      <c r="V377" s="17">
        <v>1</v>
      </c>
      <c r="W377" s="17">
        <v>0</v>
      </c>
      <c r="X377" s="17">
        <v>0</v>
      </c>
    </row>
    <row r="378" spans="1:24" s="17" customFormat="1" ht="11.25" x14ac:dyDescent="0.2">
      <c r="A378" s="17" t="s">
        <v>8219</v>
      </c>
      <c r="B378" s="17" t="s">
        <v>8220</v>
      </c>
      <c r="C378" s="17" t="s">
        <v>8221</v>
      </c>
      <c r="D378" s="17" t="s">
        <v>5325</v>
      </c>
      <c r="E378" s="17">
        <v>2015</v>
      </c>
      <c r="F378" s="17" t="s">
        <v>5326</v>
      </c>
      <c r="H378" s="17" t="s">
        <v>8222</v>
      </c>
      <c r="I378" s="17" t="s">
        <v>8223</v>
      </c>
      <c r="J378" s="17" t="s">
        <v>5384</v>
      </c>
      <c r="K378" s="17" t="s">
        <v>6668</v>
      </c>
      <c r="L378" s="17" t="s">
        <v>5473</v>
      </c>
      <c r="M378" s="64">
        <v>2797653</v>
      </c>
      <c r="N378" s="64">
        <v>1678592</v>
      </c>
      <c r="O378" s="17" t="s">
        <v>5372</v>
      </c>
      <c r="P378" s="17" t="s">
        <v>8224</v>
      </c>
      <c r="Q378" s="17" t="s">
        <v>5374</v>
      </c>
      <c r="R378" s="17" t="s">
        <v>5375</v>
      </c>
      <c r="S378" s="17" t="s">
        <v>8225</v>
      </c>
      <c r="T378" s="17" t="s">
        <v>5321</v>
      </c>
      <c r="U378" s="17" t="s">
        <v>8226</v>
      </c>
      <c r="V378" s="17">
        <v>1</v>
      </c>
      <c r="W378" s="17">
        <v>0</v>
      </c>
      <c r="X378" s="17">
        <v>0</v>
      </c>
    </row>
    <row r="379" spans="1:24" s="17" customFormat="1" ht="11.25" x14ac:dyDescent="0.2">
      <c r="A379" s="17" t="s">
        <v>7574</v>
      </c>
      <c r="B379" s="17" t="s">
        <v>8227</v>
      </c>
      <c r="C379" s="17" t="s">
        <v>7576</v>
      </c>
      <c r="D379" s="17" t="s">
        <v>5528</v>
      </c>
      <c r="E379" s="17">
        <v>2016</v>
      </c>
      <c r="F379" s="17" t="s">
        <v>5516</v>
      </c>
      <c r="I379" s="17" t="s">
        <v>7574</v>
      </c>
      <c r="J379" s="17" t="s">
        <v>5397</v>
      </c>
      <c r="K379" s="17" t="s">
        <v>5529</v>
      </c>
      <c r="L379" s="17" t="s">
        <v>5530</v>
      </c>
      <c r="M379" s="64">
        <v>291233</v>
      </c>
      <c r="N379" s="64">
        <v>174740</v>
      </c>
      <c r="O379" s="17" t="s">
        <v>5321</v>
      </c>
      <c r="P379" s="17" t="s">
        <v>8228</v>
      </c>
      <c r="Q379" s="17" t="s">
        <v>5321</v>
      </c>
      <c r="R379" s="17" t="s">
        <v>5321</v>
      </c>
      <c r="S379" s="17" t="s">
        <v>5321</v>
      </c>
      <c r="T379" s="17" t="s">
        <v>5321</v>
      </c>
      <c r="U379" s="17" t="s">
        <v>5321</v>
      </c>
      <c r="V379" s="17">
        <v>0</v>
      </c>
      <c r="W379" s="17">
        <v>0</v>
      </c>
      <c r="X379" s="17">
        <v>0</v>
      </c>
    </row>
    <row r="380" spans="1:24" s="17" customFormat="1" ht="11.25" x14ac:dyDescent="0.2">
      <c r="A380" s="17" t="s">
        <v>8229</v>
      </c>
      <c r="B380" s="17" t="s">
        <v>8230</v>
      </c>
      <c r="C380" s="17" t="s">
        <v>8231</v>
      </c>
      <c r="D380" s="17" t="s">
        <v>5325</v>
      </c>
      <c r="E380" s="17">
        <v>2017</v>
      </c>
      <c r="F380" s="17" t="s">
        <v>5655</v>
      </c>
      <c r="I380" s="17" t="s">
        <v>8232</v>
      </c>
      <c r="J380" s="17" t="s">
        <v>7115</v>
      </c>
      <c r="K380" s="17" t="s">
        <v>7287</v>
      </c>
      <c r="L380" s="17" t="s">
        <v>7771</v>
      </c>
      <c r="M380" s="64">
        <v>8886666</v>
      </c>
      <c r="N380" s="64">
        <v>6664999</v>
      </c>
      <c r="O380" s="17" t="s">
        <v>6869</v>
      </c>
      <c r="P380" s="17" t="s">
        <v>8233</v>
      </c>
      <c r="Q380" s="17" t="s">
        <v>5349</v>
      </c>
      <c r="R380" s="17" t="s">
        <v>8234</v>
      </c>
      <c r="S380" s="17" t="s">
        <v>8235</v>
      </c>
      <c r="T380" s="17" t="s">
        <v>5321</v>
      </c>
      <c r="U380" s="17" t="s">
        <v>8236</v>
      </c>
      <c r="V380" s="17">
        <v>1</v>
      </c>
      <c r="W380" s="17">
        <v>0</v>
      </c>
      <c r="X380" s="17">
        <v>0</v>
      </c>
    </row>
    <row r="381" spans="1:24" s="17" customFormat="1" ht="11.25" x14ac:dyDescent="0.2">
      <c r="A381" s="17" t="s">
        <v>8237</v>
      </c>
      <c r="B381" s="17" t="s">
        <v>8238</v>
      </c>
      <c r="C381" s="17" t="s">
        <v>8239</v>
      </c>
      <c r="D381" s="17" t="s">
        <v>5406</v>
      </c>
      <c r="E381" s="17">
        <v>2017</v>
      </c>
      <c r="F381" s="17" t="s">
        <v>5882</v>
      </c>
      <c r="I381" s="17" t="s">
        <v>8240</v>
      </c>
      <c r="J381" s="17" t="s">
        <v>5409</v>
      </c>
      <c r="K381" s="17" t="s">
        <v>5764</v>
      </c>
      <c r="L381" s="17" t="s">
        <v>5608</v>
      </c>
      <c r="M381" s="64">
        <v>3698307</v>
      </c>
      <c r="N381" s="64">
        <v>2107168</v>
      </c>
      <c r="O381" s="17" t="s">
        <v>5412</v>
      </c>
      <c r="P381" s="17" t="s">
        <v>8241</v>
      </c>
      <c r="Q381" s="17" t="s">
        <v>8242</v>
      </c>
      <c r="R381" s="17" t="s">
        <v>5321</v>
      </c>
      <c r="S381" s="17" t="s">
        <v>5321</v>
      </c>
      <c r="T381" s="17" t="s">
        <v>5321</v>
      </c>
      <c r="U381" s="17" t="s">
        <v>5321</v>
      </c>
      <c r="V381" s="17">
        <v>1</v>
      </c>
      <c r="W381" s="17">
        <v>0</v>
      </c>
      <c r="X381" s="17">
        <v>0</v>
      </c>
    </row>
    <row r="382" spans="1:24" s="17" customFormat="1" ht="11.25" x14ac:dyDescent="0.2">
      <c r="A382" s="17" t="s">
        <v>8243</v>
      </c>
      <c r="B382" s="17" t="s">
        <v>8244</v>
      </c>
      <c r="C382" s="17" t="s">
        <v>8245</v>
      </c>
      <c r="D382" s="17" t="s">
        <v>5495</v>
      </c>
      <c r="E382" s="17">
        <v>2016</v>
      </c>
      <c r="F382" s="17" t="s">
        <v>5882</v>
      </c>
      <c r="I382" s="17" t="s">
        <v>8246</v>
      </c>
      <c r="J382" s="17" t="s">
        <v>5397</v>
      </c>
      <c r="K382" s="17" t="s">
        <v>8247</v>
      </c>
      <c r="L382" s="17" t="s">
        <v>6180</v>
      </c>
      <c r="M382" s="64">
        <v>17000000</v>
      </c>
      <c r="N382" s="64">
        <v>10200000</v>
      </c>
      <c r="O382" s="17" t="s">
        <v>8248</v>
      </c>
      <c r="P382" s="17" t="s">
        <v>8249</v>
      </c>
      <c r="Q382" s="17" t="s">
        <v>5349</v>
      </c>
      <c r="R382" s="17" t="s">
        <v>5321</v>
      </c>
      <c r="S382" s="17" t="s">
        <v>5321</v>
      </c>
      <c r="T382" s="17" t="s">
        <v>5321</v>
      </c>
      <c r="U382" s="17" t="s">
        <v>5321</v>
      </c>
      <c r="V382" s="17">
        <v>1</v>
      </c>
      <c r="W382" s="17">
        <v>0</v>
      </c>
      <c r="X382" s="17">
        <v>0</v>
      </c>
    </row>
    <row r="383" spans="1:24" s="17" customFormat="1" ht="11.25" x14ac:dyDescent="0.2">
      <c r="A383" s="17" t="s">
        <v>8250</v>
      </c>
      <c r="B383" s="17" t="s">
        <v>8251</v>
      </c>
      <c r="C383" s="17" t="s">
        <v>8252</v>
      </c>
      <c r="D383" s="17" t="s">
        <v>5393</v>
      </c>
      <c r="E383" s="17">
        <v>2017</v>
      </c>
      <c r="F383" s="17" t="s">
        <v>6084</v>
      </c>
      <c r="H383" s="17" t="s">
        <v>8253</v>
      </c>
      <c r="I383" s="17" t="s">
        <v>8254</v>
      </c>
      <c r="J383" s="17" t="s">
        <v>5481</v>
      </c>
      <c r="K383" s="17" t="s">
        <v>7381</v>
      </c>
      <c r="L383" s="17" t="s">
        <v>5488</v>
      </c>
      <c r="M383" s="64">
        <v>7581807</v>
      </c>
      <c r="N383" s="64">
        <v>2991076</v>
      </c>
      <c r="O383" s="17" t="s">
        <v>5766</v>
      </c>
      <c r="P383" s="17" t="s">
        <v>8255</v>
      </c>
      <c r="Q383" s="17" t="s">
        <v>8256</v>
      </c>
      <c r="R383" s="17" t="s">
        <v>5321</v>
      </c>
      <c r="S383" s="17" t="s">
        <v>5321</v>
      </c>
      <c r="T383" s="17" t="s">
        <v>5321</v>
      </c>
      <c r="U383" s="17" t="s">
        <v>5321</v>
      </c>
      <c r="V383" s="17">
        <v>1</v>
      </c>
      <c r="W383" s="17">
        <v>0</v>
      </c>
      <c r="X383" s="17">
        <v>0</v>
      </c>
    </row>
    <row r="384" spans="1:24" s="17" customFormat="1" ht="11.25" x14ac:dyDescent="0.2">
      <c r="A384" s="17" t="s">
        <v>8257</v>
      </c>
      <c r="B384" s="17" t="s">
        <v>8258</v>
      </c>
      <c r="C384" s="17" t="s">
        <v>8259</v>
      </c>
      <c r="D384" s="17" t="s">
        <v>5325</v>
      </c>
      <c r="E384" s="17">
        <v>2017</v>
      </c>
      <c r="F384" s="17" t="s">
        <v>5460</v>
      </c>
      <c r="I384" s="17" t="s">
        <v>8260</v>
      </c>
      <c r="J384" s="17" t="s">
        <v>5560</v>
      </c>
      <c r="K384" s="17" t="s">
        <v>5764</v>
      </c>
      <c r="L384" s="17" t="s">
        <v>6934</v>
      </c>
      <c r="M384" s="64">
        <v>1631357</v>
      </c>
      <c r="N384" s="64">
        <v>864699</v>
      </c>
      <c r="O384" s="17" t="s">
        <v>8261</v>
      </c>
      <c r="P384" s="17" t="s">
        <v>8262</v>
      </c>
      <c r="Q384" s="17" t="s">
        <v>7202</v>
      </c>
      <c r="R384" s="17" t="s">
        <v>8263</v>
      </c>
      <c r="S384" s="17" t="s">
        <v>8264</v>
      </c>
      <c r="T384" s="17" t="s">
        <v>5321</v>
      </c>
      <c r="U384" s="17" t="s">
        <v>8265</v>
      </c>
      <c r="V384" s="17">
        <v>1</v>
      </c>
      <c r="W384" s="17">
        <v>0</v>
      </c>
      <c r="X384" s="17">
        <v>0</v>
      </c>
    </row>
    <row r="385" spans="1:24" s="17" customFormat="1" ht="11.25" x14ac:dyDescent="0.2">
      <c r="A385" s="17" t="s">
        <v>8266</v>
      </c>
      <c r="B385" s="17" t="s">
        <v>8267</v>
      </c>
      <c r="C385" s="17" t="s">
        <v>8266</v>
      </c>
      <c r="D385" s="17" t="s">
        <v>5528</v>
      </c>
      <c r="E385" s="17">
        <v>2016</v>
      </c>
      <c r="F385" s="17" t="s">
        <v>5460</v>
      </c>
      <c r="I385" s="17" t="s">
        <v>7431</v>
      </c>
      <c r="J385" s="17" t="s">
        <v>5397</v>
      </c>
      <c r="K385" s="17" t="s">
        <v>5529</v>
      </c>
      <c r="L385" s="17" t="s">
        <v>5530</v>
      </c>
      <c r="M385" s="64">
        <v>1204901</v>
      </c>
      <c r="N385" s="64">
        <v>460000</v>
      </c>
      <c r="O385" s="17" t="s">
        <v>5321</v>
      </c>
      <c r="P385" s="17" t="s">
        <v>8268</v>
      </c>
      <c r="Q385" s="17" t="s">
        <v>5321</v>
      </c>
      <c r="R385" s="17" t="s">
        <v>5321</v>
      </c>
      <c r="S385" s="17" t="s">
        <v>5321</v>
      </c>
      <c r="T385" s="17" t="s">
        <v>5321</v>
      </c>
      <c r="U385" s="17" t="s">
        <v>5321</v>
      </c>
      <c r="V385" s="17">
        <v>0</v>
      </c>
      <c r="W385" s="17">
        <v>0</v>
      </c>
      <c r="X385" s="17">
        <v>0</v>
      </c>
    </row>
    <row r="386" spans="1:24" s="17" customFormat="1" ht="11.25" x14ac:dyDescent="0.2">
      <c r="A386" s="17" t="s">
        <v>8269</v>
      </c>
      <c r="B386" s="17" t="s">
        <v>8270</v>
      </c>
      <c r="C386" s="17" t="s">
        <v>8271</v>
      </c>
      <c r="D386" s="17" t="s">
        <v>5393</v>
      </c>
      <c r="E386" s="17">
        <v>2017</v>
      </c>
      <c r="F386" s="17" t="s">
        <v>5430</v>
      </c>
      <c r="I386" s="17" t="s">
        <v>8272</v>
      </c>
      <c r="J386" s="17" t="s">
        <v>5607</v>
      </c>
      <c r="K386" s="17" t="s">
        <v>7381</v>
      </c>
      <c r="L386" s="17" t="s">
        <v>5488</v>
      </c>
      <c r="M386" s="64">
        <v>2059944</v>
      </c>
      <c r="N386" s="64">
        <v>1214007</v>
      </c>
      <c r="O386" s="17" t="s">
        <v>8273</v>
      </c>
      <c r="P386" s="17" t="s">
        <v>8274</v>
      </c>
      <c r="Q386" s="17" t="s">
        <v>8275</v>
      </c>
      <c r="R386" s="17" t="s">
        <v>5321</v>
      </c>
      <c r="S386" s="17" t="s">
        <v>5321</v>
      </c>
      <c r="T386" s="17" t="s">
        <v>5321</v>
      </c>
      <c r="U386" s="17" t="s">
        <v>5321</v>
      </c>
      <c r="V386" s="17">
        <v>1</v>
      </c>
      <c r="W386" s="17">
        <v>0</v>
      </c>
      <c r="X386" s="17">
        <v>0</v>
      </c>
    </row>
    <row r="387" spans="1:24" s="17" customFormat="1" ht="11.25" x14ac:dyDescent="0.2">
      <c r="A387" s="17" t="s">
        <v>8276</v>
      </c>
      <c r="B387" s="17" t="s">
        <v>8277</v>
      </c>
      <c r="C387" s="17" t="s">
        <v>7585</v>
      </c>
      <c r="D387" s="17" t="s">
        <v>5528</v>
      </c>
      <c r="E387" s="17">
        <v>2016</v>
      </c>
      <c r="F387" s="17" t="s">
        <v>5341</v>
      </c>
      <c r="I387" s="17" t="s">
        <v>8276</v>
      </c>
      <c r="J387" s="17" t="s">
        <v>5397</v>
      </c>
      <c r="K387" s="17" t="s">
        <v>5529</v>
      </c>
      <c r="L387" s="17" t="s">
        <v>5530</v>
      </c>
      <c r="M387" s="64">
        <v>739375</v>
      </c>
      <c r="N387" s="64">
        <v>125000</v>
      </c>
      <c r="O387" s="17" t="s">
        <v>5321</v>
      </c>
      <c r="P387" s="17" t="s">
        <v>8278</v>
      </c>
      <c r="Q387" s="17" t="s">
        <v>5321</v>
      </c>
      <c r="R387" s="17" t="s">
        <v>5321</v>
      </c>
      <c r="S387" s="17" t="s">
        <v>5321</v>
      </c>
      <c r="T387" s="17" t="s">
        <v>5321</v>
      </c>
      <c r="U387" s="17" t="s">
        <v>5321</v>
      </c>
      <c r="V387" s="17">
        <v>0</v>
      </c>
      <c r="W387" s="17">
        <v>0</v>
      </c>
      <c r="X387" s="17">
        <v>0</v>
      </c>
    </row>
    <row r="388" spans="1:24" s="17" customFormat="1" ht="11.25" x14ac:dyDescent="0.2">
      <c r="A388" s="17" t="s">
        <v>8279</v>
      </c>
      <c r="B388" s="17" t="s">
        <v>8280</v>
      </c>
      <c r="C388" s="17" t="s">
        <v>8281</v>
      </c>
      <c r="D388" s="17" t="s">
        <v>5441</v>
      </c>
      <c r="E388" s="17">
        <v>2017</v>
      </c>
      <c r="F388" s="17" t="s">
        <v>5341</v>
      </c>
      <c r="I388" s="17" t="s">
        <v>8282</v>
      </c>
      <c r="J388" s="17" t="s">
        <v>5329</v>
      </c>
      <c r="K388" s="17" t="s">
        <v>7381</v>
      </c>
      <c r="L388" s="17" t="s">
        <v>5473</v>
      </c>
      <c r="M388" s="64">
        <v>5741574</v>
      </c>
      <c r="N388" s="64">
        <v>2405024</v>
      </c>
      <c r="O388" s="17" t="s">
        <v>8055</v>
      </c>
      <c r="P388" s="17" t="s">
        <v>8283</v>
      </c>
      <c r="Q388" s="17" t="s">
        <v>8284</v>
      </c>
      <c r="R388" s="17" t="s">
        <v>5321</v>
      </c>
      <c r="S388" s="17" t="s">
        <v>5321</v>
      </c>
      <c r="T388" s="17" t="s">
        <v>5321</v>
      </c>
      <c r="U388" s="17" t="s">
        <v>5321</v>
      </c>
      <c r="V388" s="17">
        <v>1</v>
      </c>
      <c r="W388" s="17">
        <v>0</v>
      </c>
      <c r="X388" s="17">
        <v>0</v>
      </c>
    </row>
    <row r="389" spans="1:24" s="17" customFormat="1" ht="11.25" x14ac:dyDescent="0.2">
      <c r="A389" s="17" t="s">
        <v>8285</v>
      </c>
      <c r="B389" s="17" t="s">
        <v>8286</v>
      </c>
      <c r="C389" s="17" t="s">
        <v>8287</v>
      </c>
      <c r="D389" s="17" t="s">
        <v>5325</v>
      </c>
      <c r="E389" s="17">
        <v>2017</v>
      </c>
      <c r="F389" s="17" t="s">
        <v>5655</v>
      </c>
      <c r="I389" s="17" t="s">
        <v>8288</v>
      </c>
      <c r="J389" s="17" t="s">
        <v>5409</v>
      </c>
      <c r="K389" s="17" t="s">
        <v>5598</v>
      </c>
      <c r="L389" s="17" t="s">
        <v>5473</v>
      </c>
      <c r="M389" s="64">
        <v>2473531</v>
      </c>
      <c r="N389" s="64">
        <v>1484118</v>
      </c>
      <c r="O389" s="17" t="s">
        <v>5952</v>
      </c>
      <c r="P389" s="17" t="s">
        <v>8289</v>
      </c>
      <c r="Q389" s="17" t="s">
        <v>7476</v>
      </c>
      <c r="R389" s="17" t="s">
        <v>5375</v>
      </c>
      <c r="S389" s="17" t="s">
        <v>5321</v>
      </c>
      <c r="T389" s="17" t="s">
        <v>5321</v>
      </c>
      <c r="U389" s="17" t="s">
        <v>5321</v>
      </c>
      <c r="V389" s="17">
        <v>1</v>
      </c>
      <c r="W389" s="17">
        <v>0</v>
      </c>
      <c r="X389" s="17">
        <v>0</v>
      </c>
    </row>
    <row r="390" spans="1:24" s="17" customFormat="1" ht="11.25" x14ac:dyDescent="0.2">
      <c r="A390" s="17" t="s">
        <v>8290</v>
      </c>
      <c r="B390" s="17" t="s">
        <v>8291</v>
      </c>
      <c r="C390" s="17" t="s">
        <v>8292</v>
      </c>
      <c r="D390" s="17" t="s">
        <v>5429</v>
      </c>
      <c r="E390" s="17">
        <v>2017</v>
      </c>
      <c r="F390" s="17" t="s">
        <v>5460</v>
      </c>
      <c r="I390" s="17" t="s">
        <v>8293</v>
      </c>
      <c r="J390" s="17" t="s">
        <v>6845</v>
      </c>
      <c r="K390" s="17" t="s">
        <v>8033</v>
      </c>
      <c r="L390" s="17" t="s">
        <v>8294</v>
      </c>
      <c r="M390" s="64">
        <v>5819377</v>
      </c>
      <c r="N390" s="64">
        <v>3360079</v>
      </c>
      <c r="O390" s="17" t="s">
        <v>5599</v>
      </c>
      <c r="P390" s="17" t="s">
        <v>8295</v>
      </c>
      <c r="Q390" s="17" t="s">
        <v>5414</v>
      </c>
      <c r="R390" s="17" t="s">
        <v>5321</v>
      </c>
      <c r="S390" s="17" t="s">
        <v>5321</v>
      </c>
      <c r="T390" s="17" t="s">
        <v>5321</v>
      </c>
      <c r="U390" s="17" t="s">
        <v>5321</v>
      </c>
      <c r="V390" s="17">
        <v>1</v>
      </c>
      <c r="W390" s="17">
        <v>0</v>
      </c>
      <c r="X390" s="17">
        <v>0</v>
      </c>
    </row>
    <row r="391" spans="1:24" s="17" customFormat="1" ht="11.25" x14ac:dyDescent="0.2">
      <c r="A391" s="17" t="s">
        <v>8296</v>
      </c>
      <c r="B391" s="17" t="s">
        <v>8297</v>
      </c>
      <c r="C391" s="17" t="s">
        <v>8298</v>
      </c>
      <c r="D391" s="17" t="s">
        <v>5393</v>
      </c>
      <c r="E391" s="17">
        <v>2017</v>
      </c>
      <c r="F391" s="17" t="s">
        <v>6569</v>
      </c>
      <c r="H391" s="17" t="s">
        <v>8299</v>
      </c>
      <c r="I391" s="17" t="s">
        <v>8300</v>
      </c>
      <c r="J391" s="17" t="s">
        <v>5384</v>
      </c>
      <c r="K391" s="17" t="s">
        <v>5764</v>
      </c>
      <c r="L391" s="17" t="s">
        <v>5411</v>
      </c>
      <c r="M391" s="64">
        <v>948275</v>
      </c>
      <c r="N391" s="64">
        <v>566950</v>
      </c>
      <c r="O391" s="17" t="s">
        <v>7672</v>
      </c>
      <c r="P391" s="17" t="s">
        <v>8301</v>
      </c>
      <c r="Q391" s="17" t="s">
        <v>8302</v>
      </c>
      <c r="R391" s="17" t="s">
        <v>5321</v>
      </c>
      <c r="S391" s="17" t="s">
        <v>5321</v>
      </c>
      <c r="T391" s="17" t="s">
        <v>5321</v>
      </c>
      <c r="U391" s="17" t="s">
        <v>5321</v>
      </c>
      <c r="V391" s="17">
        <v>1</v>
      </c>
      <c r="W391" s="17">
        <v>0</v>
      </c>
      <c r="X391" s="17">
        <v>0</v>
      </c>
    </row>
    <row r="392" spans="1:24" s="17" customFormat="1" ht="11.25" x14ac:dyDescent="0.2">
      <c r="A392" s="17" t="s">
        <v>8303</v>
      </c>
      <c r="B392" s="17" t="s">
        <v>8304</v>
      </c>
      <c r="C392" s="17" t="s">
        <v>8305</v>
      </c>
      <c r="D392" s="17" t="s">
        <v>5325</v>
      </c>
      <c r="E392" s="17">
        <v>2017</v>
      </c>
      <c r="F392" s="17" t="s">
        <v>5882</v>
      </c>
      <c r="I392" s="17" t="s">
        <v>8306</v>
      </c>
      <c r="J392" s="17" t="s">
        <v>5607</v>
      </c>
      <c r="K392" s="17" t="s">
        <v>5764</v>
      </c>
      <c r="L392" s="17" t="s">
        <v>8025</v>
      </c>
      <c r="M392" s="64">
        <v>4235584</v>
      </c>
      <c r="N392" s="64">
        <v>3174403</v>
      </c>
      <c r="O392" s="17" t="s">
        <v>5372</v>
      </c>
      <c r="P392" s="17" t="s">
        <v>8307</v>
      </c>
      <c r="Q392" s="17" t="s">
        <v>8186</v>
      </c>
      <c r="R392" s="17" t="s">
        <v>5375</v>
      </c>
      <c r="S392" s="17" t="s">
        <v>8187</v>
      </c>
      <c r="T392" s="17" t="s">
        <v>5321</v>
      </c>
      <c r="U392" s="17" t="s">
        <v>8308</v>
      </c>
      <c r="V392" s="17">
        <v>1</v>
      </c>
      <c r="W392" s="17">
        <v>0</v>
      </c>
      <c r="X392" s="17">
        <v>0</v>
      </c>
    </row>
    <row r="393" spans="1:24" s="17" customFormat="1" ht="11.25" x14ac:dyDescent="0.2">
      <c r="A393" s="17" t="s">
        <v>8309</v>
      </c>
      <c r="B393" s="17" t="s">
        <v>8310</v>
      </c>
      <c r="C393" s="17" t="s">
        <v>8311</v>
      </c>
      <c r="D393" s="17" t="s">
        <v>5325</v>
      </c>
      <c r="E393" s="17">
        <v>2017</v>
      </c>
      <c r="F393" s="17" t="s">
        <v>5460</v>
      </c>
      <c r="H393" s="17" t="s">
        <v>8312</v>
      </c>
      <c r="I393" s="17" t="s">
        <v>8313</v>
      </c>
      <c r="J393" s="17" t="s">
        <v>5607</v>
      </c>
      <c r="K393" s="17" t="s">
        <v>7381</v>
      </c>
      <c r="L393" s="17" t="s">
        <v>5488</v>
      </c>
      <c r="M393" s="64">
        <v>3196595</v>
      </c>
      <c r="N393" s="64">
        <v>1917957</v>
      </c>
      <c r="O393" s="17" t="s">
        <v>8314</v>
      </c>
      <c r="P393" s="17" t="s">
        <v>8315</v>
      </c>
      <c r="Q393" s="17" t="s">
        <v>5979</v>
      </c>
      <c r="R393" s="17" t="s">
        <v>5321</v>
      </c>
      <c r="S393" s="17" t="s">
        <v>5321</v>
      </c>
      <c r="T393" s="17" t="s">
        <v>5321</v>
      </c>
      <c r="U393" s="17" t="s">
        <v>8316</v>
      </c>
      <c r="V393" s="17">
        <v>1</v>
      </c>
      <c r="W393" s="17">
        <v>0</v>
      </c>
      <c r="X393" s="17">
        <v>0</v>
      </c>
    </row>
    <row r="394" spans="1:24" s="17" customFormat="1" ht="11.25" x14ac:dyDescent="0.2">
      <c r="A394" s="17" t="s">
        <v>8317</v>
      </c>
      <c r="B394" s="17" t="s">
        <v>8318</v>
      </c>
      <c r="C394" s="17" t="s">
        <v>8319</v>
      </c>
      <c r="D394" s="17" t="s">
        <v>5325</v>
      </c>
      <c r="E394" s="17">
        <v>2017</v>
      </c>
      <c r="F394" s="17" t="s">
        <v>5460</v>
      </c>
      <c r="H394" s="17" t="s">
        <v>8320</v>
      </c>
      <c r="I394" s="17" t="s">
        <v>8321</v>
      </c>
      <c r="J394" s="17" t="s">
        <v>5369</v>
      </c>
      <c r="K394" s="17" t="s">
        <v>7381</v>
      </c>
      <c r="L394" s="17" t="s">
        <v>5755</v>
      </c>
      <c r="M394" s="64">
        <v>2630833</v>
      </c>
      <c r="N394" s="64">
        <v>1538247</v>
      </c>
      <c r="O394" s="17" t="s">
        <v>8322</v>
      </c>
      <c r="P394" s="17" t="s">
        <v>8323</v>
      </c>
      <c r="Q394" s="17" t="s">
        <v>6776</v>
      </c>
      <c r="R394" s="17" t="s">
        <v>5375</v>
      </c>
      <c r="S394" s="17" t="s">
        <v>8324</v>
      </c>
      <c r="T394" s="17" t="s">
        <v>5321</v>
      </c>
      <c r="U394" s="17" t="s">
        <v>8325</v>
      </c>
      <c r="V394" s="17">
        <v>1</v>
      </c>
      <c r="W394" s="17">
        <v>0</v>
      </c>
      <c r="X394" s="17">
        <v>0</v>
      </c>
    </row>
    <row r="395" spans="1:24" s="17" customFormat="1" ht="11.25" x14ac:dyDescent="0.2">
      <c r="A395" s="17" t="s">
        <v>8326</v>
      </c>
      <c r="B395" s="17" t="s">
        <v>8327</v>
      </c>
      <c r="C395" s="17" t="s">
        <v>8328</v>
      </c>
      <c r="D395" s="17" t="s">
        <v>5325</v>
      </c>
      <c r="E395" s="17">
        <v>2017</v>
      </c>
      <c r="F395" s="17" t="s">
        <v>17</v>
      </c>
      <c r="H395" s="17" t="s">
        <v>8329</v>
      </c>
      <c r="I395" s="17" t="s">
        <v>8330</v>
      </c>
      <c r="J395" s="17" t="s">
        <v>5384</v>
      </c>
      <c r="K395" s="17" t="s">
        <v>7381</v>
      </c>
      <c r="L395" s="17" t="s">
        <v>5488</v>
      </c>
      <c r="M395" s="64">
        <v>1757577</v>
      </c>
      <c r="N395" s="64">
        <v>1318182</v>
      </c>
      <c r="O395" s="17" t="s">
        <v>5826</v>
      </c>
      <c r="P395" s="17" t="s">
        <v>8331</v>
      </c>
      <c r="Q395" s="17" t="s">
        <v>6414</v>
      </c>
      <c r="R395" s="17" t="s">
        <v>5375</v>
      </c>
      <c r="S395" s="17" t="s">
        <v>8332</v>
      </c>
      <c r="T395" s="17" t="s">
        <v>5321</v>
      </c>
      <c r="U395" s="17" t="s">
        <v>8333</v>
      </c>
      <c r="V395" s="17">
        <v>1</v>
      </c>
      <c r="W395" s="17">
        <v>0</v>
      </c>
      <c r="X395" s="17">
        <v>0</v>
      </c>
    </row>
    <row r="396" spans="1:24" s="17" customFormat="1" ht="11.25" x14ac:dyDescent="0.2">
      <c r="A396" s="17" t="s">
        <v>8334</v>
      </c>
      <c r="B396" s="17" t="s">
        <v>8335</v>
      </c>
      <c r="C396" s="17" t="s">
        <v>8336</v>
      </c>
      <c r="D396" s="17" t="s">
        <v>5325</v>
      </c>
      <c r="E396" s="17">
        <v>2017</v>
      </c>
      <c r="F396" s="17" t="s">
        <v>5460</v>
      </c>
      <c r="I396" s="17" t="s">
        <v>8337</v>
      </c>
      <c r="J396" s="17" t="s">
        <v>8338</v>
      </c>
      <c r="K396" s="17" t="s">
        <v>5764</v>
      </c>
      <c r="L396" s="17" t="s">
        <v>6934</v>
      </c>
      <c r="M396" s="64">
        <v>4224070</v>
      </c>
      <c r="N396" s="64">
        <v>3166364</v>
      </c>
      <c r="O396" s="17" t="s">
        <v>8339</v>
      </c>
      <c r="P396" s="17" t="s">
        <v>8340</v>
      </c>
      <c r="Q396" s="17" t="s">
        <v>5349</v>
      </c>
      <c r="R396" s="17" t="s">
        <v>5375</v>
      </c>
      <c r="S396" s="17" t="s">
        <v>8341</v>
      </c>
      <c r="T396" s="17" t="s">
        <v>5321</v>
      </c>
      <c r="U396" s="17" t="s">
        <v>8342</v>
      </c>
      <c r="V396" s="17">
        <v>1</v>
      </c>
      <c r="W396" s="17">
        <v>0</v>
      </c>
      <c r="X396" s="17">
        <v>0</v>
      </c>
    </row>
    <row r="397" spans="1:24" s="17" customFormat="1" ht="11.25" x14ac:dyDescent="0.2">
      <c r="A397" s="17" t="s">
        <v>8343</v>
      </c>
      <c r="B397" s="17" t="s">
        <v>8344</v>
      </c>
      <c r="C397" s="17" t="s">
        <v>8345</v>
      </c>
      <c r="D397" s="17" t="s">
        <v>5325</v>
      </c>
      <c r="E397" s="17">
        <v>2017</v>
      </c>
      <c r="F397" s="17" t="s">
        <v>5430</v>
      </c>
      <c r="H397" s="17" t="s">
        <v>8346</v>
      </c>
      <c r="I397" s="17" t="s">
        <v>8347</v>
      </c>
      <c r="J397" s="17" t="s">
        <v>5607</v>
      </c>
      <c r="K397" s="17" t="s">
        <v>5764</v>
      </c>
      <c r="L397" s="17" t="s">
        <v>5845</v>
      </c>
      <c r="M397" s="64">
        <v>1790845</v>
      </c>
      <c r="N397" s="64">
        <v>1002618</v>
      </c>
      <c r="O397" s="17" t="s">
        <v>8348</v>
      </c>
      <c r="P397" s="17" t="s">
        <v>8349</v>
      </c>
      <c r="Q397" s="17" t="s">
        <v>7420</v>
      </c>
      <c r="R397" s="17" t="s">
        <v>8350</v>
      </c>
      <c r="S397" s="17" t="s">
        <v>8351</v>
      </c>
      <c r="T397" s="17" t="s">
        <v>5321</v>
      </c>
      <c r="U397" s="17" t="s">
        <v>8352</v>
      </c>
      <c r="V397" s="17">
        <v>1</v>
      </c>
      <c r="W397" s="17">
        <v>0</v>
      </c>
      <c r="X397" s="17">
        <v>0</v>
      </c>
    </row>
    <row r="398" spans="1:24" s="17" customFormat="1" ht="11.25" x14ac:dyDescent="0.2">
      <c r="A398" s="17" t="s">
        <v>8353</v>
      </c>
      <c r="B398" s="17" t="s">
        <v>8354</v>
      </c>
      <c r="C398" s="17" t="s">
        <v>8355</v>
      </c>
      <c r="D398" s="17" t="s">
        <v>5325</v>
      </c>
      <c r="E398" s="17">
        <v>2017</v>
      </c>
      <c r="F398" s="17" t="s">
        <v>5326</v>
      </c>
      <c r="H398" s="17" t="s">
        <v>8222</v>
      </c>
      <c r="I398" s="17" t="s">
        <v>8356</v>
      </c>
      <c r="J398" s="17" t="s">
        <v>5397</v>
      </c>
      <c r="K398" s="17" t="s">
        <v>7287</v>
      </c>
      <c r="L398" s="17" t="s">
        <v>5473</v>
      </c>
      <c r="M398" s="64">
        <v>7621781</v>
      </c>
      <c r="N398" s="64">
        <v>3295746</v>
      </c>
      <c r="O398" s="17" t="s">
        <v>5952</v>
      </c>
      <c r="P398" s="17" t="s">
        <v>8357</v>
      </c>
      <c r="Q398" s="17" t="s">
        <v>7476</v>
      </c>
      <c r="R398" s="17" t="s">
        <v>5321</v>
      </c>
      <c r="S398" s="17" t="s">
        <v>5321</v>
      </c>
      <c r="T398" s="17" t="s">
        <v>5321</v>
      </c>
      <c r="U398" s="17" t="s">
        <v>8358</v>
      </c>
      <c r="V398" s="17">
        <v>1</v>
      </c>
      <c r="W398" s="17">
        <v>0</v>
      </c>
      <c r="X398" s="17">
        <v>0</v>
      </c>
    </row>
    <row r="399" spans="1:24" s="17" customFormat="1" ht="11.25" x14ac:dyDescent="0.2">
      <c r="A399" s="17" t="s">
        <v>8359</v>
      </c>
      <c r="B399" s="17" t="s">
        <v>8360</v>
      </c>
      <c r="C399" s="17" t="s">
        <v>8361</v>
      </c>
      <c r="D399" s="17" t="s">
        <v>5325</v>
      </c>
      <c r="E399" s="17">
        <v>2017</v>
      </c>
      <c r="F399" s="17" t="s">
        <v>5326</v>
      </c>
      <c r="H399" s="17" t="s">
        <v>8362</v>
      </c>
      <c r="I399" s="17" t="s">
        <v>8363</v>
      </c>
      <c r="J399" s="17" t="s">
        <v>5384</v>
      </c>
      <c r="K399" s="17" t="s">
        <v>5764</v>
      </c>
      <c r="L399" s="17" t="s">
        <v>5521</v>
      </c>
      <c r="M399" s="64">
        <v>6173730</v>
      </c>
      <c r="N399" s="64">
        <v>3546771</v>
      </c>
      <c r="O399" s="17" t="s">
        <v>5745</v>
      </c>
      <c r="P399" s="17" t="s">
        <v>8364</v>
      </c>
      <c r="Q399" s="17" t="s">
        <v>5334</v>
      </c>
      <c r="R399" s="17" t="s">
        <v>8365</v>
      </c>
      <c r="S399" s="17" t="s">
        <v>5321</v>
      </c>
      <c r="T399" s="17" t="s">
        <v>5321</v>
      </c>
      <c r="U399" s="17" t="s">
        <v>8366</v>
      </c>
      <c r="V399" s="17">
        <v>1</v>
      </c>
      <c r="W399" s="17">
        <v>0</v>
      </c>
      <c r="X399" s="17">
        <v>0</v>
      </c>
    </row>
    <row r="400" spans="1:24" s="17" customFormat="1" ht="11.25" x14ac:dyDescent="0.2">
      <c r="A400" s="17" t="s">
        <v>8367</v>
      </c>
      <c r="B400" s="17" t="s">
        <v>8368</v>
      </c>
      <c r="C400" s="17" t="s">
        <v>8369</v>
      </c>
      <c r="D400" s="17" t="s">
        <v>5441</v>
      </c>
      <c r="E400" s="17">
        <v>2017</v>
      </c>
      <c r="F400" s="17" t="s">
        <v>6084</v>
      </c>
      <c r="I400" s="17" t="s">
        <v>8370</v>
      </c>
      <c r="J400" s="17" t="s">
        <v>5560</v>
      </c>
      <c r="K400" s="17" t="s">
        <v>8033</v>
      </c>
      <c r="L400" s="17" t="s">
        <v>5473</v>
      </c>
      <c r="M400" s="64">
        <v>4538674</v>
      </c>
      <c r="N400" s="64">
        <v>2232578</v>
      </c>
      <c r="O400" s="17" t="s">
        <v>5321</v>
      </c>
      <c r="P400" s="17" t="s">
        <v>5321</v>
      </c>
      <c r="Q400" s="17" t="s">
        <v>8371</v>
      </c>
      <c r="R400" s="17" t="s">
        <v>5321</v>
      </c>
      <c r="S400" s="17" t="s">
        <v>5321</v>
      </c>
      <c r="T400" s="17" t="s">
        <v>5321</v>
      </c>
      <c r="U400" s="17" t="s">
        <v>5321</v>
      </c>
      <c r="V400" s="17">
        <v>1</v>
      </c>
      <c r="W400" s="17">
        <v>0</v>
      </c>
      <c r="X400" s="17">
        <v>0</v>
      </c>
    </row>
    <row r="401" spans="1:24" s="17" customFormat="1" ht="11.25" x14ac:dyDescent="0.2">
      <c r="A401" s="17" t="s">
        <v>8372</v>
      </c>
      <c r="B401" s="17" t="s">
        <v>8373</v>
      </c>
      <c r="C401" s="17" t="s">
        <v>8374</v>
      </c>
      <c r="D401" s="17" t="s">
        <v>5325</v>
      </c>
      <c r="E401" s="17">
        <v>2017</v>
      </c>
      <c r="F401" s="17" t="s">
        <v>6542</v>
      </c>
      <c r="H401" s="17" t="s">
        <v>8375</v>
      </c>
      <c r="I401" s="17" t="s">
        <v>8376</v>
      </c>
      <c r="J401" s="17" t="s">
        <v>5481</v>
      </c>
      <c r="K401" s="17" t="s">
        <v>7381</v>
      </c>
      <c r="L401" s="17" t="s">
        <v>8377</v>
      </c>
      <c r="M401" s="64">
        <v>2375952</v>
      </c>
      <c r="N401" s="64">
        <v>1405479</v>
      </c>
      <c r="O401" s="17" t="s">
        <v>5372</v>
      </c>
      <c r="P401" s="17" t="s">
        <v>8378</v>
      </c>
      <c r="Q401" s="17" t="s">
        <v>8186</v>
      </c>
      <c r="R401" s="17" t="s">
        <v>5375</v>
      </c>
      <c r="S401" s="17" t="s">
        <v>8379</v>
      </c>
      <c r="T401" s="17" t="s">
        <v>5321</v>
      </c>
      <c r="U401" s="17" t="s">
        <v>8380</v>
      </c>
      <c r="V401" s="17">
        <v>1</v>
      </c>
      <c r="W401" s="17">
        <v>0</v>
      </c>
      <c r="X401" s="17">
        <v>0</v>
      </c>
    </row>
    <row r="402" spans="1:24" s="17" customFormat="1" ht="11.25" x14ac:dyDescent="0.2">
      <c r="A402" s="17" t="s">
        <v>8381</v>
      </c>
      <c r="B402" s="17" t="s">
        <v>8382</v>
      </c>
      <c r="C402" s="17" t="s">
        <v>7361</v>
      </c>
      <c r="D402" s="17" t="s">
        <v>5528</v>
      </c>
      <c r="E402" s="17">
        <v>2016</v>
      </c>
      <c r="F402" s="17" t="s">
        <v>5418</v>
      </c>
      <c r="I402" s="17" t="s">
        <v>8383</v>
      </c>
      <c r="J402" s="17" t="s">
        <v>5397</v>
      </c>
      <c r="K402" s="17" t="s">
        <v>8384</v>
      </c>
      <c r="L402" s="17" t="s">
        <v>8385</v>
      </c>
      <c r="M402" s="64">
        <v>755607</v>
      </c>
      <c r="N402" s="64">
        <v>379699</v>
      </c>
      <c r="O402" s="17" t="s">
        <v>5321</v>
      </c>
      <c r="P402" s="17" t="s">
        <v>8386</v>
      </c>
      <c r="Q402" s="17" t="s">
        <v>5321</v>
      </c>
      <c r="R402" s="17" t="s">
        <v>5321</v>
      </c>
      <c r="S402" s="17" t="s">
        <v>5321</v>
      </c>
      <c r="T402" s="17" t="s">
        <v>5321</v>
      </c>
      <c r="U402" s="17" t="s">
        <v>5321</v>
      </c>
      <c r="V402" s="17">
        <v>0</v>
      </c>
      <c r="W402" s="17">
        <v>0</v>
      </c>
      <c r="X402" s="17">
        <v>0</v>
      </c>
    </row>
    <row r="403" spans="1:24" s="17" customFormat="1" ht="11.25" x14ac:dyDescent="0.2">
      <c r="A403" s="17" t="s">
        <v>8387</v>
      </c>
      <c r="B403" s="17" t="s">
        <v>8388</v>
      </c>
      <c r="C403" s="17" t="s">
        <v>8389</v>
      </c>
      <c r="D403" s="17" t="s">
        <v>5406</v>
      </c>
      <c r="E403" s="17">
        <v>2017</v>
      </c>
      <c r="F403" s="17" t="s">
        <v>5313</v>
      </c>
      <c r="H403" s="17" t="s">
        <v>8390</v>
      </c>
      <c r="I403" s="17" t="s">
        <v>8391</v>
      </c>
      <c r="J403" s="17" t="s">
        <v>5560</v>
      </c>
      <c r="K403" s="17" t="s">
        <v>5764</v>
      </c>
      <c r="L403" s="17" t="s">
        <v>6763</v>
      </c>
      <c r="M403" s="64">
        <v>1557091</v>
      </c>
      <c r="N403" s="64">
        <v>924053</v>
      </c>
      <c r="O403" s="17" t="s">
        <v>5321</v>
      </c>
      <c r="P403" s="17" t="s">
        <v>5321</v>
      </c>
      <c r="Q403" s="17" t="s">
        <v>5320</v>
      </c>
      <c r="R403" s="17" t="s">
        <v>5321</v>
      </c>
      <c r="S403" s="17" t="s">
        <v>5321</v>
      </c>
      <c r="T403" s="17" t="s">
        <v>5321</v>
      </c>
      <c r="U403" s="17" t="s">
        <v>5321</v>
      </c>
      <c r="V403" s="17">
        <v>1</v>
      </c>
      <c r="W403" s="17">
        <v>0</v>
      </c>
      <c r="X403" s="17">
        <v>0</v>
      </c>
    </row>
    <row r="404" spans="1:24" s="17" customFormat="1" ht="11.25" x14ac:dyDescent="0.2">
      <c r="A404" s="17" t="s">
        <v>8392</v>
      </c>
      <c r="B404" s="17" t="s">
        <v>8393</v>
      </c>
      <c r="C404" s="17" t="s">
        <v>8394</v>
      </c>
      <c r="D404" s="17" t="s">
        <v>5495</v>
      </c>
      <c r="E404" s="17">
        <v>2017</v>
      </c>
      <c r="F404" s="17" t="s">
        <v>5313</v>
      </c>
      <c r="I404" s="17" t="s">
        <v>8395</v>
      </c>
      <c r="J404" s="17" t="s">
        <v>7343</v>
      </c>
      <c r="K404" s="17" t="s">
        <v>6123</v>
      </c>
      <c r="L404" s="17" t="s">
        <v>5358</v>
      </c>
      <c r="M404" s="64">
        <v>20369945</v>
      </c>
      <c r="N404" s="64">
        <v>12221967</v>
      </c>
      <c r="O404" s="17" t="s">
        <v>8396</v>
      </c>
      <c r="P404" s="17" t="s">
        <v>8397</v>
      </c>
      <c r="Q404" s="17" t="s">
        <v>5349</v>
      </c>
      <c r="R404" s="17" t="s">
        <v>5321</v>
      </c>
      <c r="S404" s="17" t="s">
        <v>5321</v>
      </c>
      <c r="T404" s="17" t="s">
        <v>5321</v>
      </c>
      <c r="U404" s="17" t="s">
        <v>8398</v>
      </c>
      <c r="V404" s="17">
        <v>1</v>
      </c>
      <c r="W404" s="17">
        <v>0</v>
      </c>
      <c r="X404" s="17">
        <v>0</v>
      </c>
    </row>
    <row r="405" spans="1:24" s="17" customFormat="1" ht="11.25" x14ac:dyDescent="0.2">
      <c r="A405" s="17" t="s">
        <v>8399</v>
      </c>
      <c r="B405" s="17" t="s">
        <v>8400</v>
      </c>
      <c r="C405" s="17" t="s">
        <v>8401</v>
      </c>
      <c r="D405" s="17" t="s">
        <v>5495</v>
      </c>
      <c r="E405" s="17">
        <v>2017</v>
      </c>
      <c r="F405" s="17" t="s">
        <v>5496</v>
      </c>
      <c r="H405" s="17" t="s">
        <v>8402</v>
      </c>
      <c r="I405" s="17" t="s">
        <v>8403</v>
      </c>
      <c r="J405" s="17" t="s">
        <v>8061</v>
      </c>
      <c r="K405" s="17" t="s">
        <v>8404</v>
      </c>
      <c r="L405" s="17" t="s">
        <v>5358</v>
      </c>
      <c r="M405" s="64">
        <v>17007204</v>
      </c>
      <c r="N405" s="64">
        <v>10200000</v>
      </c>
      <c r="O405" s="17" t="s">
        <v>8405</v>
      </c>
      <c r="P405" s="17" t="s">
        <v>8406</v>
      </c>
      <c r="Q405" s="17" t="s">
        <v>5349</v>
      </c>
      <c r="R405" s="17" t="s">
        <v>5321</v>
      </c>
      <c r="S405" s="17" t="s">
        <v>5321</v>
      </c>
      <c r="T405" s="17" t="s">
        <v>5321</v>
      </c>
      <c r="U405" s="17" t="s">
        <v>5321</v>
      </c>
      <c r="V405" s="17">
        <v>1</v>
      </c>
      <c r="W405" s="17">
        <v>0</v>
      </c>
      <c r="X405" s="17">
        <v>0</v>
      </c>
    </row>
    <row r="406" spans="1:24" s="17" customFormat="1" ht="11.25" x14ac:dyDescent="0.2">
      <c r="A406" s="17" t="s">
        <v>8407</v>
      </c>
      <c r="B406" s="17" t="s">
        <v>8408</v>
      </c>
      <c r="C406" s="17" t="s">
        <v>8409</v>
      </c>
      <c r="D406" s="17" t="s">
        <v>5325</v>
      </c>
      <c r="E406" s="17">
        <v>2017</v>
      </c>
      <c r="F406" s="17" t="s">
        <v>6569</v>
      </c>
      <c r="H406" s="17" t="s">
        <v>6876</v>
      </c>
      <c r="I406" s="17" t="s">
        <v>8410</v>
      </c>
      <c r="J406" s="17" t="s">
        <v>5560</v>
      </c>
      <c r="K406" s="17" t="s">
        <v>5764</v>
      </c>
      <c r="L406" s="17" t="s">
        <v>6736</v>
      </c>
      <c r="M406" s="64">
        <v>5586121</v>
      </c>
      <c r="N406" s="64">
        <v>4189588</v>
      </c>
      <c r="O406" s="17" t="s">
        <v>6869</v>
      </c>
      <c r="P406" s="17" t="s">
        <v>8411</v>
      </c>
      <c r="Q406" s="17" t="s">
        <v>5828</v>
      </c>
      <c r="R406" s="17" t="s">
        <v>5375</v>
      </c>
      <c r="S406" s="17" t="s">
        <v>8412</v>
      </c>
      <c r="T406" s="17" t="s">
        <v>5321</v>
      </c>
      <c r="U406" s="17" t="s">
        <v>8413</v>
      </c>
      <c r="V406" s="17">
        <v>1</v>
      </c>
      <c r="W406" s="17">
        <v>0</v>
      </c>
      <c r="X406" s="17">
        <v>0</v>
      </c>
    </row>
    <row r="407" spans="1:24" s="17" customFormat="1" ht="11.25" x14ac:dyDescent="0.2">
      <c r="A407" s="17" t="s">
        <v>8414</v>
      </c>
      <c r="B407" s="17" t="s">
        <v>8415</v>
      </c>
      <c r="C407" s="17" t="s">
        <v>7374</v>
      </c>
      <c r="D407" s="17" t="s">
        <v>5528</v>
      </c>
      <c r="E407" s="17">
        <v>2016</v>
      </c>
      <c r="F407" s="17" t="s">
        <v>5418</v>
      </c>
      <c r="I407" s="17" t="s">
        <v>8416</v>
      </c>
      <c r="J407" s="17" t="s">
        <v>5397</v>
      </c>
      <c r="K407" s="17" t="s">
        <v>5529</v>
      </c>
      <c r="L407" s="17" t="s">
        <v>5530</v>
      </c>
      <c r="M407" s="64">
        <v>1000000</v>
      </c>
      <c r="N407" s="64">
        <v>375000</v>
      </c>
      <c r="O407" s="17" t="s">
        <v>5321</v>
      </c>
      <c r="P407" s="17" t="s">
        <v>8417</v>
      </c>
      <c r="Q407" s="17" t="s">
        <v>5321</v>
      </c>
      <c r="R407" s="17" t="s">
        <v>5321</v>
      </c>
      <c r="S407" s="17" t="s">
        <v>5321</v>
      </c>
      <c r="T407" s="17" t="s">
        <v>5321</v>
      </c>
      <c r="U407" s="17" t="s">
        <v>5321</v>
      </c>
      <c r="V407" s="17">
        <v>0</v>
      </c>
      <c r="W407" s="17">
        <v>0</v>
      </c>
      <c r="X407" s="17">
        <v>0</v>
      </c>
    </row>
    <row r="408" spans="1:24" s="17" customFormat="1" ht="11.25" x14ac:dyDescent="0.2">
      <c r="A408" s="17" t="s">
        <v>8418</v>
      </c>
      <c r="B408" s="17" t="s">
        <v>8419</v>
      </c>
      <c r="C408" s="17" t="s">
        <v>8420</v>
      </c>
      <c r="D408" s="17" t="s">
        <v>5393</v>
      </c>
      <c r="E408" s="17">
        <v>2017</v>
      </c>
      <c r="F408" s="17" t="s">
        <v>5430</v>
      </c>
      <c r="H408" s="17" t="s">
        <v>8421</v>
      </c>
      <c r="I408" s="17" t="s">
        <v>8422</v>
      </c>
      <c r="J408" s="17" t="s">
        <v>5384</v>
      </c>
      <c r="K408" s="17" t="s">
        <v>7381</v>
      </c>
      <c r="L408" s="17" t="s">
        <v>5617</v>
      </c>
      <c r="M408" s="64">
        <v>1928407</v>
      </c>
      <c r="N408" s="64">
        <v>1157044</v>
      </c>
      <c r="O408" s="17" t="s">
        <v>8423</v>
      </c>
      <c r="P408" s="17" t="s">
        <v>8424</v>
      </c>
      <c r="Q408" s="17" t="s">
        <v>6959</v>
      </c>
      <c r="R408" s="17" t="s">
        <v>5321</v>
      </c>
      <c r="S408" s="17" t="s">
        <v>5321</v>
      </c>
      <c r="T408" s="17" t="s">
        <v>5321</v>
      </c>
      <c r="U408" s="17" t="s">
        <v>5321</v>
      </c>
      <c r="V408" s="17">
        <v>1</v>
      </c>
      <c r="W408" s="17">
        <v>0</v>
      </c>
      <c r="X408" s="17">
        <v>0</v>
      </c>
    </row>
    <row r="409" spans="1:24" s="17" customFormat="1" ht="11.25" x14ac:dyDescent="0.2">
      <c r="A409" s="17" t="s">
        <v>8425</v>
      </c>
      <c r="B409" s="17" t="s">
        <v>8426</v>
      </c>
      <c r="C409" s="17" t="s">
        <v>8427</v>
      </c>
      <c r="D409" s="17" t="s">
        <v>5495</v>
      </c>
      <c r="E409" s="17">
        <v>2017</v>
      </c>
      <c r="F409" s="17" t="s">
        <v>6335</v>
      </c>
      <c r="I409" s="17" t="s">
        <v>5321</v>
      </c>
      <c r="J409" s="17" t="s">
        <v>5321</v>
      </c>
      <c r="K409" s="17" t="s">
        <v>8428</v>
      </c>
      <c r="L409" s="17" t="s">
        <v>5626</v>
      </c>
      <c r="M409" s="64">
        <v>16532640</v>
      </c>
      <c r="N409" s="64">
        <v>9919584</v>
      </c>
      <c r="O409" s="17" t="s">
        <v>8429</v>
      </c>
      <c r="P409" s="17" t="s">
        <v>8430</v>
      </c>
      <c r="Q409" s="17" t="s">
        <v>8431</v>
      </c>
      <c r="R409" s="17" t="s">
        <v>5321</v>
      </c>
      <c r="S409" s="17" t="s">
        <v>5321</v>
      </c>
      <c r="T409" s="17" t="s">
        <v>5321</v>
      </c>
      <c r="U409" s="17" t="s">
        <v>5321</v>
      </c>
      <c r="V409" s="17">
        <v>1</v>
      </c>
      <c r="W409" s="17">
        <v>0</v>
      </c>
      <c r="X409" s="17">
        <v>0</v>
      </c>
    </row>
    <row r="410" spans="1:24" s="17" customFormat="1" ht="11.25" x14ac:dyDescent="0.2">
      <c r="A410" s="17" t="s">
        <v>8432</v>
      </c>
      <c r="B410" s="17" t="s">
        <v>8433</v>
      </c>
      <c r="C410" s="17" t="s">
        <v>8434</v>
      </c>
      <c r="D410" s="17" t="s">
        <v>5429</v>
      </c>
      <c r="E410" s="17">
        <v>2017</v>
      </c>
      <c r="F410" s="17" t="s">
        <v>6374</v>
      </c>
      <c r="I410" s="17" t="s">
        <v>8435</v>
      </c>
      <c r="J410" s="17" t="s">
        <v>5384</v>
      </c>
      <c r="K410" s="17" t="s">
        <v>7381</v>
      </c>
      <c r="L410" s="17" t="s">
        <v>5608</v>
      </c>
      <c r="M410" s="64">
        <v>1990591</v>
      </c>
      <c r="N410" s="64">
        <v>884693</v>
      </c>
      <c r="O410" s="17" t="s">
        <v>6805</v>
      </c>
      <c r="P410" s="17" t="s">
        <v>8436</v>
      </c>
      <c r="Q410" s="17" t="s">
        <v>6807</v>
      </c>
      <c r="R410" s="17" t="s">
        <v>5321</v>
      </c>
      <c r="S410" s="17" t="s">
        <v>5321</v>
      </c>
      <c r="T410" s="17" t="s">
        <v>5321</v>
      </c>
      <c r="U410" s="17" t="s">
        <v>5321</v>
      </c>
      <c r="V410" s="17">
        <v>1</v>
      </c>
      <c r="W410" s="17">
        <v>0</v>
      </c>
      <c r="X410" s="17">
        <v>0</v>
      </c>
    </row>
    <row r="411" spans="1:24" s="17" customFormat="1" ht="11.25" x14ac:dyDescent="0.2">
      <c r="A411" s="17" t="s">
        <v>8437</v>
      </c>
      <c r="B411" s="17" t="s">
        <v>8438</v>
      </c>
      <c r="C411" s="17" t="s">
        <v>8439</v>
      </c>
      <c r="D411" s="17" t="s">
        <v>5429</v>
      </c>
      <c r="E411" s="17">
        <v>2017</v>
      </c>
      <c r="F411" s="17" t="s">
        <v>5430</v>
      </c>
      <c r="H411" s="17" t="s">
        <v>8440</v>
      </c>
      <c r="I411" s="17" t="s">
        <v>8441</v>
      </c>
      <c r="J411" s="17" t="s">
        <v>5409</v>
      </c>
      <c r="K411" s="17" t="s">
        <v>7680</v>
      </c>
      <c r="L411" s="17" t="s">
        <v>8442</v>
      </c>
      <c r="M411" s="64">
        <v>1319955</v>
      </c>
      <c r="N411" s="64">
        <v>786655</v>
      </c>
      <c r="O411" s="17" t="s">
        <v>8443</v>
      </c>
      <c r="P411" s="17" t="s">
        <v>8444</v>
      </c>
      <c r="Q411" s="17" t="s">
        <v>8445</v>
      </c>
      <c r="R411" s="17" t="s">
        <v>5321</v>
      </c>
      <c r="S411" s="17" t="s">
        <v>5321</v>
      </c>
      <c r="T411" s="17" t="s">
        <v>5321</v>
      </c>
      <c r="U411" s="17" t="s">
        <v>5321</v>
      </c>
      <c r="V411" s="17">
        <v>1</v>
      </c>
      <c r="W411" s="17">
        <v>0</v>
      </c>
      <c r="X411" s="17">
        <v>0</v>
      </c>
    </row>
    <row r="412" spans="1:24" s="17" customFormat="1" ht="11.25" x14ac:dyDescent="0.2">
      <c r="A412" s="17" t="s">
        <v>8446</v>
      </c>
      <c r="B412" s="17" t="s">
        <v>8447</v>
      </c>
      <c r="C412" s="17" t="s">
        <v>8448</v>
      </c>
      <c r="D412" s="17" t="s">
        <v>5393</v>
      </c>
      <c r="E412" s="17">
        <v>2017</v>
      </c>
      <c r="F412" s="17" t="s">
        <v>5655</v>
      </c>
      <c r="H412" s="17" t="s">
        <v>8449</v>
      </c>
      <c r="I412" s="17" t="s">
        <v>8450</v>
      </c>
      <c r="J412" s="17" t="s">
        <v>5508</v>
      </c>
      <c r="K412" s="17" t="s">
        <v>7381</v>
      </c>
      <c r="L412" s="17" t="s">
        <v>5976</v>
      </c>
      <c r="M412" s="64">
        <v>2088998</v>
      </c>
      <c r="N412" s="64">
        <v>1216781</v>
      </c>
      <c r="O412" s="17" t="s">
        <v>8451</v>
      </c>
      <c r="P412" s="17" t="s">
        <v>8452</v>
      </c>
      <c r="Q412" s="17" t="s">
        <v>8453</v>
      </c>
      <c r="R412" s="17" t="s">
        <v>5321</v>
      </c>
      <c r="S412" s="17" t="s">
        <v>5321</v>
      </c>
      <c r="T412" s="17" t="s">
        <v>5321</v>
      </c>
      <c r="U412" s="17" t="s">
        <v>5321</v>
      </c>
      <c r="V412" s="17">
        <v>1</v>
      </c>
      <c r="W412" s="17">
        <v>0</v>
      </c>
      <c r="X412" s="17">
        <v>0</v>
      </c>
    </row>
    <row r="413" spans="1:24" s="17" customFormat="1" ht="11.25" x14ac:dyDescent="0.2">
      <c r="A413" s="17" t="s">
        <v>8454</v>
      </c>
      <c r="B413" s="17" t="s">
        <v>8455</v>
      </c>
      <c r="C413" s="17" t="s">
        <v>8456</v>
      </c>
      <c r="D413" s="17" t="s">
        <v>5393</v>
      </c>
      <c r="E413" s="17">
        <v>2015</v>
      </c>
      <c r="F413" s="17" t="s">
        <v>5460</v>
      </c>
      <c r="H413" s="17" t="s">
        <v>8457</v>
      </c>
      <c r="I413" s="17" t="s">
        <v>8458</v>
      </c>
      <c r="J413" s="17" t="s">
        <v>5560</v>
      </c>
      <c r="K413" s="17" t="s">
        <v>5463</v>
      </c>
      <c r="L413" s="17" t="s">
        <v>6097</v>
      </c>
      <c r="M413" s="64">
        <v>1710267</v>
      </c>
      <c r="N413" s="64">
        <v>968274</v>
      </c>
      <c r="O413" s="17" t="s">
        <v>8459</v>
      </c>
      <c r="P413" s="17" t="s">
        <v>8460</v>
      </c>
      <c r="Q413" s="17" t="s">
        <v>6484</v>
      </c>
      <c r="R413" s="17" t="s">
        <v>5321</v>
      </c>
      <c r="S413" s="17" t="s">
        <v>5321</v>
      </c>
      <c r="T413" s="17" t="s">
        <v>5321</v>
      </c>
      <c r="U413" s="17" t="s">
        <v>5321</v>
      </c>
      <c r="V413" s="17">
        <v>1</v>
      </c>
      <c r="W413" s="17">
        <v>0</v>
      </c>
      <c r="X413" s="17">
        <v>0</v>
      </c>
    </row>
    <row r="414" spans="1:24" s="17" customFormat="1" ht="11.25" x14ac:dyDescent="0.2">
      <c r="A414" s="17" t="s">
        <v>8461</v>
      </c>
      <c r="B414" s="17" t="s">
        <v>8462</v>
      </c>
      <c r="C414" s="17" t="s">
        <v>8463</v>
      </c>
      <c r="D414" s="17" t="s">
        <v>5495</v>
      </c>
      <c r="E414" s="17">
        <v>2017</v>
      </c>
      <c r="F414" s="17" t="s">
        <v>5516</v>
      </c>
      <c r="I414" s="17" t="s">
        <v>5321</v>
      </c>
      <c r="J414" s="17" t="s">
        <v>5321</v>
      </c>
      <c r="K414" s="17" t="s">
        <v>6123</v>
      </c>
      <c r="L414" s="17" t="s">
        <v>5358</v>
      </c>
      <c r="M414" s="64">
        <v>16290322</v>
      </c>
      <c r="N414" s="64">
        <v>9580642</v>
      </c>
      <c r="O414" s="17" t="s">
        <v>7623</v>
      </c>
      <c r="P414" s="17" t="s">
        <v>8464</v>
      </c>
      <c r="Q414" s="17" t="s">
        <v>5321</v>
      </c>
      <c r="R414" s="17" t="s">
        <v>5321</v>
      </c>
      <c r="S414" s="17" t="s">
        <v>5321</v>
      </c>
      <c r="T414" s="17" t="s">
        <v>5321</v>
      </c>
      <c r="U414" s="17" t="s">
        <v>5321</v>
      </c>
      <c r="V414" s="17">
        <v>1</v>
      </c>
      <c r="W414" s="17">
        <v>0</v>
      </c>
      <c r="X414" s="17">
        <v>0</v>
      </c>
    </row>
    <row r="415" spans="1:24" s="17" customFormat="1" ht="11.25" x14ac:dyDescent="0.2">
      <c r="A415" s="17" t="s">
        <v>8465</v>
      </c>
      <c r="B415" s="17" t="s">
        <v>8466</v>
      </c>
      <c r="C415" s="17" t="s">
        <v>8467</v>
      </c>
      <c r="D415" s="17" t="s">
        <v>5393</v>
      </c>
      <c r="E415" s="17">
        <v>2015</v>
      </c>
      <c r="F415" s="17" t="s">
        <v>5460</v>
      </c>
      <c r="H415" s="17" t="s">
        <v>8468</v>
      </c>
      <c r="I415" s="17" t="s">
        <v>8469</v>
      </c>
      <c r="J415" s="17" t="s">
        <v>5409</v>
      </c>
      <c r="K415" s="17" t="s">
        <v>5463</v>
      </c>
      <c r="L415" s="17" t="s">
        <v>6097</v>
      </c>
      <c r="M415" s="64">
        <v>1971711</v>
      </c>
      <c r="N415" s="64">
        <v>1178912</v>
      </c>
      <c r="O415" s="17" t="s">
        <v>6482</v>
      </c>
      <c r="P415" s="17" t="s">
        <v>8470</v>
      </c>
      <c r="Q415" s="17" t="s">
        <v>8471</v>
      </c>
      <c r="R415" s="17" t="s">
        <v>5321</v>
      </c>
      <c r="S415" s="17" t="s">
        <v>5321</v>
      </c>
      <c r="T415" s="17" t="s">
        <v>5321</v>
      </c>
      <c r="U415" s="17" t="s">
        <v>5321</v>
      </c>
      <c r="V415" s="17">
        <v>1</v>
      </c>
      <c r="W415" s="17">
        <v>0</v>
      </c>
      <c r="X415" s="17">
        <v>0</v>
      </c>
    </row>
    <row r="416" spans="1:24" s="17" customFormat="1" ht="11.25" x14ac:dyDescent="0.2">
      <c r="A416" s="17" t="s">
        <v>8472</v>
      </c>
      <c r="B416" s="17" t="s">
        <v>8473</v>
      </c>
      <c r="C416" s="17" t="s">
        <v>8474</v>
      </c>
      <c r="D416" s="17" t="s">
        <v>5441</v>
      </c>
      <c r="E416" s="17">
        <v>2018</v>
      </c>
      <c r="F416" s="17" t="s">
        <v>5430</v>
      </c>
      <c r="H416" s="17" t="s">
        <v>8475</v>
      </c>
      <c r="I416" s="17" t="s">
        <v>8476</v>
      </c>
      <c r="J416" s="17" t="s">
        <v>8477</v>
      </c>
      <c r="K416" s="17" t="s">
        <v>7324</v>
      </c>
      <c r="L416" s="17" t="s">
        <v>5488</v>
      </c>
      <c r="M416" s="64">
        <v>3349384</v>
      </c>
      <c r="N416" s="64">
        <v>1821655</v>
      </c>
      <c r="O416" s="17" t="s">
        <v>8478</v>
      </c>
      <c r="P416" s="17" t="s">
        <v>8479</v>
      </c>
      <c r="Q416" s="17" t="s">
        <v>5320</v>
      </c>
      <c r="R416" s="17" t="s">
        <v>5321</v>
      </c>
      <c r="S416" s="17" t="s">
        <v>5321</v>
      </c>
      <c r="T416" s="17" t="s">
        <v>5321</v>
      </c>
      <c r="U416" s="17" t="s">
        <v>5321</v>
      </c>
      <c r="V416" s="17">
        <v>1</v>
      </c>
      <c r="W416" s="17">
        <v>0</v>
      </c>
      <c r="X416" s="17">
        <v>0</v>
      </c>
    </row>
    <row r="417" spans="1:24" s="17" customFormat="1" ht="11.25" x14ac:dyDescent="0.2">
      <c r="A417" s="17" t="s">
        <v>8480</v>
      </c>
      <c r="B417" s="17" t="s">
        <v>8481</v>
      </c>
      <c r="C417" s="17" t="s">
        <v>8482</v>
      </c>
      <c r="D417" s="17" t="s">
        <v>5381</v>
      </c>
      <c r="E417" s="17">
        <v>2018</v>
      </c>
      <c r="F417" s="17" t="s">
        <v>5496</v>
      </c>
      <c r="H417" s="17" t="s">
        <v>8483</v>
      </c>
      <c r="I417" s="17" t="s">
        <v>8484</v>
      </c>
      <c r="J417" s="17" t="s">
        <v>7343</v>
      </c>
      <c r="K417" s="17" t="s">
        <v>8087</v>
      </c>
      <c r="L417" s="17" t="s">
        <v>8485</v>
      </c>
      <c r="M417" s="64">
        <v>2163558</v>
      </c>
      <c r="N417" s="64">
        <v>1189956</v>
      </c>
      <c r="O417" s="17" t="s">
        <v>8486</v>
      </c>
      <c r="P417" s="17" t="s">
        <v>8487</v>
      </c>
      <c r="Q417" s="17" t="s">
        <v>8488</v>
      </c>
      <c r="R417" s="17" t="s">
        <v>5321</v>
      </c>
      <c r="S417" s="17" t="s">
        <v>5321</v>
      </c>
      <c r="T417" s="17" t="s">
        <v>5321</v>
      </c>
      <c r="U417" s="17" t="s">
        <v>5321</v>
      </c>
      <c r="V417" s="17">
        <v>1</v>
      </c>
      <c r="W417" s="17">
        <v>0</v>
      </c>
      <c r="X417" s="17">
        <v>0</v>
      </c>
    </row>
    <row r="418" spans="1:24" s="17" customFormat="1" ht="11.25" x14ac:dyDescent="0.2">
      <c r="A418" s="17" t="s">
        <v>8489</v>
      </c>
      <c r="B418" s="17" t="s">
        <v>8490</v>
      </c>
      <c r="C418" s="17" t="s">
        <v>8491</v>
      </c>
      <c r="D418" s="17" t="s">
        <v>8492</v>
      </c>
      <c r="E418" s="17">
        <v>2017</v>
      </c>
      <c r="F418" s="17" t="s">
        <v>11</v>
      </c>
      <c r="I418" s="17" t="s">
        <v>5321</v>
      </c>
      <c r="J418" s="17" t="s">
        <v>5321</v>
      </c>
      <c r="K418" s="17" t="s">
        <v>7303</v>
      </c>
      <c r="L418" s="17" t="s">
        <v>8493</v>
      </c>
      <c r="M418" s="64">
        <v>120720</v>
      </c>
      <c r="N418" s="64">
        <v>72432</v>
      </c>
      <c r="O418" s="17" t="s">
        <v>5321</v>
      </c>
      <c r="P418" s="17" t="s">
        <v>5321</v>
      </c>
      <c r="Q418" s="17" t="s">
        <v>5321</v>
      </c>
      <c r="R418" s="17" t="s">
        <v>5321</v>
      </c>
      <c r="S418" s="17" t="s">
        <v>5321</v>
      </c>
      <c r="T418" s="17" t="s">
        <v>5321</v>
      </c>
      <c r="U418" s="17" t="s">
        <v>5321</v>
      </c>
      <c r="V418" s="17">
        <v>0</v>
      </c>
      <c r="W418" s="17">
        <v>0</v>
      </c>
      <c r="X418" s="17">
        <v>0</v>
      </c>
    </row>
    <row r="419" spans="1:24" s="17" customFormat="1" ht="11.25" x14ac:dyDescent="0.2">
      <c r="A419" s="17" t="s">
        <v>8494</v>
      </c>
      <c r="B419" s="17" t="s">
        <v>8495</v>
      </c>
      <c r="C419" s="17" t="s">
        <v>8496</v>
      </c>
      <c r="D419" s="17" t="s">
        <v>5393</v>
      </c>
      <c r="E419" s="17">
        <v>2018</v>
      </c>
      <c r="F419" s="17" t="s">
        <v>5430</v>
      </c>
      <c r="H419" s="17" t="s">
        <v>8497</v>
      </c>
      <c r="I419" s="17" t="s">
        <v>8498</v>
      </c>
      <c r="J419" s="17" t="s">
        <v>7343</v>
      </c>
      <c r="K419" s="17" t="s">
        <v>8499</v>
      </c>
      <c r="L419" s="17" t="s">
        <v>5411</v>
      </c>
      <c r="M419" s="64">
        <v>1172994</v>
      </c>
      <c r="N419" s="64">
        <v>622347</v>
      </c>
      <c r="O419" s="17" t="s">
        <v>8500</v>
      </c>
      <c r="P419" s="17" t="s">
        <v>8501</v>
      </c>
      <c r="Q419" s="17" t="s">
        <v>8502</v>
      </c>
      <c r="R419" s="17" t="s">
        <v>5321</v>
      </c>
      <c r="S419" s="17" t="s">
        <v>5321</v>
      </c>
      <c r="T419" s="17" t="s">
        <v>5321</v>
      </c>
      <c r="U419" s="17" t="s">
        <v>5321</v>
      </c>
      <c r="V419" s="17">
        <v>1</v>
      </c>
      <c r="W419" s="17">
        <v>0</v>
      </c>
      <c r="X419" s="17">
        <v>0</v>
      </c>
    </row>
    <row r="420" spans="1:24" s="17" customFormat="1" ht="11.25" x14ac:dyDescent="0.2">
      <c r="A420" s="17" t="s">
        <v>8503</v>
      </c>
      <c r="B420" s="17" t="s">
        <v>8504</v>
      </c>
      <c r="C420" s="17" t="s">
        <v>8505</v>
      </c>
      <c r="D420" s="17" t="s">
        <v>5393</v>
      </c>
      <c r="E420" s="17">
        <v>2018</v>
      </c>
      <c r="F420" s="17" t="s">
        <v>17</v>
      </c>
      <c r="H420" s="17" t="s">
        <v>8506</v>
      </c>
      <c r="I420" s="17" t="s">
        <v>8507</v>
      </c>
      <c r="J420" s="17" t="s">
        <v>7343</v>
      </c>
      <c r="K420" s="17" t="s">
        <v>7324</v>
      </c>
      <c r="L420" s="17" t="s">
        <v>5488</v>
      </c>
      <c r="M420" s="64">
        <v>2463468</v>
      </c>
      <c r="N420" s="64">
        <v>1307328</v>
      </c>
      <c r="O420" s="17" t="s">
        <v>8508</v>
      </c>
      <c r="P420" s="17" t="s">
        <v>8509</v>
      </c>
      <c r="Q420" s="17" t="s">
        <v>8510</v>
      </c>
      <c r="R420" s="17" t="s">
        <v>5321</v>
      </c>
      <c r="S420" s="17" t="s">
        <v>5321</v>
      </c>
      <c r="T420" s="17" t="s">
        <v>5321</v>
      </c>
      <c r="U420" s="17" t="s">
        <v>5321</v>
      </c>
      <c r="V420" s="17">
        <v>1</v>
      </c>
      <c r="W420" s="17">
        <v>0</v>
      </c>
      <c r="X420" s="17">
        <v>0</v>
      </c>
    </row>
    <row r="421" spans="1:24" s="17" customFormat="1" ht="11.25" x14ac:dyDescent="0.2">
      <c r="A421" s="17" t="s">
        <v>8511</v>
      </c>
      <c r="B421" s="17" t="s">
        <v>8512</v>
      </c>
      <c r="C421" s="17" t="s">
        <v>8513</v>
      </c>
      <c r="D421" s="17" t="s">
        <v>5325</v>
      </c>
      <c r="E421" s="17">
        <v>2018</v>
      </c>
      <c r="F421" s="17" t="s">
        <v>5418</v>
      </c>
      <c r="H421" s="17" t="s">
        <v>8514</v>
      </c>
      <c r="I421" s="17" t="s">
        <v>8515</v>
      </c>
      <c r="J421" s="17" t="s">
        <v>7343</v>
      </c>
      <c r="K421" s="17" t="s">
        <v>8087</v>
      </c>
      <c r="L421" s="17" t="s">
        <v>7771</v>
      </c>
      <c r="M421" s="64">
        <v>1807521</v>
      </c>
      <c r="N421" s="64">
        <v>993180</v>
      </c>
      <c r="O421" s="17" t="s">
        <v>8516</v>
      </c>
      <c r="P421" s="17" t="s">
        <v>8517</v>
      </c>
      <c r="Q421" s="17" t="s">
        <v>5954</v>
      </c>
      <c r="R421" s="17" t="s">
        <v>5321</v>
      </c>
      <c r="S421" s="17" t="s">
        <v>5321</v>
      </c>
      <c r="T421" s="17" t="s">
        <v>5321</v>
      </c>
      <c r="U421" s="17" t="s">
        <v>8518</v>
      </c>
      <c r="V421" s="17">
        <v>1</v>
      </c>
      <c r="W421" s="17">
        <v>0</v>
      </c>
      <c r="X421" s="17">
        <v>0</v>
      </c>
    </row>
    <row r="422" spans="1:24" s="17" customFormat="1" ht="11.25" x14ac:dyDescent="0.2">
      <c r="A422" s="17" t="s">
        <v>8519</v>
      </c>
      <c r="B422" s="17" t="s">
        <v>8520</v>
      </c>
      <c r="C422" s="17" t="s">
        <v>8521</v>
      </c>
      <c r="D422" s="17" t="s">
        <v>5325</v>
      </c>
      <c r="E422" s="17">
        <v>2018</v>
      </c>
      <c r="F422" s="17" t="s">
        <v>5516</v>
      </c>
      <c r="H422" s="17" t="s">
        <v>8522</v>
      </c>
      <c r="I422" s="17" t="s">
        <v>8523</v>
      </c>
      <c r="J422" s="17" t="s">
        <v>7343</v>
      </c>
      <c r="K422" s="17" t="s">
        <v>8524</v>
      </c>
      <c r="L422" s="17" t="s">
        <v>7771</v>
      </c>
      <c r="M422" s="64">
        <v>4162182</v>
      </c>
      <c r="N422" s="64">
        <v>3121630</v>
      </c>
      <c r="O422" s="17" t="s">
        <v>8525</v>
      </c>
      <c r="P422" s="17" t="s">
        <v>8526</v>
      </c>
      <c r="Q422" s="17" t="s">
        <v>5797</v>
      </c>
      <c r="R422" s="17" t="s">
        <v>8527</v>
      </c>
      <c r="S422" s="17" t="s">
        <v>5321</v>
      </c>
      <c r="T422" s="17" t="s">
        <v>5321</v>
      </c>
      <c r="U422" s="17" t="s">
        <v>8528</v>
      </c>
      <c r="V422" s="17">
        <v>1</v>
      </c>
      <c r="W422" s="17">
        <v>0</v>
      </c>
      <c r="X422" s="17">
        <v>0</v>
      </c>
    </row>
    <row r="423" spans="1:24" s="17" customFormat="1" ht="11.25" x14ac:dyDescent="0.2">
      <c r="A423" s="17" t="s">
        <v>8529</v>
      </c>
      <c r="B423" s="17" t="s">
        <v>8530</v>
      </c>
      <c r="C423" s="17" t="s">
        <v>8531</v>
      </c>
      <c r="D423" s="17" t="s">
        <v>5393</v>
      </c>
      <c r="E423" s="17">
        <v>2018</v>
      </c>
      <c r="F423" s="17" t="s">
        <v>5430</v>
      </c>
      <c r="H423" s="17" t="s">
        <v>8532</v>
      </c>
      <c r="I423" s="17" t="s">
        <v>8533</v>
      </c>
      <c r="J423" s="17" t="s">
        <v>7254</v>
      </c>
      <c r="K423" s="17" t="s">
        <v>8499</v>
      </c>
      <c r="L423" s="17" t="s">
        <v>6658</v>
      </c>
      <c r="M423" s="64">
        <v>2254468</v>
      </c>
      <c r="N423" s="64">
        <v>1239957</v>
      </c>
      <c r="O423" s="17" t="s">
        <v>8534</v>
      </c>
      <c r="P423" s="17" t="s">
        <v>8535</v>
      </c>
      <c r="Q423" s="17" t="s">
        <v>8536</v>
      </c>
      <c r="R423" s="17" t="s">
        <v>5321</v>
      </c>
      <c r="S423" s="17" t="s">
        <v>5321</v>
      </c>
      <c r="T423" s="17" t="s">
        <v>5321</v>
      </c>
      <c r="U423" s="17" t="s">
        <v>5321</v>
      </c>
      <c r="V423" s="17">
        <v>1</v>
      </c>
      <c r="W423" s="17">
        <v>0</v>
      </c>
      <c r="X423" s="17">
        <v>0</v>
      </c>
    </row>
    <row r="424" spans="1:24" s="17" customFormat="1" ht="11.25" x14ac:dyDescent="0.2">
      <c r="A424" s="17" t="s">
        <v>8537</v>
      </c>
      <c r="B424" s="17" t="s">
        <v>8538</v>
      </c>
      <c r="C424" s="17" t="s">
        <v>8539</v>
      </c>
      <c r="D424" s="17" t="s">
        <v>5393</v>
      </c>
      <c r="E424" s="17">
        <v>2018</v>
      </c>
      <c r="F424" s="17" t="s">
        <v>5496</v>
      </c>
      <c r="H424" s="17" t="s">
        <v>8540</v>
      </c>
      <c r="I424" s="17" t="s">
        <v>8541</v>
      </c>
      <c r="J424" s="17" t="s">
        <v>7254</v>
      </c>
      <c r="K424" s="17" t="s">
        <v>8499</v>
      </c>
      <c r="L424" s="17" t="s">
        <v>5765</v>
      </c>
      <c r="M424" s="64">
        <v>2502647</v>
      </c>
      <c r="N424" s="64">
        <v>1332102</v>
      </c>
      <c r="O424" s="17" t="s">
        <v>8542</v>
      </c>
      <c r="P424" s="17" t="s">
        <v>8543</v>
      </c>
      <c r="Q424" s="17" t="s">
        <v>8544</v>
      </c>
      <c r="R424" s="17" t="s">
        <v>5321</v>
      </c>
      <c r="S424" s="17" t="s">
        <v>5321</v>
      </c>
      <c r="T424" s="17" t="s">
        <v>5321</v>
      </c>
      <c r="U424" s="17" t="s">
        <v>5321</v>
      </c>
      <c r="V424" s="17">
        <v>1</v>
      </c>
      <c r="W424" s="17">
        <v>0</v>
      </c>
      <c r="X424" s="17">
        <v>0</v>
      </c>
    </row>
    <row r="425" spans="1:24" s="17" customFormat="1" ht="11.25" x14ac:dyDescent="0.2">
      <c r="A425" s="17" t="s">
        <v>8545</v>
      </c>
      <c r="B425" s="17" t="s">
        <v>8546</v>
      </c>
      <c r="C425" s="17" t="s">
        <v>8547</v>
      </c>
      <c r="D425" s="17" t="s">
        <v>5325</v>
      </c>
      <c r="E425" s="17">
        <v>2018</v>
      </c>
      <c r="F425" s="17" t="s">
        <v>5460</v>
      </c>
      <c r="H425" s="17" t="s">
        <v>8548</v>
      </c>
      <c r="I425" s="17" t="s">
        <v>8549</v>
      </c>
      <c r="J425" s="17" t="s">
        <v>7254</v>
      </c>
      <c r="K425" s="17" t="s">
        <v>8499</v>
      </c>
      <c r="L425" s="17" t="s">
        <v>6411</v>
      </c>
      <c r="M425" s="64">
        <v>2988888</v>
      </c>
      <c r="N425" s="64">
        <v>2232888</v>
      </c>
      <c r="O425" s="17" t="s">
        <v>8135</v>
      </c>
      <c r="P425" s="17" t="s">
        <v>8550</v>
      </c>
      <c r="Q425" s="17" t="s">
        <v>8551</v>
      </c>
      <c r="R425" s="17" t="s">
        <v>5321</v>
      </c>
      <c r="S425" s="17" t="s">
        <v>5321</v>
      </c>
      <c r="T425" s="17" t="s">
        <v>5321</v>
      </c>
      <c r="U425" s="17" t="s">
        <v>5321</v>
      </c>
      <c r="V425" s="17">
        <v>1</v>
      </c>
      <c r="W425" s="17">
        <v>0</v>
      </c>
      <c r="X425" s="17">
        <v>0</v>
      </c>
    </row>
    <row r="426" spans="1:24" s="17" customFormat="1" ht="11.25" x14ac:dyDescent="0.2">
      <c r="A426" s="17" t="s">
        <v>8552</v>
      </c>
      <c r="B426" s="17" t="s">
        <v>8553</v>
      </c>
      <c r="C426" s="17" t="s">
        <v>8552</v>
      </c>
      <c r="D426" s="17" t="s">
        <v>5325</v>
      </c>
      <c r="E426" s="17">
        <v>2018</v>
      </c>
      <c r="F426" s="17" t="s">
        <v>6335</v>
      </c>
      <c r="H426" s="17" t="s">
        <v>8554</v>
      </c>
      <c r="I426" s="17" t="s">
        <v>5321</v>
      </c>
      <c r="J426" s="17" t="s">
        <v>5321</v>
      </c>
      <c r="K426" s="17" t="s">
        <v>8555</v>
      </c>
      <c r="L426" s="17" t="s">
        <v>8556</v>
      </c>
      <c r="M426" s="64">
        <v>10730658</v>
      </c>
      <c r="N426" s="64">
        <v>6438393</v>
      </c>
      <c r="O426" s="17" t="s">
        <v>8557</v>
      </c>
      <c r="P426" s="17" t="s">
        <v>8558</v>
      </c>
      <c r="Q426" s="17" t="s">
        <v>5349</v>
      </c>
      <c r="R426" s="17" t="s">
        <v>8559</v>
      </c>
      <c r="S426" s="17" t="s">
        <v>5321</v>
      </c>
      <c r="T426" s="17" t="s">
        <v>5321</v>
      </c>
      <c r="U426" s="17" t="s">
        <v>8560</v>
      </c>
      <c r="V426" s="17">
        <v>1</v>
      </c>
      <c r="W426" s="17">
        <v>0</v>
      </c>
      <c r="X426" s="17">
        <v>0</v>
      </c>
    </row>
    <row r="427" spans="1:24" s="17" customFormat="1" ht="11.25" x14ac:dyDescent="0.2">
      <c r="A427" s="17" t="s">
        <v>8561</v>
      </c>
      <c r="B427" s="17" t="s">
        <v>8562</v>
      </c>
      <c r="C427" s="17" t="s">
        <v>8563</v>
      </c>
      <c r="D427" s="17" t="s">
        <v>5325</v>
      </c>
      <c r="E427" s="17">
        <v>2018</v>
      </c>
      <c r="F427" s="17" t="s">
        <v>5394</v>
      </c>
      <c r="H427" s="17" t="s">
        <v>8564</v>
      </c>
      <c r="I427" s="17" t="s">
        <v>5321</v>
      </c>
      <c r="J427" s="17" t="s">
        <v>5321</v>
      </c>
      <c r="K427" s="17" t="s">
        <v>8565</v>
      </c>
      <c r="L427" s="17" t="s">
        <v>5473</v>
      </c>
      <c r="M427" s="64">
        <v>3388386</v>
      </c>
      <c r="N427" s="64">
        <v>2541289</v>
      </c>
      <c r="O427" s="17" t="s">
        <v>6573</v>
      </c>
      <c r="P427" s="17" t="s">
        <v>8566</v>
      </c>
      <c r="Q427" s="17" t="s">
        <v>7908</v>
      </c>
      <c r="R427" s="17" t="s">
        <v>5321</v>
      </c>
      <c r="S427" s="17" t="s">
        <v>5321</v>
      </c>
      <c r="T427" s="17" t="s">
        <v>5321</v>
      </c>
      <c r="U427" s="17" t="s">
        <v>8567</v>
      </c>
      <c r="V427" s="17">
        <v>1</v>
      </c>
      <c r="W427" s="17">
        <v>0</v>
      </c>
      <c r="X427" s="17">
        <v>0</v>
      </c>
    </row>
    <row r="428" spans="1:24" s="17" customFormat="1" ht="11.25" x14ac:dyDescent="0.2">
      <c r="A428" s="17" t="s">
        <v>8568</v>
      </c>
      <c r="B428" s="17" t="s">
        <v>8569</v>
      </c>
      <c r="C428" s="17" t="s">
        <v>8570</v>
      </c>
      <c r="D428" s="17" t="s">
        <v>5325</v>
      </c>
      <c r="E428" s="17">
        <v>2018</v>
      </c>
      <c r="F428" s="17" t="s">
        <v>5430</v>
      </c>
      <c r="H428" s="17" t="s">
        <v>8571</v>
      </c>
      <c r="I428" s="17" t="s">
        <v>8572</v>
      </c>
      <c r="J428" s="17" t="s">
        <v>7343</v>
      </c>
      <c r="K428" s="17" t="s">
        <v>8573</v>
      </c>
      <c r="L428" s="17" t="s">
        <v>5521</v>
      </c>
      <c r="M428" s="64">
        <v>1848211</v>
      </c>
      <c r="N428" s="64">
        <v>1108925</v>
      </c>
      <c r="O428" s="17" t="s">
        <v>8574</v>
      </c>
      <c r="P428" s="17" t="s">
        <v>7555</v>
      </c>
      <c r="Q428" s="17" t="s">
        <v>5349</v>
      </c>
      <c r="R428" s="17" t="s">
        <v>5321</v>
      </c>
      <c r="S428" s="17" t="s">
        <v>5321</v>
      </c>
      <c r="T428" s="17" t="s">
        <v>5321</v>
      </c>
      <c r="U428" s="17" t="s">
        <v>5321</v>
      </c>
      <c r="V428" s="17">
        <v>0</v>
      </c>
      <c r="W428" s="17">
        <v>0</v>
      </c>
      <c r="X428" s="17">
        <v>0</v>
      </c>
    </row>
    <row r="429" spans="1:24" s="17" customFormat="1" ht="11.25" x14ac:dyDescent="0.2">
      <c r="A429" s="17" t="s">
        <v>8575</v>
      </c>
      <c r="B429" s="17" t="s">
        <v>8576</v>
      </c>
      <c r="C429" s="17" t="s">
        <v>8577</v>
      </c>
      <c r="D429" s="17" t="s">
        <v>5325</v>
      </c>
      <c r="E429" s="17">
        <v>2018</v>
      </c>
      <c r="F429" s="17" t="s">
        <v>5460</v>
      </c>
      <c r="H429" s="17" t="s">
        <v>6505</v>
      </c>
      <c r="I429" s="17" t="s">
        <v>5321</v>
      </c>
      <c r="J429" s="17" t="s">
        <v>5321</v>
      </c>
      <c r="K429" s="17" t="s">
        <v>8499</v>
      </c>
      <c r="L429" s="17" t="s">
        <v>6411</v>
      </c>
      <c r="M429" s="64">
        <v>4411119</v>
      </c>
      <c r="N429" s="64">
        <v>2352735</v>
      </c>
      <c r="O429" s="17" t="s">
        <v>8578</v>
      </c>
      <c r="P429" s="17" t="s">
        <v>8579</v>
      </c>
      <c r="Q429" s="17" t="s">
        <v>8580</v>
      </c>
      <c r="R429" s="17" t="s">
        <v>5321</v>
      </c>
      <c r="S429" s="17" t="s">
        <v>5321</v>
      </c>
      <c r="T429" s="17" t="s">
        <v>7557</v>
      </c>
      <c r="U429" s="17" t="s">
        <v>8581</v>
      </c>
      <c r="V429" s="17">
        <v>0</v>
      </c>
      <c r="W429" s="17">
        <v>0</v>
      </c>
      <c r="X429" s="17">
        <v>0</v>
      </c>
    </row>
    <row r="430" spans="1:24" s="17" customFormat="1" ht="11.25" x14ac:dyDescent="0.2">
      <c r="A430" s="17" t="s">
        <v>8582</v>
      </c>
      <c r="B430" s="17" t="s">
        <v>8583</v>
      </c>
      <c r="C430" s="17" t="s">
        <v>8584</v>
      </c>
      <c r="D430" s="17" t="s">
        <v>5393</v>
      </c>
      <c r="E430" s="17">
        <v>2018</v>
      </c>
      <c r="F430" s="17" t="s">
        <v>11</v>
      </c>
      <c r="H430" s="17" t="s">
        <v>8585</v>
      </c>
      <c r="I430" s="17" t="s">
        <v>8586</v>
      </c>
      <c r="J430" s="17" t="s">
        <v>7232</v>
      </c>
      <c r="K430" s="17" t="s">
        <v>8087</v>
      </c>
      <c r="L430" s="17" t="s">
        <v>8587</v>
      </c>
      <c r="M430" s="64">
        <v>12772419</v>
      </c>
      <c r="N430" s="64">
        <v>4156408</v>
      </c>
      <c r="O430" s="17" t="s">
        <v>8588</v>
      </c>
      <c r="P430" s="17" t="s">
        <v>8589</v>
      </c>
      <c r="Q430" s="17" t="s">
        <v>8590</v>
      </c>
      <c r="R430" s="17" t="s">
        <v>5321</v>
      </c>
      <c r="S430" s="17" t="s">
        <v>5321</v>
      </c>
      <c r="T430" s="17" t="s">
        <v>5321</v>
      </c>
      <c r="U430" s="17" t="s">
        <v>5321</v>
      </c>
      <c r="V430" s="17">
        <v>1</v>
      </c>
      <c r="W430" s="17">
        <v>0</v>
      </c>
      <c r="X430" s="17">
        <v>0</v>
      </c>
    </row>
    <row r="431" spans="1:24" s="17" customFormat="1" ht="11.25" x14ac:dyDescent="0.2">
      <c r="A431" s="17" t="s">
        <v>8591</v>
      </c>
      <c r="B431" s="17" t="s">
        <v>8592</v>
      </c>
      <c r="C431" s="17" t="s">
        <v>8593</v>
      </c>
      <c r="D431" s="17" t="s">
        <v>5325</v>
      </c>
      <c r="E431" s="17">
        <v>2018</v>
      </c>
      <c r="F431" s="17" t="s">
        <v>6130</v>
      </c>
      <c r="H431" s="17" t="s">
        <v>8594</v>
      </c>
      <c r="I431" s="17" t="s">
        <v>8595</v>
      </c>
      <c r="J431" s="17" t="s">
        <v>5716</v>
      </c>
      <c r="K431" s="17" t="s">
        <v>8499</v>
      </c>
      <c r="L431" s="17" t="s">
        <v>5473</v>
      </c>
      <c r="M431" s="64">
        <v>5103983</v>
      </c>
      <c r="N431" s="64">
        <v>3062380</v>
      </c>
      <c r="O431" s="17" t="s">
        <v>6113</v>
      </c>
      <c r="P431" s="17" t="s">
        <v>8596</v>
      </c>
      <c r="Q431" s="17" t="s">
        <v>7244</v>
      </c>
      <c r="R431" s="17" t="s">
        <v>8597</v>
      </c>
      <c r="S431" s="17" t="s">
        <v>5321</v>
      </c>
      <c r="T431" s="17" t="s">
        <v>5321</v>
      </c>
      <c r="U431" s="17" t="s">
        <v>8598</v>
      </c>
      <c r="V431" s="17">
        <v>1</v>
      </c>
      <c r="W431" s="17">
        <v>0</v>
      </c>
      <c r="X431" s="17">
        <v>0</v>
      </c>
    </row>
    <row r="432" spans="1:24" s="17" customFormat="1" ht="11.25" x14ac:dyDescent="0.2">
      <c r="A432" s="17" t="s">
        <v>8599</v>
      </c>
      <c r="B432" s="17" t="s">
        <v>8600</v>
      </c>
      <c r="C432" s="17" t="s">
        <v>8601</v>
      </c>
      <c r="D432" s="17" t="s">
        <v>5393</v>
      </c>
      <c r="E432" s="17">
        <v>2018</v>
      </c>
      <c r="F432" s="17" t="s">
        <v>13</v>
      </c>
      <c r="I432" s="17" t="s">
        <v>8602</v>
      </c>
      <c r="J432" s="17" t="s">
        <v>7343</v>
      </c>
      <c r="K432" s="17" t="s">
        <v>7324</v>
      </c>
      <c r="L432" s="17" t="s">
        <v>5617</v>
      </c>
      <c r="M432" s="64">
        <v>5621401</v>
      </c>
      <c r="N432" s="64">
        <v>2042452</v>
      </c>
      <c r="O432" s="17" t="s">
        <v>8603</v>
      </c>
      <c r="P432" s="17" t="s">
        <v>8604</v>
      </c>
      <c r="Q432" s="17" t="s">
        <v>8605</v>
      </c>
      <c r="R432" s="17" t="s">
        <v>5321</v>
      </c>
      <c r="S432" s="17" t="s">
        <v>5321</v>
      </c>
      <c r="T432" s="17" t="s">
        <v>5321</v>
      </c>
      <c r="U432" s="17" t="s">
        <v>5321</v>
      </c>
      <c r="V432" s="17">
        <v>1</v>
      </c>
      <c r="W432" s="17">
        <v>0</v>
      </c>
      <c r="X432" s="17">
        <v>0</v>
      </c>
    </row>
    <row r="433" spans="1:24" s="17" customFormat="1" ht="11.25" x14ac:dyDescent="0.2">
      <c r="A433" s="17" t="s">
        <v>8606</v>
      </c>
      <c r="B433" s="17" t="s">
        <v>8607</v>
      </c>
      <c r="C433" s="17" t="s">
        <v>8608</v>
      </c>
      <c r="D433" s="17" t="s">
        <v>5325</v>
      </c>
      <c r="E433" s="17">
        <v>2018</v>
      </c>
      <c r="F433" s="17" t="s">
        <v>5460</v>
      </c>
      <c r="H433" s="17" t="s">
        <v>8609</v>
      </c>
      <c r="I433" s="17" t="s">
        <v>8610</v>
      </c>
      <c r="J433" s="17" t="s">
        <v>7343</v>
      </c>
      <c r="K433" s="17" t="s">
        <v>8499</v>
      </c>
      <c r="L433" s="17" t="s">
        <v>5521</v>
      </c>
      <c r="M433" s="64">
        <v>1402228</v>
      </c>
      <c r="N433" s="64">
        <v>841336</v>
      </c>
      <c r="O433" s="17" t="s">
        <v>8611</v>
      </c>
      <c r="P433" s="17" t="s">
        <v>8612</v>
      </c>
      <c r="Q433" s="17" t="s">
        <v>7264</v>
      </c>
      <c r="R433" s="17" t="s">
        <v>8613</v>
      </c>
      <c r="S433" s="17" t="s">
        <v>5321</v>
      </c>
      <c r="T433" s="17" t="s">
        <v>5321</v>
      </c>
      <c r="U433" s="17" t="s">
        <v>8614</v>
      </c>
      <c r="V433" s="17">
        <v>1</v>
      </c>
      <c r="W433" s="17">
        <v>0</v>
      </c>
      <c r="X433" s="17">
        <v>0</v>
      </c>
    </row>
    <row r="434" spans="1:24" s="17" customFormat="1" ht="11.25" x14ac:dyDescent="0.2">
      <c r="A434" s="17" t="s">
        <v>8615</v>
      </c>
      <c r="B434" s="17" t="s">
        <v>8616</v>
      </c>
      <c r="C434" s="17" t="s">
        <v>8617</v>
      </c>
      <c r="D434" s="17" t="s">
        <v>5325</v>
      </c>
      <c r="E434" s="17">
        <v>2018</v>
      </c>
      <c r="F434" s="17" t="s">
        <v>17</v>
      </c>
      <c r="H434" s="17" t="s">
        <v>5367</v>
      </c>
      <c r="I434" s="17" t="s">
        <v>8618</v>
      </c>
      <c r="J434" s="17" t="s">
        <v>7254</v>
      </c>
      <c r="K434" s="17" t="s">
        <v>8499</v>
      </c>
      <c r="L434" s="17" t="s">
        <v>5473</v>
      </c>
      <c r="M434" s="64">
        <v>2278736</v>
      </c>
      <c r="N434" s="64">
        <v>1681939</v>
      </c>
      <c r="O434" s="17" t="s">
        <v>8611</v>
      </c>
      <c r="P434" s="17" t="s">
        <v>8619</v>
      </c>
      <c r="Q434" s="17" t="s">
        <v>7476</v>
      </c>
      <c r="R434" s="17" t="s">
        <v>8620</v>
      </c>
      <c r="S434" s="17" t="s">
        <v>5321</v>
      </c>
      <c r="T434" s="17" t="s">
        <v>5321</v>
      </c>
      <c r="U434" s="17" t="s">
        <v>5321</v>
      </c>
      <c r="V434" s="17">
        <v>1</v>
      </c>
      <c r="W434" s="17">
        <v>0</v>
      </c>
      <c r="X434" s="17">
        <v>0</v>
      </c>
    </row>
    <row r="435" spans="1:24" s="17" customFormat="1" ht="11.25" x14ac:dyDescent="0.2">
      <c r="A435" s="17" t="s">
        <v>8621</v>
      </c>
      <c r="B435" s="17" t="s">
        <v>8622</v>
      </c>
      <c r="C435" s="17" t="s">
        <v>8623</v>
      </c>
      <c r="D435" s="17" t="s">
        <v>5325</v>
      </c>
      <c r="E435" s="17">
        <v>2018</v>
      </c>
      <c r="F435" s="17" t="s">
        <v>6084</v>
      </c>
      <c r="H435" s="17" t="s">
        <v>8624</v>
      </c>
      <c r="I435" s="17" t="s">
        <v>8625</v>
      </c>
      <c r="J435" s="17" t="s">
        <v>5519</v>
      </c>
      <c r="K435" s="17" t="s">
        <v>8524</v>
      </c>
      <c r="L435" s="17" t="s">
        <v>8626</v>
      </c>
      <c r="M435" s="64">
        <v>9771435</v>
      </c>
      <c r="N435" s="64">
        <v>5255079</v>
      </c>
      <c r="O435" s="17" t="s">
        <v>8627</v>
      </c>
      <c r="P435" s="17" t="s">
        <v>8628</v>
      </c>
      <c r="Q435" s="17" t="s">
        <v>8629</v>
      </c>
      <c r="R435" s="17" t="s">
        <v>8630</v>
      </c>
      <c r="S435" s="17" t="s">
        <v>5321</v>
      </c>
      <c r="T435" s="17" t="s">
        <v>5321</v>
      </c>
      <c r="U435" s="17" t="s">
        <v>8631</v>
      </c>
      <c r="V435" s="17">
        <v>1</v>
      </c>
      <c r="W435" s="17">
        <v>0</v>
      </c>
      <c r="X435" s="17">
        <v>0</v>
      </c>
    </row>
    <row r="436" spans="1:24" s="17" customFormat="1" ht="11.25" x14ac:dyDescent="0.2">
      <c r="A436" s="17" t="s">
        <v>8632</v>
      </c>
      <c r="B436" s="17" t="s">
        <v>8633</v>
      </c>
      <c r="C436" s="17" t="s">
        <v>8634</v>
      </c>
      <c r="D436" s="17" t="s">
        <v>5325</v>
      </c>
      <c r="E436" s="17">
        <v>2018</v>
      </c>
      <c r="F436" s="17" t="s">
        <v>5460</v>
      </c>
      <c r="H436" s="17" t="s">
        <v>8635</v>
      </c>
      <c r="I436" s="17" t="s">
        <v>8636</v>
      </c>
      <c r="J436" s="17" t="s">
        <v>8637</v>
      </c>
      <c r="K436" s="17" t="s">
        <v>8087</v>
      </c>
      <c r="L436" s="17" t="s">
        <v>6388</v>
      </c>
      <c r="M436" s="64">
        <v>3360445</v>
      </c>
      <c r="N436" s="64">
        <v>2016267</v>
      </c>
      <c r="O436" s="17" t="s">
        <v>6608</v>
      </c>
      <c r="P436" s="17" t="s">
        <v>8638</v>
      </c>
      <c r="Q436" s="17" t="s">
        <v>7931</v>
      </c>
      <c r="R436" s="17" t="s">
        <v>5321</v>
      </c>
      <c r="S436" s="17" t="s">
        <v>5321</v>
      </c>
      <c r="T436" s="17" t="s">
        <v>8639</v>
      </c>
      <c r="U436" s="17" t="s">
        <v>8640</v>
      </c>
      <c r="V436" s="17">
        <v>1</v>
      </c>
      <c r="W436" s="17">
        <v>0</v>
      </c>
      <c r="X436" s="17">
        <v>0</v>
      </c>
    </row>
    <row r="437" spans="1:24" s="17" customFormat="1" ht="11.25" x14ac:dyDescent="0.2">
      <c r="A437" s="17" t="s">
        <v>8641</v>
      </c>
      <c r="B437" s="17" t="s">
        <v>8642</v>
      </c>
      <c r="C437" s="17" t="s">
        <v>8643</v>
      </c>
      <c r="D437" s="17" t="s">
        <v>5393</v>
      </c>
      <c r="E437" s="17">
        <v>2018</v>
      </c>
      <c r="F437" s="17" t="s">
        <v>5394</v>
      </c>
      <c r="H437" s="17" t="s">
        <v>8644</v>
      </c>
      <c r="I437" s="17" t="s">
        <v>5321</v>
      </c>
      <c r="J437" s="17" t="s">
        <v>5321</v>
      </c>
      <c r="K437" s="17" t="s">
        <v>8524</v>
      </c>
      <c r="L437" s="17" t="s">
        <v>7749</v>
      </c>
      <c r="M437" s="64">
        <v>2560673</v>
      </c>
      <c r="N437" s="64">
        <v>1408370</v>
      </c>
      <c r="O437" s="17" t="s">
        <v>8645</v>
      </c>
      <c r="P437" s="17" t="s">
        <v>8646</v>
      </c>
      <c r="Q437" s="17" t="s">
        <v>8647</v>
      </c>
      <c r="R437" s="17" t="s">
        <v>5321</v>
      </c>
      <c r="S437" s="17" t="s">
        <v>5321</v>
      </c>
      <c r="T437" s="17" t="s">
        <v>5321</v>
      </c>
      <c r="U437" s="17" t="s">
        <v>5321</v>
      </c>
      <c r="V437" s="17">
        <v>1</v>
      </c>
      <c r="W437" s="17">
        <v>0</v>
      </c>
      <c r="X437" s="17">
        <v>0</v>
      </c>
    </row>
    <row r="438" spans="1:24" s="17" customFormat="1" ht="11.25" x14ac:dyDescent="0.2">
      <c r="A438" s="17" t="s">
        <v>8648</v>
      </c>
      <c r="B438" s="17" t="s">
        <v>8649</v>
      </c>
      <c r="C438" s="17" t="s">
        <v>8650</v>
      </c>
      <c r="D438" s="17" t="s">
        <v>5325</v>
      </c>
      <c r="E438" s="17">
        <v>2018</v>
      </c>
      <c r="F438" s="17" t="s">
        <v>5341</v>
      </c>
      <c r="H438" s="17" t="s">
        <v>8651</v>
      </c>
      <c r="I438" s="17" t="s">
        <v>8652</v>
      </c>
      <c r="J438" s="17" t="s">
        <v>7409</v>
      </c>
      <c r="K438" s="17" t="s">
        <v>8555</v>
      </c>
      <c r="L438" s="17" t="s">
        <v>5521</v>
      </c>
      <c r="M438" s="64">
        <v>11750000</v>
      </c>
      <c r="N438" s="64">
        <v>7050000</v>
      </c>
      <c r="O438" s="17" t="s">
        <v>5846</v>
      </c>
      <c r="P438" s="17" t="s">
        <v>8653</v>
      </c>
      <c r="Q438" s="17" t="s">
        <v>5437</v>
      </c>
      <c r="R438" s="17" t="s">
        <v>7018</v>
      </c>
      <c r="S438" s="17" t="s">
        <v>5321</v>
      </c>
      <c r="T438" s="17" t="s">
        <v>5321</v>
      </c>
      <c r="U438" s="17" t="s">
        <v>8654</v>
      </c>
      <c r="V438" s="17">
        <v>1</v>
      </c>
      <c r="W438" s="17">
        <v>0</v>
      </c>
      <c r="X438" s="17">
        <v>0</v>
      </c>
    </row>
    <row r="439" spans="1:24" s="17" customFormat="1" ht="11.25" x14ac:dyDescent="0.2">
      <c r="A439" s="17" t="s">
        <v>8655</v>
      </c>
      <c r="B439" s="17" t="s">
        <v>8656</v>
      </c>
      <c r="C439" s="17" t="s">
        <v>8657</v>
      </c>
      <c r="D439" s="17" t="s">
        <v>5393</v>
      </c>
      <c r="E439" s="17">
        <v>2018</v>
      </c>
      <c r="F439" s="17" t="s">
        <v>5394</v>
      </c>
      <c r="H439" s="17" t="s">
        <v>8658</v>
      </c>
      <c r="I439" s="17" t="s">
        <v>5321</v>
      </c>
      <c r="J439" s="17" t="s">
        <v>5321</v>
      </c>
      <c r="K439" s="17" t="s">
        <v>8499</v>
      </c>
      <c r="L439" s="17" t="s">
        <v>6736</v>
      </c>
      <c r="M439" s="64">
        <v>3764944</v>
      </c>
      <c r="N439" s="64">
        <v>1441551</v>
      </c>
      <c r="O439" s="17" t="s">
        <v>8659</v>
      </c>
      <c r="P439" s="17" t="s">
        <v>8660</v>
      </c>
      <c r="Q439" s="17" t="s">
        <v>5349</v>
      </c>
      <c r="R439" s="17" t="s">
        <v>5321</v>
      </c>
      <c r="S439" s="17" t="s">
        <v>5321</v>
      </c>
      <c r="T439" s="17" t="s">
        <v>5321</v>
      </c>
      <c r="U439" s="17" t="s">
        <v>5321</v>
      </c>
      <c r="V439" s="17">
        <v>1</v>
      </c>
      <c r="W439" s="17">
        <v>0</v>
      </c>
      <c r="X439" s="17">
        <v>0</v>
      </c>
    </row>
    <row r="440" spans="1:24" s="17" customFormat="1" ht="11.25" x14ac:dyDescent="0.2">
      <c r="A440" s="17" t="s">
        <v>8661</v>
      </c>
      <c r="B440" s="17" t="s">
        <v>8662</v>
      </c>
      <c r="C440" s="17" t="s">
        <v>8663</v>
      </c>
      <c r="D440" s="17" t="s">
        <v>5393</v>
      </c>
      <c r="E440" s="17">
        <v>2018</v>
      </c>
      <c r="F440" s="17" t="s">
        <v>5460</v>
      </c>
      <c r="H440" s="17" t="s">
        <v>8664</v>
      </c>
      <c r="I440" s="17" t="s">
        <v>8665</v>
      </c>
      <c r="J440" s="17" t="s">
        <v>7343</v>
      </c>
      <c r="K440" s="17" t="s">
        <v>8499</v>
      </c>
      <c r="L440" s="17" t="s">
        <v>8666</v>
      </c>
      <c r="M440" s="64">
        <v>2278694</v>
      </c>
      <c r="N440" s="64">
        <v>1180681</v>
      </c>
      <c r="O440" s="17" t="s">
        <v>8667</v>
      </c>
      <c r="P440" s="17" t="s">
        <v>8668</v>
      </c>
      <c r="Q440" s="17" t="s">
        <v>8669</v>
      </c>
      <c r="R440" s="17" t="s">
        <v>5321</v>
      </c>
      <c r="S440" s="17" t="s">
        <v>5321</v>
      </c>
      <c r="T440" s="17" t="s">
        <v>5321</v>
      </c>
      <c r="U440" s="17" t="s">
        <v>5321</v>
      </c>
      <c r="V440" s="17">
        <v>1</v>
      </c>
      <c r="W440" s="17">
        <v>0</v>
      </c>
      <c r="X440" s="17">
        <v>0</v>
      </c>
    </row>
    <row r="441" spans="1:24" s="17" customFormat="1" ht="11.25" x14ac:dyDescent="0.2">
      <c r="A441" s="17" t="s">
        <v>8670</v>
      </c>
      <c r="B441" s="17" t="s">
        <v>8671</v>
      </c>
      <c r="C441" s="17" t="s">
        <v>8672</v>
      </c>
      <c r="D441" s="17" t="s">
        <v>5381</v>
      </c>
      <c r="E441" s="17">
        <v>2018</v>
      </c>
      <c r="F441" s="17" t="s">
        <v>6130</v>
      </c>
      <c r="H441" s="17" t="s">
        <v>8673</v>
      </c>
      <c r="I441" s="17" t="s">
        <v>5321</v>
      </c>
      <c r="J441" s="17" t="s">
        <v>5321</v>
      </c>
      <c r="K441" s="17" t="s">
        <v>7324</v>
      </c>
      <c r="L441" s="17" t="s">
        <v>5488</v>
      </c>
      <c r="M441" s="64">
        <v>2445790</v>
      </c>
      <c r="N441" s="64">
        <v>1344637</v>
      </c>
      <c r="O441" s="17" t="s">
        <v>7880</v>
      </c>
      <c r="P441" s="17" t="s">
        <v>8674</v>
      </c>
      <c r="Q441" s="17" t="s">
        <v>6136</v>
      </c>
      <c r="R441" s="17" t="s">
        <v>5321</v>
      </c>
      <c r="S441" s="17" t="s">
        <v>5321</v>
      </c>
      <c r="T441" s="17" t="s">
        <v>5321</v>
      </c>
      <c r="U441" s="17" t="s">
        <v>5321</v>
      </c>
      <c r="V441" s="17">
        <v>1</v>
      </c>
      <c r="W441" s="17">
        <v>0</v>
      </c>
      <c r="X441" s="17">
        <v>0</v>
      </c>
    </row>
    <row r="442" spans="1:24" s="17" customFormat="1" ht="11.25" x14ac:dyDescent="0.2">
      <c r="A442" s="17" t="s">
        <v>8675</v>
      </c>
      <c r="B442" s="17" t="s">
        <v>8676</v>
      </c>
      <c r="C442" s="17" t="s">
        <v>8677</v>
      </c>
      <c r="D442" s="17" t="s">
        <v>5381</v>
      </c>
      <c r="E442" s="17">
        <v>2017</v>
      </c>
      <c r="F442" s="17" t="s">
        <v>5430</v>
      </c>
      <c r="I442" s="17" t="s">
        <v>8678</v>
      </c>
      <c r="J442" s="17" t="s">
        <v>5369</v>
      </c>
      <c r="K442" s="17" t="s">
        <v>7603</v>
      </c>
      <c r="L442" s="17" t="s">
        <v>8377</v>
      </c>
      <c r="M442" s="64">
        <v>3075139</v>
      </c>
      <c r="N442" s="64">
        <v>1844656</v>
      </c>
      <c r="O442" s="17" t="s">
        <v>8679</v>
      </c>
      <c r="P442" s="17" t="s">
        <v>8680</v>
      </c>
      <c r="Q442" s="17" t="s">
        <v>7476</v>
      </c>
      <c r="R442" s="17" t="s">
        <v>5321</v>
      </c>
      <c r="S442" s="17" t="s">
        <v>5321</v>
      </c>
      <c r="T442" s="17" t="s">
        <v>5321</v>
      </c>
      <c r="U442" s="17" t="s">
        <v>5321</v>
      </c>
      <c r="V442" s="17">
        <v>1</v>
      </c>
      <c r="W442" s="17">
        <v>0</v>
      </c>
      <c r="X442" s="17">
        <v>0</v>
      </c>
    </row>
    <row r="443" spans="1:24" s="17" customFormat="1" ht="11.25" x14ac:dyDescent="0.2">
      <c r="A443" s="17" t="s">
        <v>8681</v>
      </c>
      <c r="B443" s="17" t="s">
        <v>8682</v>
      </c>
      <c r="C443" s="17" t="s">
        <v>8683</v>
      </c>
      <c r="D443" s="17" t="s">
        <v>5393</v>
      </c>
      <c r="E443" s="17">
        <v>2018</v>
      </c>
      <c r="F443" s="17" t="s">
        <v>6130</v>
      </c>
      <c r="H443" s="17" t="s">
        <v>8684</v>
      </c>
      <c r="I443" s="17" t="s">
        <v>5321</v>
      </c>
      <c r="J443" s="17" t="s">
        <v>5321</v>
      </c>
      <c r="K443" s="17" t="s">
        <v>7324</v>
      </c>
      <c r="L443" s="17" t="s">
        <v>5398</v>
      </c>
      <c r="M443" s="64">
        <v>5617020</v>
      </c>
      <c r="N443" s="64">
        <v>2400000</v>
      </c>
      <c r="O443" s="17" t="s">
        <v>8685</v>
      </c>
      <c r="P443" s="17" t="s">
        <v>8686</v>
      </c>
      <c r="Q443" s="17" t="s">
        <v>8090</v>
      </c>
      <c r="R443" s="17" t="s">
        <v>5321</v>
      </c>
      <c r="S443" s="17" t="s">
        <v>5321</v>
      </c>
      <c r="T443" s="17" t="s">
        <v>8687</v>
      </c>
      <c r="U443" s="17" t="s">
        <v>5321</v>
      </c>
      <c r="V443" s="17">
        <v>1</v>
      </c>
      <c r="W443" s="17">
        <v>0</v>
      </c>
      <c r="X443" s="17">
        <v>0</v>
      </c>
    </row>
    <row r="444" spans="1:24" s="17" customFormat="1" ht="11.25" x14ac:dyDescent="0.2">
      <c r="A444" s="17" t="s">
        <v>8688</v>
      </c>
      <c r="B444" s="17" t="s">
        <v>8689</v>
      </c>
      <c r="C444" s="17" t="s">
        <v>8690</v>
      </c>
      <c r="D444" s="17" t="s">
        <v>5325</v>
      </c>
      <c r="E444" s="17">
        <v>2018</v>
      </c>
      <c r="F444" s="17" t="s">
        <v>6084</v>
      </c>
      <c r="H444" s="17" t="s">
        <v>8691</v>
      </c>
      <c r="I444" s="17" t="s">
        <v>8692</v>
      </c>
      <c r="J444" s="17" t="s">
        <v>7409</v>
      </c>
      <c r="K444" s="17" t="s">
        <v>8499</v>
      </c>
      <c r="L444" s="17" t="s">
        <v>5434</v>
      </c>
      <c r="M444" s="64">
        <v>3126528</v>
      </c>
      <c r="N444" s="64">
        <v>1842941</v>
      </c>
      <c r="O444" s="17" t="s">
        <v>8693</v>
      </c>
      <c r="P444" s="17" t="s">
        <v>7963</v>
      </c>
      <c r="Q444" s="17" t="s">
        <v>6652</v>
      </c>
      <c r="R444" s="17" t="s">
        <v>7965</v>
      </c>
      <c r="S444" s="17" t="s">
        <v>5321</v>
      </c>
      <c r="T444" s="17" t="s">
        <v>5321</v>
      </c>
      <c r="U444" s="17" t="s">
        <v>8694</v>
      </c>
      <c r="V444" s="17">
        <v>1</v>
      </c>
      <c r="W444" s="17">
        <v>0</v>
      </c>
      <c r="X444" s="17">
        <v>0</v>
      </c>
    </row>
    <row r="445" spans="1:24" s="17" customFormat="1" ht="11.25" x14ac:dyDescent="0.2">
      <c r="A445" s="17" t="s">
        <v>8695</v>
      </c>
      <c r="B445" s="17" t="s">
        <v>8696</v>
      </c>
      <c r="C445" s="17" t="s">
        <v>8697</v>
      </c>
      <c r="D445" s="17" t="s">
        <v>5393</v>
      </c>
      <c r="E445" s="17">
        <v>2018</v>
      </c>
      <c r="F445" s="17" t="s">
        <v>5430</v>
      </c>
      <c r="H445" s="17" t="s">
        <v>8698</v>
      </c>
      <c r="I445" s="17" t="s">
        <v>8699</v>
      </c>
      <c r="J445" s="17" t="s">
        <v>7343</v>
      </c>
      <c r="K445" s="17" t="s">
        <v>7324</v>
      </c>
      <c r="L445" s="17" t="s">
        <v>5488</v>
      </c>
      <c r="M445" s="64">
        <v>2179363</v>
      </c>
      <c r="N445" s="64">
        <v>1195896</v>
      </c>
      <c r="O445" s="17" t="s">
        <v>8700</v>
      </c>
      <c r="P445" s="17" t="s">
        <v>8701</v>
      </c>
      <c r="Q445" s="17" t="s">
        <v>8702</v>
      </c>
      <c r="R445" s="17" t="s">
        <v>5321</v>
      </c>
      <c r="S445" s="17" t="s">
        <v>5321</v>
      </c>
      <c r="T445" s="17" t="s">
        <v>5321</v>
      </c>
      <c r="U445" s="17" t="s">
        <v>5321</v>
      </c>
      <c r="V445" s="17">
        <v>1</v>
      </c>
      <c r="W445" s="17">
        <v>0</v>
      </c>
      <c r="X445" s="17">
        <v>0</v>
      </c>
    </row>
    <row r="446" spans="1:24" s="17" customFormat="1" ht="11.25" x14ac:dyDescent="0.2">
      <c r="A446" s="17" t="s">
        <v>8703</v>
      </c>
      <c r="B446" s="17" t="s">
        <v>8704</v>
      </c>
      <c r="C446" s="17" t="s">
        <v>8705</v>
      </c>
      <c r="D446" s="17" t="s">
        <v>5393</v>
      </c>
      <c r="E446" s="17">
        <v>2018</v>
      </c>
      <c r="F446" s="17" t="s">
        <v>5460</v>
      </c>
      <c r="H446" s="17" t="s">
        <v>8706</v>
      </c>
      <c r="I446" s="17" t="s">
        <v>8707</v>
      </c>
      <c r="J446" s="17" t="s">
        <v>5716</v>
      </c>
      <c r="K446" s="17" t="s">
        <v>8499</v>
      </c>
      <c r="L446" s="17" t="s">
        <v>8708</v>
      </c>
      <c r="M446" s="64">
        <v>3450474</v>
      </c>
      <c r="N446" s="64">
        <v>1827072</v>
      </c>
      <c r="O446" s="17" t="s">
        <v>8709</v>
      </c>
      <c r="P446" s="17" t="s">
        <v>8710</v>
      </c>
      <c r="Q446" s="17" t="s">
        <v>6232</v>
      </c>
      <c r="R446" s="17" t="s">
        <v>5321</v>
      </c>
      <c r="S446" s="17" t="s">
        <v>5321</v>
      </c>
      <c r="T446" s="17" t="s">
        <v>5321</v>
      </c>
      <c r="U446" s="17" t="s">
        <v>5321</v>
      </c>
      <c r="V446" s="17">
        <v>1</v>
      </c>
      <c r="W446" s="17">
        <v>0</v>
      </c>
      <c r="X446" s="17">
        <v>0</v>
      </c>
    </row>
    <row r="447" spans="1:24" s="17" customFormat="1" ht="11.25" x14ac:dyDescent="0.2">
      <c r="A447" s="17" t="s">
        <v>8711</v>
      </c>
      <c r="B447" s="17" t="s">
        <v>8712</v>
      </c>
      <c r="C447" s="17" t="s">
        <v>8713</v>
      </c>
      <c r="D447" s="17" t="s">
        <v>5325</v>
      </c>
      <c r="E447" s="17">
        <v>2018</v>
      </c>
      <c r="F447" s="17" t="s">
        <v>5460</v>
      </c>
      <c r="H447" s="17" t="s">
        <v>8714</v>
      </c>
      <c r="I447" s="17" t="s">
        <v>8715</v>
      </c>
      <c r="J447" s="17" t="s">
        <v>8637</v>
      </c>
      <c r="K447" s="17" t="s">
        <v>8716</v>
      </c>
      <c r="L447" s="17" t="s">
        <v>5617</v>
      </c>
      <c r="M447" s="64">
        <v>4867500</v>
      </c>
      <c r="N447" s="64">
        <v>2920500</v>
      </c>
      <c r="O447" s="17" t="s">
        <v>6869</v>
      </c>
      <c r="P447" s="17" t="s">
        <v>8717</v>
      </c>
      <c r="Q447" s="17" t="s">
        <v>8718</v>
      </c>
      <c r="R447" s="17" t="s">
        <v>5321</v>
      </c>
      <c r="S447" s="17" t="s">
        <v>5321</v>
      </c>
      <c r="T447" s="17" t="s">
        <v>5321</v>
      </c>
      <c r="U447" s="17" t="s">
        <v>8719</v>
      </c>
      <c r="V447" s="17">
        <v>1</v>
      </c>
      <c r="W447" s="17">
        <v>0</v>
      </c>
      <c r="X447" s="17">
        <v>0</v>
      </c>
    </row>
    <row r="448" spans="1:24" s="17" customFormat="1" ht="11.25" x14ac:dyDescent="0.2">
      <c r="A448" s="17" t="s">
        <v>8720</v>
      </c>
      <c r="B448" s="17" t="s">
        <v>8721</v>
      </c>
      <c r="C448" s="17" t="s">
        <v>8722</v>
      </c>
      <c r="D448" s="17" t="s">
        <v>5393</v>
      </c>
      <c r="E448" s="17">
        <v>2018</v>
      </c>
      <c r="F448" s="17" t="s">
        <v>5430</v>
      </c>
      <c r="H448" s="17" t="s">
        <v>8723</v>
      </c>
      <c r="I448" s="17" t="s">
        <v>8724</v>
      </c>
      <c r="J448" s="17" t="s">
        <v>8725</v>
      </c>
      <c r="K448" s="17" t="s">
        <v>7324</v>
      </c>
      <c r="L448" s="17" t="s">
        <v>5488</v>
      </c>
      <c r="M448" s="64">
        <v>2926547</v>
      </c>
      <c r="N448" s="64">
        <v>1596470</v>
      </c>
      <c r="O448" s="17" t="s">
        <v>8726</v>
      </c>
      <c r="P448" s="17" t="s">
        <v>8727</v>
      </c>
      <c r="Q448" s="17" t="s">
        <v>8728</v>
      </c>
      <c r="R448" s="17" t="s">
        <v>5321</v>
      </c>
      <c r="S448" s="17" t="s">
        <v>5321</v>
      </c>
      <c r="T448" s="17" t="s">
        <v>5321</v>
      </c>
      <c r="U448" s="17" t="s">
        <v>5321</v>
      </c>
      <c r="V448" s="17">
        <v>1</v>
      </c>
      <c r="W448" s="17">
        <v>0</v>
      </c>
      <c r="X448" s="17">
        <v>0</v>
      </c>
    </row>
    <row r="449" spans="1:24" s="17" customFormat="1" ht="11.25" x14ac:dyDescent="0.2">
      <c r="A449" s="17" t="s">
        <v>8729</v>
      </c>
      <c r="B449" s="17" t="s">
        <v>8730</v>
      </c>
      <c r="C449" s="17" t="s">
        <v>8731</v>
      </c>
      <c r="D449" s="17" t="s">
        <v>5393</v>
      </c>
      <c r="E449" s="17">
        <v>2018</v>
      </c>
      <c r="F449" s="17" t="s">
        <v>5341</v>
      </c>
      <c r="H449" s="17" t="s">
        <v>8732</v>
      </c>
      <c r="I449" s="17" t="s">
        <v>8733</v>
      </c>
      <c r="J449" s="17" t="s">
        <v>7232</v>
      </c>
      <c r="K449" s="17" t="s">
        <v>7324</v>
      </c>
      <c r="L449" s="17" t="s">
        <v>8734</v>
      </c>
      <c r="M449" s="64">
        <v>7365711</v>
      </c>
      <c r="N449" s="64">
        <v>2498901</v>
      </c>
      <c r="O449" s="17" t="s">
        <v>8735</v>
      </c>
      <c r="P449" s="17" t="s">
        <v>8736</v>
      </c>
      <c r="Q449" s="17" t="s">
        <v>8728</v>
      </c>
      <c r="R449" s="17" t="s">
        <v>5321</v>
      </c>
      <c r="S449" s="17" t="s">
        <v>5321</v>
      </c>
      <c r="T449" s="17" t="s">
        <v>5321</v>
      </c>
      <c r="U449" s="17" t="s">
        <v>5321</v>
      </c>
      <c r="V449" s="17">
        <v>1</v>
      </c>
      <c r="W449" s="17">
        <v>0</v>
      </c>
      <c r="X449" s="17">
        <v>0</v>
      </c>
    </row>
    <row r="450" spans="1:24" s="17" customFormat="1" ht="11.25" x14ac:dyDescent="0.2">
      <c r="A450" s="17" t="s">
        <v>8737</v>
      </c>
      <c r="B450" s="17" t="s">
        <v>8738</v>
      </c>
      <c r="C450" s="17" t="s">
        <v>8739</v>
      </c>
      <c r="D450" s="17" t="s">
        <v>5381</v>
      </c>
      <c r="E450" s="17">
        <v>2018</v>
      </c>
      <c r="F450" s="17" t="s">
        <v>5460</v>
      </c>
      <c r="H450" s="17" t="s">
        <v>8740</v>
      </c>
      <c r="I450" s="17" t="s">
        <v>8741</v>
      </c>
      <c r="J450" s="17" t="s">
        <v>8742</v>
      </c>
      <c r="K450" s="17" t="s">
        <v>7324</v>
      </c>
      <c r="L450" s="17" t="s">
        <v>8743</v>
      </c>
      <c r="M450" s="64">
        <v>2764715</v>
      </c>
      <c r="N450" s="64">
        <v>1520588</v>
      </c>
      <c r="O450" s="17" t="s">
        <v>8744</v>
      </c>
      <c r="P450" s="17" t="s">
        <v>8745</v>
      </c>
      <c r="Q450" s="17" t="s">
        <v>8746</v>
      </c>
      <c r="R450" s="17" t="s">
        <v>5321</v>
      </c>
      <c r="S450" s="17" t="s">
        <v>5321</v>
      </c>
      <c r="T450" s="17" t="s">
        <v>5321</v>
      </c>
      <c r="U450" s="17" t="s">
        <v>5321</v>
      </c>
      <c r="V450" s="17">
        <v>1</v>
      </c>
      <c r="W450" s="17">
        <v>0</v>
      </c>
      <c r="X450" s="17">
        <v>0</v>
      </c>
    </row>
    <row r="451" spans="1:24" s="17" customFormat="1" ht="11.25" x14ac:dyDescent="0.2">
      <c r="A451" s="17" t="s">
        <v>8747</v>
      </c>
      <c r="B451" s="17" t="s">
        <v>8748</v>
      </c>
      <c r="C451" s="17" t="s">
        <v>8749</v>
      </c>
      <c r="D451" s="17" t="s">
        <v>5393</v>
      </c>
      <c r="E451" s="17">
        <v>2018</v>
      </c>
      <c r="F451" s="17" t="s">
        <v>5341</v>
      </c>
      <c r="H451" s="17" t="s">
        <v>8750</v>
      </c>
      <c r="I451" s="17" t="s">
        <v>8751</v>
      </c>
      <c r="J451" s="17" t="s">
        <v>7232</v>
      </c>
      <c r="K451" s="17" t="s">
        <v>8499</v>
      </c>
      <c r="L451" s="17" t="s">
        <v>6744</v>
      </c>
      <c r="M451" s="64">
        <v>11125168</v>
      </c>
      <c r="N451" s="64">
        <v>3518992</v>
      </c>
      <c r="O451" s="17" t="s">
        <v>8752</v>
      </c>
      <c r="P451" s="17" t="s">
        <v>8753</v>
      </c>
      <c r="Q451" s="17" t="s">
        <v>8754</v>
      </c>
      <c r="R451" s="17" t="s">
        <v>5321</v>
      </c>
      <c r="S451" s="17" t="s">
        <v>5321</v>
      </c>
      <c r="T451" s="17" t="s">
        <v>5321</v>
      </c>
      <c r="U451" s="17" t="s">
        <v>5321</v>
      </c>
      <c r="V451" s="17">
        <v>1</v>
      </c>
      <c r="W451" s="17">
        <v>0</v>
      </c>
      <c r="X451" s="17">
        <v>0</v>
      </c>
    </row>
    <row r="452" spans="1:24" s="17" customFormat="1" ht="11.25" x14ac:dyDescent="0.2">
      <c r="A452" s="17" t="s">
        <v>8755</v>
      </c>
      <c r="B452" s="17" t="s">
        <v>8756</v>
      </c>
      <c r="C452" s="17" t="s">
        <v>8757</v>
      </c>
      <c r="D452" s="17" t="s">
        <v>5325</v>
      </c>
      <c r="E452" s="17">
        <v>2018</v>
      </c>
      <c r="F452" s="17" t="s">
        <v>5460</v>
      </c>
      <c r="H452" s="17" t="s">
        <v>8758</v>
      </c>
      <c r="I452" s="17" t="s">
        <v>8759</v>
      </c>
      <c r="J452" s="17" t="s">
        <v>7343</v>
      </c>
      <c r="K452" s="17" t="s">
        <v>8524</v>
      </c>
      <c r="L452" s="17" t="s">
        <v>7288</v>
      </c>
      <c r="M452" s="64">
        <v>1745894</v>
      </c>
      <c r="N452" s="64">
        <v>1309419</v>
      </c>
      <c r="O452" s="17" t="s">
        <v>5826</v>
      </c>
      <c r="P452" s="17" t="s">
        <v>8760</v>
      </c>
      <c r="Q452" s="17" t="s">
        <v>5797</v>
      </c>
      <c r="R452" s="17" t="s">
        <v>5321</v>
      </c>
      <c r="S452" s="17" t="s">
        <v>5321</v>
      </c>
      <c r="T452" s="17" t="s">
        <v>5321</v>
      </c>
      <c r="U452" s="17" t="s">
        <v>8761</v>
      </c>
      <c r="V452" s="17">
        <v>1</v>
      </c>
      <c r="W452" s="17">
        <v>0</v>
      </c>
      <c r="X452" s="17">
        <v>0</v>
      </c>
    </row>
    <row r="453" spans="1:24" s="17" customFormat="1" ht="11.25" x14ac:dyDescent="0.2">
      <c r="A453" s="17" t="s">
        <v>8762</v>
      </c>
      <c r="B453" s="17" t="s">
        <v>8763</v>
      </c>
      <c r="C453" s="17" t="s">
        <v>8764</v>
      </c>
      <c r="D453" s="17" t="s">
        <v>5393</v>
      </c>
      <c r="E453" s="17">
        <v>2018</v>
      </c>
      <c r="F453" s="17" t="s">
        <v>11</v>
      </c>
      <c r="H453" s="17" t="s">
        <v>8765</v>
      </c>
      <c r="I453" s="17" t="s">
        <v>8766</v>
      </c>
      <c r="J453" s="17" t="s">
        <v>7343</v>
      </c>
      <c r="K453" s="17" t="s">
        <v>8767</v>
      </c>
      <c r="L453" s="17" t="s">
        <v>5845</v>
      </c>
      <c r="M453" s="64">
        <v>5121630</v>
      </c>
      <c r="N453" s="64">
        <v>2401737</v>
      </c>
      <c r="O453" s="17" t="s">
        <v>8768</v>
      </c>
      <c r="P453" s="17" t="s">
        <v>8769</v>
      </c>
      <c r="Q453" s="17" t="s">
        <v>8536</v>
      </c>
      <c r="R453" s="17" t="s">
        <v>5321</v>
      </c>
      <c r="S453" s="17" t="s">
        <v>5321</v>
      </c>
      <c r="T453" s="17" t="s">
        <v>5321</v>
      </c>
      <c r="U453" s="17" t="s">
        <v>5321</v>
      </c>
      <c r="V453" s="17">
        <v>1</v>
      </c>
      <c r="W453" s="17">
        <v>0</v>
      </c>
      <c r="X453" s="17">
        <v>0</v>
      </c>
    </row>
    <row r="454" spans="1:24" s="17" customFormat="1" ht="11.25" x14ac:dyDescent="0.2">
      <c r="A454" s="17" t="s">
        <v>8770</v>
      </c>
      <c r="B454" s="17" t="s">
        <v>8771</v>
      </c>
      <c r="C454" s="17" t="s">
        <v>8772</v>
      </c>
      <c r="D454" s="17" t="s">
        <v>5325</v>
      </c>
      <c r="E454" s="17">
        <v>2018</v>
      </c>
      <c r="F454" s="17" t="s">
        <v>5460</v>
      </c>
      <c r="H454" s="17" t="s">
        <v>8773</v>
      </c>
      <c r="I454" s="17" t="s">
        <v>8774</v>
      </c>
      <c r="J454" s="17" t="s">
        <v>5519</v>
      </c>
      <c r="K454" s="17" t="s">
        <v>8555</v>
      </c>
      <c r="L454" s="17" t="s">
        <v>8775</v>
      </c>
      <c r="M454" s="64">
        <v>2632580</v>
      </c>
      <c r="N454" s="64">
        <v>1578949</v>
      </c>
      <c r="O454" s="17" t="s">
        <v>8776</v>
      </c>
      <c r="P454" s="17" t="s">
        <v>8777</v>
      </c>
      <c r="Q454" s="17" t="s">
        <v>7384</v>
      </c>
      <c r="R454" s="17" t="s">
        <v>8778</v>
      </c>
      <c r="S454" s="17" t="s">
        <v>5321</v>
      </c>
      <c r="T454" s="17" t="s">
        <v>5321</v>
      </c>
      <c r="U454" s="17" t="s">
        <v>8779</v>
      </c>
      <c r="V454" s="17">
        <v>1</v>
      </c>
      <c r="W454" s="17">
        <v>0</v>
      </c>
      <c r="X454" s="17">
        <v>0</v>
      </c>
    </row>
    <row r="455" spans="1:24" s="17" customFormat="1" ht="11.25" x14ac:dyDescent="0.2">
      <c r="A455" s="17" t="s">
        <v>8780</v>
      </c>
      <c r="B455" s="17" t="s">
        <v>8781</v>
      </c>
      <c r="C455" s="17" t="s">
        <v>8782</v>
      </c>
      <c r="D455" s="17" t="s">
        <v>5393</v>
      </c>
      <c r="E455" s="17">
        <v>2018</v>
      </c>
      <c r="F455" s="17" t="s">
        <v>5496</v>
      </c>
      <c r="H455" s="17" t="s">
        <v>8783</v>
      </c>
      <c r="I455" s="17" t="s">
        <v>8784</v>
      </c>
      <c r="J455" s="17" t="s">
        <v>5519</v>
      </c>
      <c r="K455" s="17" t="s">
        <v>7324</v>
      </c>
      <c r="L455" s="17" t="s">
        <v>5411</v>
      </c>
      <c r="M455" s="64">
        <v>1919901</v>
      </c>
      <c r="N455" s="64">
        <v>1055945</v>
      </c>
      <c r="O455" s="17" t="s">
        <v>8785</v>
      </c>
      <c r="P455" s="17" t="s">
        <v>8786</v>
      </c>
      <c r="Q455" s="17" t="s">
        <v>8787</v>
      </c>
      <c r="R455" s="17" t="s">
        <v>5321</v>
      </c>
      <c r="S455" s="17" t="s">
        <v>5321</v>
      </c>
      <c r="T455" s="17" t="s">
        <v>5321</v>
      </c>
      <c r="U455" s="17" t="s">
        <v>5321</v>
      </c>
      <c r="V455" s="17">
        <v>1</v>
      </c>
      <c r="W455" s="17">
        <v>0</v>
      </c>
      <c r="X455" s="17">
        <v>0</v>
      </c>
    </row>
    <row r="456" spans="1:24" s="17" customFormat="1" ht="11.25" x14ac:dyDescent="0.2">
      <c r="A456" s="17" t="s">
        <v>8788</v>
      </c>
      <c r="B456" s="17" t="s">
        <v>8789</v>
      </c>
      <c r="C456" s="17" t="s">
        <v>8790</v>
      </c>
      <c r="D456" s="17" t="s">
        <v>5441</v>
      </c>
      <c r="E456" s="17">
        <v>2018</v>
      </c>
      <c r="F456" s="17" t="s">
        <v>5341</v>
      </c>
      <c r="H456" s="17" t="s">
        <v>8791</v>
      </c>
      <c r="I456" s="17" t="s">
        <v>8792</v>
      </c>
      <c r="J456" s="17" t="s">
        <v>7232</v>
      </c>
      <c r="K456" s="17" t="s">
        <v>8793</v>
      </c>
      <c r="L456" s="17" t="s">
        <v>5434</v>
      </c>
      <c r="M456" s="64">
        <v>4894460</v>
      </c>
      <c r="N456" s="64">
        <v>2021915</v>
      </c>
      <c r="O456" s="17" t="s">
        <v>8794</v>
      </c>
      <c r="P456" s="17" t="s">
        <v>8795</v>
      </c>
      <c r="Q456" s="17" t="s">
        <v>8796</v>
      </c>
      <c r="R456" s="17" t="s">
        <v>5321</v>
      </c>
      <c r="S456" s="17" t="s">
        <v>5321</v>
      </c>
      <c r="T456" s="17" t="s">
        <v>5321</v>
      </c>
      <c r="U456" s="17" t="s">
        <v>5321</v>
      </c>
      <c r="V456" s="17">
        <v>1</v>
      </c>
      <c r="W456" s="17">
        <v>0</v>
      </c>
      <c r="X456" s="17">
        <v>0</v>
      </c>
    </row>
    <row r="457" spans="1:24" s="17" customFormat="1" ht="11.25" x14ac:dyDescent="0.2">
      <c r="A457" s="17" t="s">
        <v>8797</v>
      </c>
      <c r="B457" s="17" t="s">
        <v>8798</v>
      </c>
      <c r="C457" s="17" t="s">
        <v>8799</v>
      </c>
      <c r="D457" s="17" t="s">
        <v>5325</v>
      </c>
      <c r="E457" s="17">
        <v>2018</v>
      </c>
      <c r="F457" s="17" t="s">
        <v>5460</v>
      </c>
      <c r="H457" s="17" t="s">
        <v>8800</v>
      </c>
      <c r="I457" s="17" t="s">
        <v>8801</v>
      </c>
      <c r="J457" s="17" t="s">
        <v>7232</v>
      </c>
      <c r="K457" s="17" t="s">
        <v>6030</v>
      </c>
      <c r="L457" s="17" t="s">
        <v>5473</v>
      </c>
      <c r="M457" s="64">
        <v>1593035</v>
      </c>
      <c r="N457" s="64">
        <v>955820</v>
      </c>
      <c r="O457" s="17" t="s">
        <v>5952</v>
      </c>
      <c r="P457" s="17" t="s">
        <v>8802</v>
      </c>
      <c r="Q457" s="17" t="s">
        <v>6414</v>
      </c>
      <c r="R457" s="17" t="s">
        <v>8803</v>
      </c>
      <c r="S457" s="17" t="s">
        <v>5321</v>
      </c>
      <c r="T457" s="17" t="s">
        <v>5321</v>
      </c>
      <c r="U457" s="17" t="s">
        <v>5321</v>
      </c>
      <c r="V457" s="17">
        <v>1</v>
      </c>
      <c r="W457" s="17">
        <v>0</v>
      </c>
      <c r="X457" s="17">
        <v>0</v>
      </c>
    </row>
    <row r="458" spans="1:24" s="17" customFormat="1" ht="11.25" x14ac:dyDescent="0.2">
      <c r="A458" s="17" t="s">
        <v>8804</v>
      </c>
      <c r="B458" s="17" t="s">
        <v>8805</v>
      </c>
      <c r="C458" s="17" t="s">
        <v>8806</v>
      </c>
      <c r="D458" s="17" t="s">
        <v>5429</v>
      </c>
      <c r="E458" s="17">
        <v>2018</v>
      </c>
      <c r="F458" s="17" t="s">
        <v>13</v>
      </c>
      <c r="H458" s="17" t="s">
        <v>8807</v>
      </c>
      <c r="I458" s="17" t="s">
        <v>5321</v>
      </c>
      <c r="J458" s="17" t="s">
        <v>5321</v>
      </c>
      <c r="K458" s="17" t="s">
        <v>7324</v>
      </c>
      <c r="L458" s="17" t="s">
        <v>5488</v>
      </c>
      <c r="M458" s="64">
        <v>5494598</v>
      </c>
      <c r="N458" s="64">
        <v>3022027</v>
      </c>
      <c r="O458" s="17" t="s">
        <v>6024</v>
      </c>
      <c r="P458" s="17" t="s">
        <v>8808</v>
      </c>
      <c r="Q458" s="17" t="s">
        <v>8809</v>
      </c>
      <c r="R458" s="17" t="s">
        <v>5321</v>
      </c>
      <c r="S458" s="17" t="s">
        <v>5321</v>
      </c>
      <c r="T458" s="17" t="s">
        <v>5321</v>
      </c>
      <c r="U458" s="17" t="s">
        <v>5321</v>
      </c>
      <c r="V458" s="17">
        <v>1</v>
      </c>
      <c r="W458" s="17">
        <v>0</v>
      </c>
      <c r="X458" s="17">
        <v>0</v>
      </c>
    </row>
    <row r="459" spans="1:24" s="17" customFormat="1" ht="11.25" x14ac:dyDescent="0.2">
      <c r="A459" s="17" t="s">
        <v>8810</v>
      </c>
      <c r="B459" s="17" t="s">
        <v>8811</v>
      </c>
      <c r="C459" s="17" t="s">
        <v>8812</v>
      </c>
      <c r="D459" s="17" t="s">
        <v>5441</v>
      </c>
      <c r="E459" s="17">
        <v>2017</v>
      </c>
      <c r="F459" s="17" t="s">
        <v>5713</v>
      </c>
      <c r="H459" s="17" t="s">
        <v>8813</v>
      </c>
      <c r="I459" s="17" t="s">
        <v>8814</v>
      </c>
      <c r="J459" s="17" t="s">
        <v>5481</v>
      </c>
      <c r="K459" s="17" t="s">
        <v>5764</v>
      </c>
      <c r="L459" s="17" t="s">
        <v>7081</v>
      </c>
      <c r="M459" s="64">
        <v>1957843</v>
      </c>
      <c r="N459" s="64">
        <v>1011654</v>
      </c>
      <c r="O459" s="17" t="s">
        <v>5510</v>
      </c>
      <c r="P459" s="17" t="s">
        <v>8815</v>
      </c>
      <c r="Q459" s="17" t="s">
        <v>6032</v>
      </c>
      <c r="R459" s="17" t="s">
        <v>5321</v>
      </c>
      <c r="S459" s="17" t="s">
        <v>5321</v>
      </c>
      <c r="T459" s="17" t="s">
        <v>5321</v>
      </c>
      <c r="U459" s="17" t="s">
        <v>5321</v>
      </c>
      <c r="V459" s="17">
        <v>1</v>
      </c>
      <c r="W459" s="17">
        <v>0</v>
      </c>
      <c r="X459" s="17">
        <v>0</v>
      </c>
    </row>
    <row r="460" spans="1:24" s="17" customFormat="1" ht="11.25" x14ac:dyDescent="0.2">
      <c r="A460" s="17" t="s">
        <v>8816</v>
      </c>
      <c r="B460" s="17" t="s">
        <v>8817</v>
      </c>
      <c r="C460" s="17" t="s">
        <v>8818</v>
      </c>
      <c r="D460" s="17" t="s">
        <v>5441</v>
      </c>
      <c r="E460" s="17">
        <v>2017</v>
      </c>
      <c r="F460" s="17" t="s">
        <v>11</v>
      </c>
      <c r="H460" s="17" t="s">
        <v>8819</v>
      </c>
      <c r="I460" s="17" t="s">
        <v>8820</v>
      </c>
      <c r="J460" s="17" t="s">
        <v>6845</v>
      </c>
      <c r="K460" s="17" t="s">
        <v>5598</v>
      </c>
      <c r="L460" s="17" t="s">
        <v>7288</v>
      </c>
      <c r="M460" s="64">
        <v>4214814</v>
      </c>
      <c r="N460" s="64">
        <v>2526456</v>
      </c>
      <c r="O460" s="17" t="s">
        <v>6329</v>
      </c>
      <c r="P460" s="17" t="s">
        <v>8821</v>
      </c>
      <c r="Q460" s="17" t="s">
        <v>8822</v>
      </c>
      <c r="R460" s="17" t="s">
        <v>5321</v>
      </c>
      <c r="S460" s="17" t="s">
        <v>5321</v>
      </c>
      <c r="T460" s="17" t="s">
        <v>5321</v>
      </c>
      <c r="U460" s="17" t="s">
        <v>5321</v>
      </c>
      <c r="V460" s="17">
        <v>1</v>
      </c>
      <c r="W460" s="17">
        <v>0</v>
      </c>
      <c r="X460" s="17">
        <v>0</v>
      </c>
    </row>
    <row r="461" spans="1:24" s="17" customFormat="1" ht="11.25" x14ac:dyDescent="0.2">
      <c r="A461" s="17" t="s">
        <v>8823</v>
      </c>
      <c r="B461" s="17" t="s">
        <v>8824</v>
      </c>
      <c r="C461" s="17" t="s">
        <v>8825</v>
      </c>
      <c r="D461" s="17" t="s">
        <v>5406</v>
      </c>
      <c r="E461" s="17">
        <v>2018</v>
      </c>
      <c r="F461" s="17" t="s">
        <v>5418</v>
      </c>
      <c r="H461" s="17" t="s">
        <v>8826</v>
      </c>
      <c r="I461" s="17" t="s">
        <v>8827</v>
      </c>
      <c r="J461" s="17" t="s">
        <v>8742</v>
      </c>
      <c r="K461" s="17" t="s">
        <v>8499</v>
      </c>
      <c r="L461" s="17" t="s">
        <v>6763</v>
      </c>
      <c r="M461" s="64">
        <v>2772365</v>
      </c>
      <c r="N461" s="64">
        <v>1524797</v>
      </c>
      <c r="O461" s="17" t="s">
        <v>8828</v>
      </c>
      <c r="P461" s="17" t="s">
        <v>8829</v>
      </c>
      <c r="Q461" s="17" t="s">
        <v>5437</v>
      </c>
      <c r="R461" s="17" t="s">
        <v>5321</v>
      </c>
      <c r="S461" s="17" t="s">
        <v>5321</v>
      </c>
      <c r="T461" s="17" t="s">
        <v>5321</v>
      </c>
      <c r="U461" s="17" t="s">
        <v>5321</v>
      </c>
      <c r="V461" s="17">
        <v>1</v>
      </c>
      <c r="W461" s="17">
        <v>0</v>
      </c>
      <c r="X461" s="17">
        <v>0</v>
      </c>
    </row>
    <row r="462" spans="1:24" s="17" customFormat="1" ht="11.25" x14ac:dyDescent="0.2">
      <c r="A462" s="17" t="s">
        <v>8830</v>
      </c>
      <c r="B462" s="17" t="s">
        <v>8831</v>
      </c>
      <c r="C462" s="17" t="s">
        <v>8832</v>
      </c>
      <c r="D462" s="17" t="s">
        <v>5393</v>
      </c>
      <c r="E462" s="17">
        <v>2018</v>
      </c>
      <c r="F462" s="17" t="s">
        <v>5460</v>
      </c>
      <c r="H462" s="17" t="s">
        <v>8833</v>
      </c>
      <c r="I462" s="17" t="s">
        <v>8834</v>
      </c>
      <c r="J462" s="17" t="s">
        <v>5519</v>
      </c>
      <c r="K462" s="17" t="s">
        <v>8499</v>
      </c>
      <c r="L462" s="17" t="s">
        <v>7464</v>
      </c>
      <c r="M462" s="64">
        <v>2976245</v>
      </c>
      <c r="N462" s="64">
        <v>1635709</v>
      </c>
      <c r="O462" s="17" t="s">
        <v>8835</v>
      </c>
      <c r="P462" s="17" t="s">
        <v>8836</v>
      </c>
      <c r="Q462" s="17" t="s">
        <v>8822</v>
      </c>
      <c r="R462" s="17" t="s">
        <v>5321</v>
      </c>
      <c r="S462" s="17" t="s">
        <v>5321</v>
      </c>
      <c r="T462" s="17" t="s">
        <v>5321</v>
      </c>
      <c r="U462" s="17" t="s">
        <v>5321</v>
      </c>
      <c r="V462" s="17">
        <v>1</v>
      </c>
      <c r="W462" s="17">
        <v>0</v>
      </c>
      <c r="X462" s="17">
        <v>0</v>
      </c>
    </row>
    <row r="463" spans="1:24" s="17" customFormat="1" ht="11.25" x14ac:dyDescent="0.2">
      <c r="A463" s="17" t="s">
        <v>8837</v>
      </c>
      <c r="B463" s="17" t="s">
        <v>8838</v>
      </c>
      <c r="C463" s="17" t="s">
        <v>8839</v>
      </c>
      <c r="D463" s="17" t="s">
        <v>5429</v>
      </c>
      <c r="E463" s="17">
        <v>2018</v>
      </c>
      <c r="F463" s="17" t="s">
        <v>5882</v>
      </c>
      <c r="H463" s="17" t="s">
        <v>8840</v>
      </c>
      <c r="I463" s="17" t="s">
        <v>8841</v>
      </c>
      <c r="J463" s="17" t="s">
        <v>8842</v>
      </c>
      <c r="K463" s="17" t="s">
        <v>8087</v>
      </c>
      <c r="L463" s="17" t="s">
        <v>6378</v>
      </c>
      <c r="M463" s="64">
        <v>2636693</v>
      </c>
      <c r="N463" s="64">
        <v>1450181</v>
      </c>
      <c r="O463" s="17" t="s">
        <v>8843</v>
      </c>
      <c r="P463" s="17" t="s">
        <v>8844</v>
      </c>
      <c r="Q463" s="17" t="s">
        <v>8845</v>
      </c>
      <c r="R463" s="17" t="s">
        <v>5321</v>
      </c>
      <c r="S463" s="17" t="s">
        <v>5321</v>
      </c>
      <c r="T463" s="17" t="s">
        <v>5321</v>
      </c>
      <c r="U463" s="17" t="s">
        <v>5321</v>
      </c>
      <c r="V463" s="17">
        <v>1</v>
      </c>
      <c r="W463" s="17">
        <v>0</v>
      </c>
      <c r="X463" s="17">
        <v>0</v>
      </c>
    </row>
    <row r="464" spans="1:24" s="17" customFormat="1" ht="11.25" x14ac:dyDescent="0.2">
      <c r="A464" s="17" t="s">
        <v>8846</v>
      </c>
      <c r="B464" s="17" t="s">
        <v>8847</v>
      </c>
      <c r="C464" s="17" t="s">
        <v>8848</v>
      </c>
      <c r="D464" s="17" t="s">
        <v>5441</v>
      </c>
      <c r="E464" s="17">
        <v>2017</v>
      </c>
      <c r="F464" s="17" t="s">
        <v>5341</v>
      </c>
      <c r="H464" s="17" t="s">
        <v>8849</v>
      </c>
      <c r="I464" s="17" t="s">
        <v>8850</v>
      </c>
      <c r="J464" s="17" t="s">
        <v>5560</v>
      </c>
      <c r="K464" s="17" t="s">
        <v>5764</v>
      </c>
      <c r="L464" s="17" t="s">
        <v>6934</v>
      </c>
      <c r="M464" s="64">
        <v>2439287</v>
      </c>
      <c r="N464" s="64">
        <v>1463570</v>
      </c>
      <c r="O464" s="17" t="s">
        <v>8851</v>
      </c>
      <c r="P464" s="17" t="s">
        <v>8852</v>
      </c>
      <c r="Q464" s="17" t="s">
        <v>8853</v>
      </c>
      <c r="R464" s="17" t="s">
        <v>5321</v>
      </c>
      <c r="S464" s="17" t="s">
        <v>5321</v>
      </c>
      <c r="T464" s="17" t="s">
        <v>5321</v>
      </c>
      <c r="U464" s="17" t="s">
        <v>5321</v>
      </c>
      <c r="V464" s="17">
        <v>1</v>
      </c>
      <c r="W464" s="17">
        <v>0</v>
      </c>
      <c r="X464" s="17">
        <v>0</v>
      </c>
    </row>
    <row r="465" spans="1:24" s="17" customFormat="1" ht="11.25" x14ac:dyDescent="0.2">
      <c r="A465" s="17" t="s">
        <v>8854</v>
      </c>
      <c r="B465" s="17" t="s">
        <v>8855</v>
      </c>
      <c r="C465" s="17" t="s">
        <v>8856</v>
      </c>
      <c r="D465" s="17" t="s">
        <v>5393</v>
      </c>
      <c r="E465" s="17">
        <v>2018</v>
      </c>
      <c r="F465" s="17" t="s">
        <v>5460</v>
      </c>
      <c r="H465" s="17" t="s">
        <v>8857</v>
      </c>
      <c r="I465" s="17" t="s">
        <v>5321</v>
      </c>
      <c r="J465" s="17" t="s">
        <v>5321</v>
      </c>
      <c r="K465" s="17" t="s">
        <v>7324</v>
      </c>
      <c r="L465" s="17" t="s">
        <v>5488</v>
      </c>
      <c r="M465" s="64">
        <v>2000824</v>
      </c>
      <c r="N465" s="64">
        <v>1025860</v>
      </c>
      <c r="O465" s="17" t="s">
        <v>6173</v>
      </c>
      <c r="P465" s="17" t="s">
        <v>8858</v>
      </c>
      <c r="Q465" s="17" t="s">
        <v>8859</v>
      </c>
      <c r="R465" s="17" t="s">
        <v>5321</v>
      </c>
      <c r="S465" s="17" t="s">
        <v>5321</v>
      </c>
      <c r="T465" s="17" t="s">
        <v>5321</v>
      </c>
      <c r="U465" s="17" t="s">
        <v>5321</v>
      </c>
      <c r="V465" s="17">
        <v>1</v>
      </c>
      <c r="W465" s="17">
        <v>0</v>
      </c>
      <c r="X465" s="17">
        <v>0</v>
      </c>
    </row>
    <row r="466" spans="1:24" s="17" customFormat="1" ht="11.25" x14ac:dyDescent="0.2">
      <c r="A466" s="17" t="s">
        <v>8860</v>
      </c>
      <c r="B466" s="17" t="s">
        <v>8861</v>
      </c>
      <c r="C466" s="17" t="s">
        <v>8862</v>
      </c>
      <c r="D466" s="17" t="s">
        <v>5406</v>
      </c>
      <c r="E466" s="17">
        <v>2018</v>
      </c>
      <c r="F466" s="17" t="s">
        <v>5394</v>
      </c>
      <c r="H466" s="17" t="s">
        <v>8863</v>
      </c>
      <c r="I466" s="17" t="s">
        <v>8864</v>
      </c>
      <c r="J466" s="17" t="s">
        <v>7409</v>
      </c>
      <c r="K466" s="17" t="s">
        <v>8865</v>
      </c>
      <c r="L466" s="17" t="s">
        <v>8866</v>
      </c>
      <c r="M466" s="64">
        <v>2943477</v>
      </c>
      <c r="N466" s="64">
        <v>1618912</v>
      </c>
      <c r="O466" s="17" t="s">
        <v>8867</v>
      </c>
      <c r="P466" s="17" t="s">
        <v>8868</v>
      </c>
      <c r="Q466" s="17" t="s">
        <v>5321</v>
      </c>
      <c r="R466" s="17" t="s">
        <v>5321</v>
      </c>
      <c r="S466" s="17" t="s">
        <v>5321</v>
      </c>
      <c r="T466" s="17" t="s">
        <v>5321</v>
      </c>
      <c r="U466" s="17" t="s">
        <v>5321</v>
      </c>
      <c r="V466" s="17">
        <v>1</v>
      </c>
      <c r="W466" s="17">
        <v>0</v>
      </c>
      <c r="X466" s="17">
        <v>0</v>
      </c>
    </row>
    <row r="467" spans="1:24" s="17" customFormat="1" ht="11.25" x14ac:dyDescent="0.2">
      <c r="A467" s="17" t="s">
        <v>8869</v>
      </c>
      <c r="B467" s="17" t="s">
        <v>8870</v>
      </c>
      <c r="C467" s="17" t="s">
        <v>8871</v>
      </c>
      <c r="D467" s="17" t="s">
        <v>5441</v>
      </c>
      <c r="E467" s="17">
        <v>2017</v>
      </c>
      <c r="F467" s="17" t="s">
        <v>17</v>
      </c>
      <c r="H467" s="17" t="s">
        <v>8872</v>
      </c>
      <c r="I467" s="17" t="s">
        <v>8873</v>
      </c>
      <c r="J467" s="17" t="s">
        <v>5384</v>
      </c>
      <c r="K467" s="17" t="s">
        <v>7381</v>
      </c>
      <c r="L467" s="17" t="s">
        <v>5411</v>
      </c>
      <c r="M467" s="64">
        <v>1354352</v>
      </c>
      <c r="N467" s="64">
        <v>772681</v>
      </c>
      <c r="O467" s="17" t="s">
        <v>5510</v>
      </c>
      <c r="P467" s="17" t="s">
        <v>8874</v>
      </c>
      <c r="Q467" s="17" t="s">
        <v>8875</v>
      </c>
      <c r="R467" s="17" t="s">
        <v>5321</v>
      </c>
      <c r="S467" s="17" t="s">
        <v>5321</v>
      </c>
      <c r="T467" s="17" t="s">
        <v>5321</v>
      </c>
      <c r="U467" s="17" t="s">
        <v>5321</v>
      </c>
      <c r="V467" s="17">
        <v>1</v>
      </c>
      <c r="W467" s="17">
        <v>0</v>
      </c>
      <c r="X467" s="17">
        <v>0</v>
      </c>
    </row>
    <row r="468" spans="1:24" s="17" customFormat="1" ht="11.25" x14ac:dyDescent="0.2">
      <c r="A468" s="17" t="s">
        <v>8876</v>
      </c>
      <c r="B468" s="17" t="s">
        <v>8877</v>
      </c>
      <c r="C468" s="17" t="s">
        <v>8878</v>
      </c>
      <c r="D468" s="17" t="s">
        <v>5441</v>
      </c>
      <c r="E468" s="17">
        <v>2017</v>
      </c>
      <c r="F468" s="17" t="s">
        <v>6569</v>
      </c>
      <c r="H468" s="17" t="s">
        <v>8879</v>
      </c>
      <c r="I468" s="17" t="s">
        <v>8880</v>
      </c>
      <c r="J468" s="17" t="s">
        <v>5329</v>
      </c>
      <c r="K468" s="17" t="s">
        <v>8033</v>
      </c>
      <c r="L468" s="17" t="s">
        <v>8881</v>
      </c>
      <c r="M468" s="64">
        <v>2446523</v>
      </c>
      <c r="N468" s="64">
        <v>1467913</v>
      </c>
      <c r="O468" s="17" t="s">
        <v>8882</v>
      </c>
      <c r="P468" s="17" t="s">
        <v>8883</v>
      </c>
      <c r="Q468" s="17" t="s">
        <v>8884</v>
      </c>
      <c r="R468" s="17" t="s">
        <v>5321</v>
      </c>
      <c r="S468" s="17" t="s">
        <v>5321</v>
      </c>
      <c r="T468" s="17" t="s">
        <v>5321</v>
      </c>
      <c r="U468" s="17" t="s">
        <v>5321</v>
      </c>
      <c r="V468" s="17">
        <v>1</v>
      </c>
      <c r="W468" s="17">
        <v>0</v>
      </c>
      <c r="X468" s="17">
        <v>0</v>
      </c>
    </row>
    <row r="469" spans="1:24" s="17" customFormat="1" ht="11.25" x14ac:dyDescent="0.2">
      <c r="A469" s="17" t="s">
        <v>8885</v>
      </c>
      <c r="B469" s="17" t="s">
        <v>8886</v>
      </c>
      <c r="C469" s="17" t="s">
        <v>8887</v>
      </c>
      <c r="D469" s="17" t="s">
        <v>5406</v>
      </c>
      <c r="E469" s="17">
        <v>2015</v>
      </c>
      <c r="F469" s="17" t="s">
        <v>5430</v>
      </c>
      <c r="H469" s="17" t="s">
        <v>8888</v>
      </c>
      <c r="I469" s="17" t="s">
        <v>8889</v>
      </c>
      <c r="J469" s="17" t="s">
        <v>5607</v>
      </c>
      <c r="K469" s="17" t="s">
        <v>5463</v>
      </c>
      <c r="L469" s="17" t="s">
        <v>5608</v>
      </c>
      <c r="M469" s="64">
        <v>1329427</v>
      </c>
      <c r="N469" s="64">
        <v>797656</v>
      </c>
      <c r="O469" s="17" t="s">
        <v>5895</v>
      </c>
      <c r="P469" s="17" t="s">
        <v>8890</v>
      </c>
      <c r="Q469" s="17" t="s">
        <v>5466</v>
      </c>
      <c r="R469" s="17" t="s">
        <v>5321</v>
      </c>
      <c r="S469" s="17" t="s">
        <v>5321</v>
      </c>
      <c r="T469" s="17" t="s">
        <v>5321</v>
      </c>
      <c r="U469" s="17" t="s">
        <v>5321</v>
      </c>
      <c r="V469" s="17">
        <v>1</v>
      </c>
      <c r="W469" s="17">
        <v>0</v>
      </c>
      <c r="X469" s="17">
        <v>0</v>
      </c>
    </row>
    <row r="470" spans="1:24" s="17" customFormat="1" ht="11.25" x14ac:dyDescent="0.2">
      <c r="A470" s="17" t="s">
        <v>8891</v>
      </c>
      <c r="B470" s="17" t="s">
        <v>8892</v>
      </c>
      <c r="C470" s="17" t="s">
        <v>8893</v>
      </c>
      <c r="D470" s="17" t="s">
        <v>5325</v>
      </c>
      <c r="E470" s="17">
        <v>2018</v>
      </c>
      <c r="F470" s="17" t="s">
        <v>6335</v>
      </c>
      <c r="H470" s="17" t="s">
        <v>8894</v>
      </c>
      <c r="I470" s="17" t="s">
        <v>5321</v>
      </c>
      <c r="J470" s="17" t="s">
        <v>5321</v>
      </c>
      <c r="K470" s="17" t="s">
        <v>8524</v>
      </c>
      <c r="L470" s="17" t="s">
        <v>6411</v>
      </c>
      <c r="M470" s="64">
        <v>10111439</v>
      </c>
      <c r="N470" s="64">
        <v>4081571</v>
      </c>
      <c r="O470" s="17" t="s">
        <v>8895</v>
      </c>
      <c r="P470" s="17" t="s">
        <v>8896</v>
      </c>
      <c r="Q470" s="17" t="s">
        <v>7384</v>
      </c>
      <c r="R470" s="17" t="s">
        <v>5321</v>
      </c>
      <c r="S470" s="17" t="s">
        <v>5321</v>
      </c>
      <c r="T470" s="17" t="s">
        <v>5321</v>
      </c>
      <c r="U470" s="17" t="s">
        <v>8897</v>
      </c>
      <c r="V470" s="17">
        <v>1</v>
      </c>
      <c r="W470" s="17">
        <v>0</v>
      </c>
      <c r="X470" s="17">
        <v>0</v>
      </c>
    </row>
    <row r="471" spans="1:24" s="17" customFormat="1" ht="11.25" x14ac:dyDescent="0.2">
      <c r="A471" s="17" t="s">
        <v>8898</v>
      </c>
      <c r="B471" s="17" t="s">
        <v>8899</v>
      </c>
      <c r="C471" s="17" t="s">
        <v>8900</v>
      </c>
      <c r="D471" s="17" t="s">
        <v>5325</v>
      </c>
      <c r="E471" s="17">
        <v>2018</v>
      </c>
      <c r="F471" s="17" t="s">
        <v>5882</v>
      </c>
      <c r="H471" s="17" t="s">
        <v>8901</v>
      </c>
      <c r="I471" s="17" t="s">
        <v>5321</v>
      </c>
      <c r="J471" s="17" t="s">
        <v>5321</v>
      </c>
      <c r="K471" s="17" t="s">
        <v>8767</v>
      </c>
      <c r="L471" s="17" t="s">
        <v>6658</v>
      </c>
      <c r="M471" s="64">
        <v>1990020</v>
      </c>
      <c r="N471" s="64">
        <v>1184410</v>
      </c>
      <c r="O471" s="17" t="s">
        <v>5952</v>
      </c>
      <c r="P471" s="17" t="s">
        <v>8902</v>
      </c>
      <c r="Q471" s="17" t="s">
        <v>7476</v>
      </c>
      <c r="R471" s="17" t="s">
        <v>5321</v>
      </c>
      <c r="S471" s="17" t="s">
        <v>5321</v>
      </c>
      <c r="T471" s="17" t="s">
        <v>5321</v>
      </c>
      <c r="U471" s="17" t="s">
        <v>8903</v>
      </c>
      <c r="V471" s="17">
        <v>1</v>
      </c>
      <c r="W471" s="17">
        <v>0</v>
      </c>
      <c r="X471" s="17">
        <v>0</v>
      </c>
    </row>
    <row r="472" spans="1:24" s="17" customFormat="1" ht="11.25" x14ac:dyDescent="0.2">
      <c r="A472" s="17" t="s">
        <v>8904</v>
      </c>
      <c r="B472" s="17" t="s">
        <v>8905</v>
      </c>
      <c r="C472" s="17" t="s">
        <v>8906</v>
      </c>
      <c r="D472" s="17" t="s">
        <v>5429</v>
      </c>
      <c r="E472" s="17">
        <v>2018</v>
      </c>
      <c r="F472" s="17" t="s">
        <v>5470</v>
      </c>
      <c r="H472" s="17" t="s">
        <v>8907</v>
      </c>
      <c r="I472" s="17" t="s">
        <v>8908</v>
      </c>
      <c r="J472" s="17" t="s">
        <v>7232</v>
      </c>
      <c r="K472" s="17" t="s">
        <v>7324</v>
      </c>
      <c r="L472" s="17" t="s">
        <v>5488</v>
      </c>
      <c r="M472" s="64">
        <v>1953715</v>
      </c>
      <c r="N472" s="64">
        <v>993683</v>
      </c>
      <c r="O472" s="17" t="s">
        <v>8909</v>
      </c>
      <c r="P472" s="17" t="s">
        <v>8910</v>
      </c>
      <c r="Q472" s="17" t="s">
        <v>8114</v>
      </c>
      <c r="R472" s="17" t="s">
        <v>5321</v>
      </c>
      <c r="S472" s="17" t="s">
        <v>5321</v>
      </c>
      <c r="T472" s="17" t="s">
        <v>5321</v>
      </c>
      <c r="U472" s="17" t="s">
        <v>5321</v>
      </c>
      <c r="V472" s="17">
        <v>1</v>
      </c>
      <c r="W472" s="17">
        <v>0</v>
      </c>
      <c r="X472" s="17">
        <v>0</v>
      </c>
    </row>
    <row r="473" spans="1:24" s="17" customFormat="1" ht="11.25" x14ac:dyDescent="0.2">
      <c r="A473" s="17" t="s">
        <v>8911</v>
      </c>
      <c r="B473" s="17" t="s">
        <v>8912</v>
      </c>
      <c r="C473" s="17" t="s">
        <v>8913</v>
      </c>
      <c r="D473" s="17" t="s">
        <v>5429</v>
      </c>
      <c r="E473" s="17">
        <v>2018</v>
      </c>
      <c r="F473" s="17" t="s">
        <v>5418</v>
      </c>
      <c r="H473" s="17" t="s">
        <v>8914</v>
      </c>
      <c r="I473" s="17" t="s">
        <v>8915</v>
      </c>
      <c r="J473" s="17" t="s">
        <v>7232</v>
      </c>
      <c r="K473" s="17" t="s">
        <v>8865</v>
      </c>
      <c r="L473" s="17" t="s">
        <v>8377</v>
      </c>
      <c r="M473" s="64">
        <v>5131322</v>
      </c>
      <c r="N473" s="64">
        <v>2171608</v>
      </c>
      <c r="O473" s="17" t="s">
        <v>5412</v>
      </c>
      <c r="P473" s="17" t="s">
        <v>8916</v>
      </c>
      <c r="Q473" s="17" t="s">
        <v>8917</v>
      </c>
      <c r="R473" s="17" t="s">
        <v>5321</v>
      </c>
      <c r="S473" s="17" t="s">
        <v>5321</v>
      </c>
      <c r="T473" s="17" t="s">
        <v>5321</v>
      </c>
      <c r="U473" s="17" t="s">
        <v>5321</v>
      </c>
      <c r="V473" s="17">
        <v>1</v>
      </c>
      <c r="W473" s="17">
        <v>0</v>
      </c>
      <c r="X473" s="17">
        <v>0</v>
      </c>
    </row>
    <row r="474" spans="1:24" s="17" customFormat="1" ht="11.25" x14ac:dyDescent="0.2">
      <c r="A474" s="17" t="s">
        <v>8918</v>
      </c>
      <c r="B474" s="17" t="s">
        <v>8919</v>
      </c>
      <c r="C474" s="17" t="s">
        <v>8920</v>
      </c>
      <c r="D474" s="17" t="s">
        <v>5393</v>
      </c>
      <c r="E474" s="17">
        <v>2018</v>
      </c>
      <c r="F474" s="17" t="s">
        <v>6084</v>
      </c>
      <c r="H474" s="17" t="s">
        <v>8921</v>
      </c>
      <c r="I474" s="17" t="s">
        <v>8922</v>
      </c>
      <c r="J474" s="17" t="s">
        <v>5716</v>
      </c>
      <c r="K474" s="17" t="s">
        <v>7324</v>
      </c>
      <c r="L474" s="17" t="s">
        <v>5411</v>
      </c>
      <c r="M474" s="64">
        <v>3625349</v>
      </c>
      <c r="N474" s="64">
        <v>1860565</v>
      </c>
      <c r="O474" s="17" t="s">
        <v>8923</v>
      </c>
      <c r="P474" s="17" t="s">
        <v>8924</v>
      </c>
      <c r="Q474" s="17" t="s">
        <v>8925</v>
      </c>
      <c r="R474" s="17" t="s">
        <v>5321</v>
      </c>
      <c r="S474" s="17" t="s">
        <v>5321</v>
      </c>
      <c r="T474" s="17" t="s">
        <v>5321</v>
      </c>
      <c r="U474" s="17" t="s">
        <v>5321</v>
      </c>
      <c r="V474" s="17">
        <v>1</v>
      </c>
      <c r="W474" s="17">
        <v>0</v>
      </c>
      <c r="X474" s="17">
        <v>0</v>
      </c>
    </row>
    <row r="475" spans="1:24" s="17" customFormat="1" ht="11.25" x14ac:dyDescent="0.2">
      <c r="A475" s="17" t="s">
        <v>8926</v>
      </c>
      <c r="B475" s="17" t="s">
        <v>8927</v>
      </c>
      <c r="C475" s="17" t="s">
        <v>8928</v>
      </c>
      <c r="D475" s="17" t="s">
        <v>5429</v>
      </c>
      <c r="E475" s="17">
        <v>2018</v>
      </c>
      <c r="F475" s="17" t="s">
        <v>5460</v>
      </c>
      <c r="H475" s="17" t="s">
        <v>8929</v>
      </c>
      <c r="I475" s="17" t="s">
        <v>8930</v>
      </c>
      <c r="J475" s="17" t="s">
        <v>5716</v>
      </c>
      <c r="K475" s="17" t="s">
        <v>8767</v>
      </c>
      <c r="L475" s="17" t="s">
        <v>6934</v>
      </c>
      <c r="M475" s="64">
        <v>1515276</v>
      </c>
      <c r="N475" s="64">
        <v>833118</v>
      </c>
      <c r="O475" s="17" t="s">
        <v>8931</v>
      </c>
      <c r="P475" s="17" t="s">
        <v>8932</v>
      </c>
      <c r="Q475" s="17" t="s">
        <v>8933</v>
      </c>
      <c r="R475" s="17" t="s">
        <v>5321</v>
      </c>
      <c r="S475" s="17" t="s">
        <v>5321</v>
      </c>
      <c r="T475" s="17" t="s">
        <v>5321</v>
      </c>
      <c r="U475" s="17" t="s">
        <v>5321</v>
      </c>
      <c r="V475" s="17">
        <v>1</v>
      </c>
      <c r="W475" s="17">
        <v>0</v>
      </c>
      <c r="X475" s="17">
        <v>0</v>
      </c>
    </row>
    <row r="476" spans="1:24" s="17" customFormat="1" ht="11.25" x14ac:dyDescent="0.2">
      <c r="A476" s="17" t="s">
        <v>8934</v>
      </c>
      <c r="B476" s="17" t="s">
        <v>8935</v>
      </c>
      <c r="C476" s="17" t="s">
        <v>8936</v>
      </c>
      <c r="D476" s="17" t="s">
        <v>5393</v>
      </c>
      <c r="E476" s="17">
        <v>2017</v>
      </c>
      <c r="F476" s="17" t="s">
        <v>5460</v>
      </c>
      <c r="H476" s="17" t="s">
        <v>8937</v>
      </c>
      <c r="I476" s="17" t="s">
        <v>8938</v>
      </c>
      <c r="J476" s="17" t="s">
        <v>5384</v>
      </c>
      <c r="K476" s="17" t="s">
        <v>7381</v>
      </c>
      <c r="L476" s="17" t="s">
        <v>8939</v>
      </c>
      <c r="M476" s="64">
        <v>1447333</v>
      </c>
      <c r="N476" s="64">
        <v>861668</v>
      </c>
      <c r="O476" s="17" t="s">
        <v>8940</v>
      </c>
      <c r="P476" s="17" t="s">
        <v>8941</v>
      </c>
      <c r="Q476" s="17" t="s">
        <v>7194</v>
      </c>
      <c r="R476" s="17" t="s">
        <v>5321</v>
      </c>
      <c r="S476" s="17" t="s">
        <v>5321</v>
      </c>
      <c r="T476" s="17" t="s">
        <v>5321</v>
      </c>
      <c r="U476" s="17" t="s">
        <v>5321</v>
      </c>
      <c r="V476" s="17">
        <v>1</v>
      </c>
      <c r="W476" s="17">
        <v>0</v>
      </c>
      <c r="X476" s="17">
        <v>0</v>
      </c>
    </row>
    <row r="477" spans="1:24" s="17" customFormat="1" ht="11.25" x14ac:dyDescent="0.2">
      <c r="A477" s="17" t="s">
        <v>8942</v>
      </c>
      <c r="B477" s="17" t="s">
        <v>8943</v>
      </c>
      <c r="C477" s="17" t="s">
        <v>8944</v>
      </c>
      <c r="D477" s="17" t="s">
        <v>5406</v>
      </c>
      <c r="E477" s="17">
        <v>2018</v>
      </c>
      <c r="F477" s="17" t="s">
        <v>5394</v>
      </c>
      <c r="H477" s="17" t="s">
        <v>8945</v>
      </c>
      <c r="I477" s="17" t="s">
        <v>8946</v>
      </c>
      <c r="J477" s="17" t="s">
        <v>8842</v>
      </c>
      <c r="K477" s="17" t="s">
        <v>8793</v>
      </c>
      <c r="L477" s="17" t="s">
        <v>8947</v>
      </c>
      <c r="M477" s="64">
        <v>1656814</v>
      </c>
      <c r="N477" s="64">
        <v>910825</v>
      </c>
      <c r="O477" s="17" t="s">
        <v>8948</v>
      </c>
      <c r="P477" s="17" t="s">
        <v>8949</v>
      </c>
      <c r="Q477" s="17" t="s">
        <v>8917</v>
      </c>
      <c r="R477" s="17" t="s">
        <v>5321</v>
      </c>
      <c r="S477" s="17" t="s">
        <v>5321</v>
      </c>
      <c r="T477" s="17" t="s">
        <v>5321</v>
      </c>
      <c r="U477" s="17" t="s">
        <v>5321</v>
      </c>
      <c r="V477" s="17">
        <v>1</v>
      </c>
      <c r="W477" s="17">
        <v>0</v>
      </c>
      <c r="X477" s="17">
        <v>0</v>
      </c>
    </row>
    <row r="478" spans="1:24" s="17" customFormat="1" ht="11.25" x14ac:dyDescent="0.2">
      <c r="A478" s="17" t="s">
        <v>8950</v>
      </c>
      <c r="B478" s="17" t="s">
        <v>8951</v>
      </c>
      <c r="C478" s="17" t="s">
        <v>8952</v>
      </c>
      <c r="D478" s="17" t="s">
        <v>5406</v>
      </c>
      <c r="E478" s="17">
        <v>2018</v>
      </c>
      <c r="F478" s="17" t="s">
        <v>5460</v>
      </c>
      <c r="H478" s="17" t="s">
        <v>8953</v>
      </c>
      <c r="I478" s="17" t="s">
        <v>5321</v>
      </c>
      <c r="J478" s="17" t="s">
        <v>5321</v>
      </c>
      <c r="K478" s="17" t="s">
        <v>8499</v>
      </c>
      <c r="L478" s="17" t="s">
        <v>6934</v>
      </c>
      <c r="M478" s="64">
        <v>2337069</v>
      </c>
      <c r="N478" s="64">
        <v>1277137</v>
      </c>
      <c r="O478" s="17" t="s">
        <v>8954</v>
      </c>
      <c r="P478" s="17" t="s">
        <v>8955</v>
      </c>
      <c r="Q478" s="17" t="s">
        <v>8956</v>
      </c>
      <c r="R478" s="17" t="s">
        <v>5321</v>
      </c>
      <c r="S478" s="17" t="s">
        <v>5321</v>
      </c>
      <c r="T478" s="17" t="s">
        <v>5321</v>
      </c>
      <c r="U478" s="17" t="s">
        <v>5321</v>
      </c>
      <c r="V478" s="17">
        <v>1</v>
      </c>
      <c r="W478" s="17">
        <v>0</v>
      </c>
      <c r="X478" s="17">
        <v>0</v>
      </c>
    </row>
    <row r="479" spans="1:24" s="17" customFormat="1" ht="11.25" x14ac:dyDescent="0.2">
      <c r="A479" s="17" t="s">
        <v>8957</v>
      </c>
      <c r="B479" s="17" t="s">
        <v>8958</v>
      </c>
      <c r="C479" s="17" t="s">
        <v>8959</v>
      </c>
      <c r="D479" s="17" t="s">
        <v>5393</v>
      </c>
      <c r="E479" s="17">
        <v>2017</v>
      </c>
      <c r="F479" s="17" t="s">
        <v>5741</v>
      </c>
      <c r="H479" s="17" t="s">
        <v>8960</v>
      </c>
      <c r="I479" s="17" t="s">
        <v>8961</v>
      </c>
      <c r="J479" s="17" t="s">
        <v>5384</v>
      </c>
      <c r="K479" s="17" t="s">
        <v>8962</v>
      </c>
      <c r="L479" s="17" t="s">
        <v>5488</v>
      </c>
      <c r="M479" s="64">
        <v>2943225</v>
      </c>
      <c r="N479" s="64">
        <v>1761135</v>
      </c>
      <c r="O479" s="17" t="s">
        <v>8963</v>
      </c>
      <c r="P479" s="17" t="s">
        <v>8964</v>
      </c>
      <c r="Q479" s="17" t="s">
        <v>6959</v>
      </c>
      <c r="R479" s="17" t="s">
        <v>5321</v>
      </c>
      <c r="S479" s="17" t="s">
        <v>5321</v>
      </c>
      <c r="T479" s="17" t="s">
        <v>5321</v>
      </c>
      <c r="U479" s="17" t="s">
        <v>5321</v>
      </c>
      <c r="V479" s="17">
        <v>1</v>
      </c>
      <c r="W479" s="17">
        <v>0</v>
      </c>
      <c r="X479" s="17">
        <v>0</v>
      </c>
    </row>
    <row r="480" spans="1:24" s="17" customFormat="1" ht="11.25" x14ac:dyDescent="0.2">
      <c r="A480" s="17" t="s">
        <v>8965</v>
      </c>
      <c r="B480" s="17" t="s">
        <v>8966</v>
      </c>
      <c r="C480" s="17" t="s">
        <v>8967</v>
      </c>
      <c r="D480" s="17" t="s">
        <v>5406</v>
      </c>
      <c r="E480" s="17">
        <v>2018</v>
      </c>
      <c r="F480" s="17" t="s">
        <v>5460</v>
      </c>
      <c r="H480" s="17" t="s">
        <v>8968</v>
      </c>
      <c r="I480" s="17" t="s">
        <v>5321</v>
      </c>
      <c r="J480" s="17" t="s">
        <v>5321</v>
      </c>
      <c r="K480" s="17" t="s">
        <v>8499</v>
      </c>
      <c r="L480" s="17" t="s">
        <v>5845</v>
      </c>
      <c r="M480" s="64">
        <v>960490</v>
      </c>
      <c r="N480" s="64">
        <v>528269</v>
      </c>
      <c r="O480" s="17" t="s">
        <v>8969</v>
      </c>
      <c r="P480" s="17" t="s">
        <v>8970</v>
      </c>
      <c r="Q480" s="17" t="s">
        <v>5321</v>
      </c>
      <c r="R480" s="17" t="s">
        <v>5321</v>
      </c>
      <c r="S480" s="17" t="s">
        <v>5321</v>
      </c>
      <c r="T480" s="17" t="s">
        <v>5321</v>
      </c>
      <c r="U480" s="17" t="s">
        <v>5321</v>
      </c>
      <c r="V480" s="17">
        <v>1</v>
      </c>
      <c r="W480" s="17">
        <v>0</v>
      </c>
      <c r="X480" s="17">
        <v>0</v>
      </c>
    </row>
    <row r="481" spans="1:24" s="17" customFormat="1" ht="11.25" x14ac:dyDescent="0.2">
      <c r="A481" s="17" t="s">
        <v>8971</v>
      </c>
      <c r="B481" s="17" t="s">
        <v>8972</v>
      </c>
      <c r="C481" s="17" t="s">
        <v>8973</v>
      </c>
      <c r="D481" s="17" t="s">
        <v>5393</v>
      </c>
      <c r="E481" s="17">
        <v>2018</v>
      </c>
      <c r="F481" s="17" t="s">
        <v>5418</v>
      </c>
      <c r="H481" s="17" t="s">
        <v>8974</v>
      </c>
      <c r="I481" s="17" t="s">
        <v>8975</v>
      </c>
      <c r="J481" s="17" t="s">
        <v>5519</v>
      </c>
      <c r="K481" s="17" t="s">
        <v>7324</v>
      </c>
      <c r="L481" s="17" t="s">
        <v>6736</v>
      </c>
      <c r="M481" s="64">
        <v>4520488</v>
      </c>
      <c r="N481" s="64">
        <v>2330961</v>
      </c>
      <c r="O481" s="17" t="s">
        <v>8976</v>
      </c>
      <c r="P481" s="17" t="s">
        <v>8977</v>
      </c>
      <c r="Q481" s="17" t="s">
        <v>8978</v>
      </c>
      <c r="R481" s="17" t="s">
        <v>5321</v>
      </c>
      <c r="S481" s="17" t="s">
        <v>5321</v>
      </c>
      <c r="T481" s="17" t="s">
        <v>5321</v>
      </c>
      <c r="U481" s="17" t="s">
        <v>5321</v>
      </c>
      <c r="V481" s="17">
        <v>1</v>
      </c>
      <c r="W481" s="17">
        <v>0</v>
      </c>
      <c r="X481" s="17">
        <v>0</v>
      </c>
    </row>
    <row r="482" spans="1:24" s="17" customFormat="1" ht="11.25" x14ac:dyDescent="0.2">
      <c r="A482" s="17" t="s">
        <v>8979</v>
      </c>
      <c r="B482" s="17" t="s">
        <v>8980</v>
      </c>
      <c r="C482" s="17" t="s">
        <v>8981</v>
      </c>
      <c r="D482" s="17" t="s">
        <v>5325</v>
      </c>
      <c r="E482" s="17">
        <v>2018</v>
      </c>
      <c r="F482" s="17" t="s">
        <v>5418</v>
      </c>
      <c r="H482" s="17" t="s">
        <v>7482</v>
      </c>
      <c r="I482" s="17" t="s">
        <v>8982</v>
      </c>
      <c r="J482" s="17" t="s">
        <v>5519</v>
      </c>
      <c r="K482" s="17" t="s">
        <v>8555</v>
      </c>
      <c r="L482" s="17" t="s">
        <v>6180</v>
      </c>
      <c r="M482" s="64">
        <v>10505608</v>
      </c>
      <c r="N482" s="64">
        <v>7879206</v>
      </c>
      <c r="O482" s="17" t="s">
        <v>6464</v>
      </c>
      <c r="P482" s="17" t="s">
        <v>8983</v>
      </c>
      <c r="Q482" s="17" t="s">
        <v>7605</v>
      </c>
      <c r="R482" s="17" t="s">
        <v>8984</v>
      </c>
      <c r="S482" s="17" t="s">
        <v>5321</v>
      </c>
      <c r="T482" s="17" t="s">
        <v>5321</v>
      </c>
      <c r="U482" s="17" t="s">
        <v>8985</v>
      </c>
      <c r="V482" s="17">
        <v>1</v>
      </c>
      <c r="W482" s="17">
        <v>0</v>
      </c>
      <c r="X482" s="17">
        <v>0</v>
      </c>
    </row>
    <row r="483" spans="1:24" s="17" customFormat="1" ht="11.25" x14ac:dyDescent="0.2">
      <c r="A483" s="17" t="s">
        <v>8986</v>
      </c>
      <c r="B483" s="17" t="s">
        <v>8987</v>
      </c>
      <c r="C483" s="17" t="s">
        <v>8988</v>
      </c>
      <c r="D483" s="17" t="s">
        <v>5393</v>
      </c>
      <c r="E483" s="17">
        <v>2017</v>
      </c>
      <c r="F483" s="17" t="s">
        <v>5460</v>
      </c>
      <c r="H483" s="17" t="s">
        <v>8989</v>
      </c>
      <c r="I483" s="17" t="s">
        <v>8990</v>
      </c>
      <c r="J483" s="17" t="s">
        <v>5607</v>
      </c>
      <c r="K483" s="17" t="s">
        <v>7240</v>
      </c>
      <c r="L483" s="17" t="s">
        <v>5845</v>
      </c>
      <c r="M483" s="64">
        <v>1745524</v>
      </c>
      <c r="N483" s="64">
        <v>1046731</v>
      </c>
      <c r="O483" s="17" t="s">
        <v>8991</v>
      </c>
      <c r="P483" s="17" t="s">
        <v>8992</v>
      </c>
      <c r="Q483" s="17" t="s">
        <v>8993</v>
      </c>
      <c r="R483" s="17" t="s">
        <v>5321</v>
      </c>
      <c r="S483" s="17" t="s">
        <v>5321</v>
      </c>
      <c r="T483" s="17" t="s">
        <v>5321</v>
      </c>
      <c r="U483" s="17" t="s">
        <v>5321</v>
      </c>
      <c r="V483" s="17">
        <v>1</v>
      </c>
      <c r="W483" s="17">
        <v>0</v>
      </c>
      <c r="X483" s="17">
        <v>0</v>
      </c>
    </row>
    <row r="484" spans="1:24" s="17" customFormat="1" ht="11.25" x14ac:dyDescent="0.2">
      <c r="A484" s="17" t="s">
        <v>8994</v>
      </c>
      <c r="B484" s="17" t="s">
        <v>8995</v>
      </c>
      <c r="C484" s="17" t="s">
        <v>8996</v>
      </c>
      <c r="D484" s="17" t="s">
        <v>5393</v>
      </c>
      <c r="E484" s="17">
        <v>2018</v>
      </c>
      <c r="F484" s="17" t="s">
        <v>5394</v>
      </c>
      <c r="H484" s="17" t="s">
        <v>8997</v>
      </c>
      <c r="I484" s="17" t="s">
        <v>8998</v>
      </c>
      <c r="J484" s="17" t="s">
        <v>7409</v>
      </c>
      <c r="K484" s="17" t="s">
        <v>8555</v>
      </c>
      <c r="L484" s="17" t="s">
        <v>8999</v>
      </c>
      <c r="M484" s="64">
        <v>2795247</v>
      </c>
      <c r="N484" s="64">
        <v>1238001</v>
      </c>
      <c r="O484" s="17" t="s">
        <v>8909</v>
      </c>
      <c r="P484" s="17" t="s">
        <v>9000</v>
      </c>
      <c r="Q484" s="17" t="s">
        <v>9001</v>
      </c>
      <c r="R484" s="17" t="s">
        <v>5321</v>
      </c>
      <c r="S484" s="17" t="s">
        <v>5321</v>
      </c>
      <c r="T484" s="17" t="s">
        <v>5321</v>
      </c>
      <c r="U484" s="17" t="s">
        <v>5321</v>
      </c>
      <c r="V484" s="17">
        <v>1</v>
      </c>
      <c r="W484" s="17">
        <v>0</v>
      </c>
      <c r="X484" s="17">
        <v>0</v>
      </c>
    </row>
    <row r="485" spans="1:24" s="17" customFormat="1" ht="11.25" x14ac:dyDescent="0.2">
      <c r="A485" s="17" t="s">
        <v>9002</v>
      </c>
      <c r="B485" s="17" t="s">
        <v>9003</v>
      </c>
      <c r="C485" s="17" t="s">
        <v>9004</v>
      </c>
      <c r="D485" s="17" t="s">
        <v>5393</v>
      </c>
      <c r="E485" s="17">
        <v>2017</v>
      </c>
      <c r="F485" s="17" t="s">
        <v>5741</v>
      </c>
      <c r="H485" s="17" t="s">
        <v>9005</v>
      </c>
      <c r="I485" s="17" t="s">
        <v>9006</v>
      </c>
      <c r="J485" s="17" t="s">
        <v>5597</v>
      </c>
      <c r="K485" s="17" t="s">
        <v>7381</v>
      </c>
      <c r="L485" s="17" t="s">
        <v>8377</v>
      </c>
      <c r="M485" s="64">
        <v>2398160</v>
      </c>
      <c r="N485" s="64">
        <v>1438895</v>
      </c>
      <c r="O485" s="17" t="s">
        <v>6536</v>
      </c>
      <c r="P485" s="17" t="s">
        <v>9007</v>
      </c>
      <c r="Q485" s="17" t="s">
        <v>9008</v>
      </c>
      <c r="R485" s="17" t="s">
        <v>5321</v>
      </c>
      <c r="S485" s="17" t="s">
        <v>5321</v>
      </c>
      <c r="T485" s="17" t="s">
        <v>5321</v>
      </c>
      <c r="U485" s="17" t="s">
        <v>5321</v>
      </c>
      <c r="V485" s="17">
        <v>1</v>
      </c>
      <c r="W485" s="17">
        <v>0</v>
      </c>
      <c r="X485" s="17">
        <v>0</v>
      </c>
    </row>
    <row r="486" spans="1:24" s="17" customFormat="1" ht="11.25" x14ac:dyDescent="0.2">
      <c r="A486" s="17" t="s">
        <v>9009</v>
      </c>
      <c r="B486" s="17" t="s">
        <v>9010</v>
      </c>
      <c r="C486" s="17" t="s">
        <v>9011</v>
      </c>
      <c r="D486" s="17" t="s">
        <v>5393</v>
      </c>
      <c r="E486" s="17">
        <v>2017</v>
      </c>
      <c r="F486" s="17" t="s">
        <v>6542</v>
      </c>
      <c r="H486" s="17" t="s">
        <v>8329</v>
      </c>
      <c r="I486" s="17" t="s">
        <v>9012</v>
      </c>
      <c r="J486" s="17" t="s">
        <v>5607</v>
      </c>
      <c r="K486" s="17" t="s">
        <v>7381</v>
      </c>
      <c r="L486" s="17" t="s">
        <v>5765</v>
      </c>
      <c r="M486" s="64">
        <v>4031237</v>
      </c>
      <c r="N486" s="64">
        <v>2418140</v>
      </c>
      <c r="O486" s="17" t="s">
        <v>9013</v>
      </c>
      <c r="P486" s="17" t="s">
        <v>9014</v>
      </c>
      <c r="Q486" s="17" t="s">
        <v>9015</v>
      </c>
      <c r="R486" s="17" t="s">
        <v>5321</v>
      </c>
      <c r="S486" s="17" t="s">
        <v>5321</v>
      </c>
      <c r="T486" s="17" t="s">
        <v>5321</v>
      </c>
      <c r="U486" s="17" t="s">
        <v>5321</v>
      </c>
      <c r="V486" s="17">
        <v>1</v>
      </c>
      <c r="W486" s="17">
        <v>0</v>
      </c>
      <c r="X486" s="17">
        <v>0</v>
      </c>
    </row>
    <row r="487" spans="1:24" s="17" customFormat="1" ht="11.25" x14ac:dyDescent="0.2">
      <c r="A487" s="17" t="s">
        <v>9016</v>
      </c>
      <c r="B487" s="17" t="s">
        <v>9017</v>
      </c>
      <c r="C487" s="17" t="s">
        <v>9018</v>
      </c>
      <c r="D487" s="17" t="s">
        <v>5393</v>
      </c>
      <c r="E487" s="17">
        <v>2018</v>
      </c>
      <c r="F487" s="17" t="s">
        <v>5430</v>
      </c>
      <c r="H487" s="17" t="s">
        <v>9019</v>
      </c>
      <c r="I487" s="17" t="s">
        <v>9020</v>
      </c>
      <c r="J487" s="17" t="s">
        <v>7343</v>
      </c>
      <c r="K487" s="17" t="s">
        <v>9021</v>
      </c>
      <c r="L487" s="17" t="s">
        <v>9022</v>
      </c>
      <c r="M487" s="64">
        <v>2941280</v>
      </c>
      <c r="N487" s="64">
        <v>1613979</v>
      </c>
      <c r="O487" s="17" t="s">
        <v>9023</v>
      </c>
      <c r="P487" s="17" t="s">
        <v>9024</v>
      </c>
      <c r="Q487" s="17" t="s">
        <v>6183</v>
      </c>
      <c r="R487" s="17" t="s">
        <v>5321</v>
      </c>
      <c r="S487" s="17" t="s">
        <v>5321</v>
      </c>
      <c r="T487" s="17" t="s">
        <v>5321</v>
      </c>
      <c r="U487" s="17" t="s">
        <v>5321</v>
      </c>
      <c r="V487" s="17">
        <v>1</v>
      </c>
      <c r="W487" s="17">
        <v>0</v>
      </c>
      <c r="X487" s="17">
        <v>0</v>
      </c>
    </row>
    <row r="488" spans="1:24" s="17" customFormat="1" ht="11.25" x14ac:dyDescent="0.2">
      <c r="A488" s="17" t="s">
        <v>9025</v>
      </c>
      <c r="B488" s="17" t="s">
        <v>9026</v>
      </c>
      <c r="C488" s="17" t="s">
        <v>9027</v>
      </c>
      <c r="D488" s="17" t="s">
        <v>5325</v>
      </c>
      <c r="E488" s="17">
        <v>2019</v>
      </c>
      <c r="F488" s="17" t="s">
        <v>5341</v>
      </c>
      <c r="H488" s="17" t="s">
        <v>9028</v>
      </c>
      <c r="I488" s="17" t="s">
        <v>9029</v>
      </c>
      <c r="J488" s="17" t="s">
        <v>7409</v>
      </c>
      <c r="K488" s="17" t="s">
        <v>9030</v>
      </c>
      <c r="L488" s="17" t="s">
        <v>9031</v>
      </c>
      <c r="M488" s="64">
        <v>3024242</v>
      </c>
      <c r="N488" s="64">
        <v>1814545</v>
      </c>
      <c r="O488" s="17" t="s">
        <v>9032</v>
      </c>
      <c r="P488" s="17" t="s">
        <v>9033</v>
      </c>
      <c r="Q488" s="17" t="s">
        <v>7202</v>
      </c>
      <c r="R488" s="17" t="s">
        <v>5321</v>
      </c>
      <c r="S488" s="17" t="s">
        <v>5321</v>
      </c>
      <c r="T488" s="17" t="s">
        <v>5321</v>
      </c>
      <c r="U488" s="17" t="s">
        <v>9034</v>
      </c>
      <c r="V488" s="17">
        <v>1</v>
      </c>
      <c r="W488" s="17">
        <v>0</v>
      </c>
      <c r="X488" s="17">
        <v>0</v>
      </c>
    </row>
    <row r="489" spans="1:24" s="17" customFormat="1" ht="11.25" x14ac:dyDescent="0.2">
      <c r="A489" s="17" t="s">
        <v>9035</v>
      </c>
      <c r="B489" s="17" t="s">
        <v>9036</v>
      </c>
      <c r="C489" s="17" t="s">
        <v>9037</v>
      </c>
      <c r="D489" s="17" t="s">
        <v>5325</v>
      </c>
      <c r="E489" s="17">
        <v>2019</v>
      </c>
      <c r="F489" s="17" t="s">
        <v>6569</v>
      </c>
      <c r="H489" s="17" t="s">
        <v>9038</v>
      </c>
      <c r="I489" s="17" t="s">
        <v>5321</v>
      </c>
      <c r="J489" s="17" t="s">
        <v>5321</v>
      </c>
      <c r="K489" s="17" t="s">
        <v>9030</v>
      </c>
      <c r="L489" s="17" t="s">
        <v>9039</v>
      </c>
      <c r="M489" s="64">
        <v>5279511</v>
      </c>
      <c r="N489" s="64">
        <v>3959630</v>
      </c>
      <c r="O489" s="17" t="s">
        <v>9040</v>
      </c>
      <c r="P489" s="17" t="s">
        <v>9041</v>
      </c>
      <c r="Q489" s="17" t="s">
        <v>7202</v>
      </c>
      <c r="R489" s="17" t="s">
        <v>9042</v>
      </c>
      <c r="S489" s="17" t="s">
        <v>9043</v>
      </c>
      <c r="T489" s="17" t="s">
        <v>5321</v>
      </c>
      <c r="U489" s="17" t="s">
        <v>9044</v>
      </c>
      <c r="V489" s="17">
        <v>1</v>
      </c>
      <c r="W489" s="17">
        <v>0</v>
      </c>
      <c r="X489" s="17">
        <v>0</v>
      </c>
    </row>
    <row r="490" spans="1:24" s="17" customFormat="1" ht="11.25" x14ac:dyDescent="0.2">
      <c r="A490" s="17" t="s">
        <v>9045</v>
      </c>
      <c r="B490" s="17" t="s">
        <v>9046</v>
      </c>
      <c r="C490" s="17" t="s">
        <v>9047</v>
      </c>
      <c r="D490" s="17" t="s">
        <v>5393</v>
      </c>
      <c r="E490" s="17">
        <v>2019</v>
      </c>
      <c r="F490" s="17" t="s">
        <v>5394</v>
      </c>
      <c r="H490" s="17" t="s">
        <v>9048</v>
      </c>
      <c r="I490" s="17" t="s">
        <v>9049</v>
      </c>
      <c r="J490" s="17" t="s">
        <v>7232</v>
      </c>
      <c r="K490" s="17" t="s">
        <v>9030</v>
      </c>
      <c r="L490" s="17" t="s">
        <v>7464</v>
      </c>
      <c r="M490" s="64">
        <v>38544374</v>
      </c>
      <c r="N490" s="64">
        <v>3222972</v>
      </c>
      <c r="O490" s="17" t="s">
        <v>9050</v>
      </c>
      <c r="P490" s="17" t="s">
        <v>9051</v>
      </c>
      <c r="Q490" s="17" t="s">
        <v>9052</v>
      </c>
      <c r="R490" s="17" t="s">
        <v>5321</v>
      </c>
      <c r="S490" s="17" t="s">
        <v>5321</v>
      </c>
      <c r="T490" s="17" t="s">
        <v>5321</v>
      </c>
      <c r="U490" s="17" t="s">
        <v>5321</v>
      </c>
      <c r="V490" s="17">
        <v>1</v>
      </c>
      <c r="W490" s="17">
        <v>0</v>
      </c>
      <c r="X490" s="17">
        <v>0</v>
      </c>
    </row>
    <row r="491" spans="1:24" s="17" customFormat="1" ht="11.25" x14ac:dyDescent="0.2">
      <c r="A491" s="17" t="s">
        <v>9053</v>
      </c>
      <c r="B491" s="17" t="s">
        <v>9054</v>
      </c>
      <c r="C491" s="17" t="s">
        <v>9055</v>
      </c>
      <c r="D491" s="17" t="s">
        <v>5393</v>
      </c>
      <c r="E491" s="17">
        <v>2019</v>
      </c>
      <c r="F491" s="17" t="s">
        <v>5460</v>
      </c>
      <c r="H491" s="17" t="s">
        <v>9056</v>
      </c>
      <c r="I491" s="17" t="s">
        <v>9057</v>
      </c>
      <c r="J491" s="17" t="s">
        <v>7343</v>
      </c>
      <c r="K491" s="17" t="s">
        <v>9030</v>
      </c>
      <c r="L491" s="17" t="s">
        <v>5473</v>
      </c>
      <c r="M491" s="64">
        <v>1752705</v>
      </c>
      <c r="N491" s="64">
        <v>946111</v>
      </c>
      <c r="O491" s="17" t="s">
        <v>9058</v>
      </c>
      <c r="P491" s="17" t="s">
        <v>9059</v>
      </c>
      <c r="Q491" s="17" t="s">
        <v>9060</v>
      </c>
      <c r="R491" s="17" t="s">
        <v>5321</v>
      </c>
      <c r="S491" s="17" t="s">
        <v>5321</v>
      </c>
      <c r="T491" s="17" t="s">
        <v>5321</v>
      </c>
      <c r="U491" s="17" t="s">
        <v>5321</v>
      </c>
      <c r="V491" s="17">
        <v>1</v>
      </c>
      <c r="W491" s="17">
        <v>0</v>
      </c>
      <c r="X491" s="17">
        <v>0</v>
      </c>
    </row>
    <row r="492" spans="1:24" s="17" customFormat="1" ht="11.25" x14ac:dyDescent="0.2">
      <c r="A492" s="17" t="s">
        <v>9061</v>
      </c>
      <c r="B492" s="17" t="s">
        <v>9062</v>
      </c>
      <c r="C492" s="17" t="s">
        <v>9063</v>
      </c>
      <c r="D492" s="17" t="s">
        <v>5325</v>
      </c>
      <c r="E492" s="17">
        <v>2019</v>
      </c>
      <c r="F492" s="17" t="s">
        <v>27</v>
      </c>
      <c r="H492" s="17" t="s">
        <v>9064</v>
      </c>
      <c r="I492" s="17" t="s">
        <v>9065</v>
      </c>
      <c r="J492" s="17" t="s">
        <v>5716</v>
      </c>
      <c r="K492" s="17" t="s">
        <v>9030</v>
      </c>
      <c r="L492" s="17" t="s">
        <v>9066</v>
      </c>
      <c r="M492" s="64">
        <v>2943428</v>
      </c>
      <c r="N492" s="64">
        <v>2207571</v>
      </c>
      <c r="O492" s="17" t="s">
        <v>9067</v>
      </c>
      <c r="P492" s="17" t="s">
        <v>9068</v>
      </c>
      <c r="Q492" s="17" t="s">
        <v>5349</v>
      </c>
      <c r="R492" s="17" t="s">
        <v>5321</v>
      </c>
      <c r="S492" s="17" t="s">
        <v>9069</v>
      </c>
      <c r="T492" s="17" t="s">
        <v>5321</v>
      </c>
      <c r="U492" s="17" t="s">
        <v>9070</v>
      </c>
      <c r="V492" s="17">
        <v>1</v>
      </c>
      <c r="W492" s="17">
        <v>0</v>
      </c>
      <c r="X492" s="17">
        <v>0</v>
      </c>
    </row>
    <row r="493" spans="1:24" s="17" customFormat="1" ht="11.25" x14ac:dyDescent="0.2">
      <c r="A493" s="17" t="s">
        <v>9071</v>
      </c>
      <c r="B493" s="17" t="s">
        <v>9072</v>
      </c>
      <c r="C493" s="17" t="s">
        <v>9073</v>
      </c>
      <c r="D493" s="17" t="s">
        <v>5393</v>
      </c>
      <c r="E493" s="17">
        <v>2019</v>
      </c>
      <c r="F493" s="17" t="s">
        <v>5460</v>
      </c>
      <c r="H493" s="17" t="s">
        <v>9074</v>
      </c>
      <c r="I493" s="17" t="s">
        <v>9075</v>
      </c>
      <c r="J493" s="17" t="s">
        <v>5519</v>
      </c>
      <c r="K493" s="17" t="s">
        <v>9030</v>
      </c>
      <c r="L493" s="17" t="s">
        <v>8377</v>
      </c>
      <c r="M493" s="64">
        <v>2188137</v>
      </c>
      <c r="N493" s="64">
        <v>1203475</v>
      </c>
      <c r="O493" s="17" t="s">
        <v>9076</v>
      </c>
      <c r="P493" s="17" t="s">
        <v>9077</v>
      </c>
      <c r="Q493" s="17" t="s">
        <v>5321</v>
      </c>
      <c r="R493" s="17" t="s">
        <v>5321</v>
      </c>
      <c r="S493" s="17" t="s">
        <v>5321</v>
      </c>
      <c r="T493" s="17" t="s">
        <v>5321</v>
      </c>
      <c r="U493" s="17" t="s">
        <v>5321</v>
      </c>
      <c r="V493" s="17">
        <v>0</v>
      </c>
      <c r="W493" s="17">
        <v>0</v>
      </c>
      <c r="X493" s="17">
        <v>0</v>
      </c>
    </row>
    <row r="494" spans="1:24" s="17" customFormat="1" ht="11.25" x14ac:dyDescent="0.2">
      <c r="A494" s="17" t="s">
        <v>9078</v>
      </c>
      <c r="B494" s="17" t="s">
        <v>9079</v>
      </c>
      <c r="C494" s="17" t="s">
        <v>9080</v>
      </c>
      <c r="D494" s="17" t="s">
        <v>5495</v>
      </c>
      <c r="E494" s="17">
        <v>2019</v>
      </c>
      <c r="F494" s="17" t="s">
        <v>5741</v>
      </c>
      <c r="I494" s="17" t="s">
        <v>9081</v>
      </c>
      <c r="J494" s="17" t="s">
        <v>8637</v>
      </c>
      <c r="K494" s="17" t="s">
        <v>9082</v>
      </c>
      <c r="L494" s="17" t="s">
        <v>7984</v>
      </c>
      <c r="M494" s="64">
        <v>19484173</v>
      </c>
      <c r="N494" s="64">
        <v>11690504</v>
      </c>
      <c r="O494" s="17" t="s">
        <v>9083</v>
      </c>
      <c r="P494" s="17" t="s">
        <v>9084</v>
      </c>
      <c r="Q494" s="17" t="s">
        <v>9085</v>
      </c>
      <c r="R494" s="17" t="s">
        <v>5321</v>
      </c>
      <c r="S494" s="17" t="s">
        <v>5321</v>
      </c>
      <c r="T494" s="17" t="s">
        <v>5321</v>
      </c>
      <c r="U494" s="17" t="s">
        <v>5321</v>
      </c>
      <c r="V494" s="17">
        <v>1</v>
      </c>
      <c r="W494" s="17">
        <v>0</v>
      </c>
      <c r="X494" s="17">
        <v>0</v>
      </c>
    </row>
    <row r="495" spans="1:24" s="17" customFormat="1" ht="11.25" x14ac:dyDescent="0.2">
      <c r="A495" s="17" t="s">
        <v>9086</v>
      </c>
      <c r="B495" s="17" t="s">
        <v>9087</v>
      </c>
      <c r="C495" s="17" t="s">
        <v>9088</v>
      </c>
      <c r="D495" s="17" t="s">
        <v>5325</v>
      </c>
      <c r="E495" s="17">
        <v>2018</v>
      </c>
      <c r="F495" s="17" t="s">
        <v>11</v>
      </c>
      <c r="H495" s="17" t="s">
        <v>9089</v>
      </c>
      <c r="I495" s="17" t="s">
        <v>9090</v>
      </c>
      <c r="J495" s="17" t="s">
        <v>8637</v>
      </c>
      <c r="K495" s="17" t="s">
        <v>9091</v>
      </c>
      <c r="L495" s="17" t="s">
        <v>5434</v>
      </c>
      <c r="M495" s="64">
        <v>18684201</v>
      </c>
      <c r="N495" s="64">
        <v>11210161</v>
      </c>
      <c r="O495" s="17" t="s">
        <v>5846</v>
      </c>
      <c r="P495" s="17" t="s">
        <v>9092</v>
      </c>
      <c r="Q495" s="17" t="s">
        <v>5349</v>
      </c>
      <c r="R495" s="17" t="s">
        <v>9093</v>
      </c>
      <c r="S495" s="17" t="s">
        <v>5321</v>
      </c>
      <c r="T495" s="17" t="s">
        <v>5321</v>
      </c>
      <c r="U495" s="17" t="s">
        <v>9094</v>
      </c>
      <c r="V495" s="17">
        <v>1</v>
      </c>
      <c r="W495" s="17">
        <v>0</v>
      </c>
      <c r="X495" s="17">
        <v>0</v>
      </c>
    </row>
    <row r="496" spans="1:24" s="17" customFormat="1" ht="11.25" x14ac:dyDescent="0.2">
      <c r="A496" s="17" t="s">
        <v>9095</v>
      </c>
      <c r="B496" s="17" t="s">
        <v>9096</v>
      </c>
      <c r="C496" s="17" t="s">
        <v>9097</v>
      </c>
      <c r="D496" s="17" t="s">
        <v>5381</v>
      </c>
      <c r="E496" s="17">
        <v>2019</v>
      </c>
      <c r="F496" s="17" t="s">
        <v>5460</v>
      </c>
      <c r="H496" s="17" t="s">
        <v>9098</v>
      </c>
      <c r="I496" s="17" t="s">
        <v>9099</v>
      </c>
      <c r="J496" s="17" t="s">
        <v>7343</v>
      </c>
      <c r="K496" s="17" t="s">
        <v>9030</v>
      </c>
      <c r="L496" s="17" t="s">
        <v>7464</v>
      </c>
      <c r="M496" s="64">
        <v>1378727</v>
      </c>
      <c r="N496" s="64">
        <v>758290</v>
      </c>
      <c r="O496" s="17" t="s">
        <v>9100</v>
      </c>
      <c r="P496" s="17" t="s">
        <v>9101</v>
      </c>
      <c r="Q496" s="17" t="s">
        <v>7605</v>
      </c>
      <c r="R496" s="17" t="s">
        <v>9102</v>
      </c>
      <c r="S496" s="17" t="s">
        <v>5321</v>
      </c>
      <c r="T496" s="17" t="s">
        <v>5321</v>
      </c>
      <c r="U496" s="17" t="s">
        <v>5321</v>
      </c>
      <c r="V496" s="17">
        <v>1</v>
      </c>
      <c r="W496" s="17">
        <v>0</v>
      </c>
      <c r="X496" s="17">
        <v>0</v>
      </c>
    </row>
    <row r="497" spans="1:24" s="17" customFormat="1" ht="11.25" x14ac:dyDescent="0.2">
      <c r="A497" s="17" t="s">
        <v>9103</v>
      </c>
      <c r="B497" s="17" t="s">
        <v>9104</v>
      </c>
      <c r="C497" s="17" t="s">
        <v>9105</v>
      </c>
      <c r="D497" s="17" t="s">
        <v>5393</v>
      </c>
      <c r="E497" s="17">
        <v>2019</v>
      </c>
      <c r="F497" s="17" t="s">
        <v>5430</v>
      </c>
      <c r="H497" s="17" t="s">
        <v>5814</v>
      </c>
      <c r="I497" s="17" t="s">
        <v>9106</v>
      </c>
      <c r="J497" s="17" t="s">
        <v>7254</v>
      </c>
      <c r="K497" s="17" t="s">
        <v>9107</v>
      </c>
      <c r="L497" s="17" t="s">
        <v>6658</v>
      </c>
      <c r="M497" s="64">
        <v>1272314</v>
      </c>
      <c r="N497" s="64">
        <v>699770</v>
      </c>
      <c r="O497" s="17" t="s">
        <v>9108</v>
      </c>
      <c r="P497" s="17" t="s">
        <v>9109</v>
      </c>
      <c r="Q497" s="17" t="s">
        <v>8746</v>
      </c>
      <c r="R497" s="17" t="s">
        <v>5321</v>
      </c>
      <c r="S497" s="17" t="s">
        <v>5321</v>
      </c>
      <c r="T497" s="17" t="s">
        <v>5321</v>
      </c>
      <c r="U497" s="17" t="s">
        <v>5321</v>
      </c>
      <c r="V497" s="17">
        <v>1</v>
      </c>
      <c r="W497" s="17">
        <v>0</v>
      </c>
      <c r="X497" s="17">
        <v>0</v>
      </c>
    </row>
    <row r="498" spans="1:24" s="17" customFormat="1" ht="11.25" x14ac:dyDescent="0.2">
      <c r="A498" s="17" t="s">
        <v>9110</v>
      </c>
      <c r="B498" s="17" t="s">
        <v>9111</v>
      </c>
      <c r="C498" s="17" t="s">
        <v>9112</v>
      </c>
      <c r="D498" s="17" t="s">
        <v>5381</v>
      </c>
      <c r="E498" s="17">
        <v>2019</v>
      </c>
      <c r="F498" s="17" t="s">
        <v>5496</v>
      </c>
      <c r="H498" s="17" t="s">
        <v>9113</v>
      </c>
      <c r="I498" s="17" t="s">
        <v>9114</v>
      </c>
      <c r="J498" s="17" t="s">
        <v>7409</v>
      </c>
      <c r="K498" s="17" t="s">
        <v>9030</v>
      </c>
      <c r="L498" s="17" t="s">
        <v>7464</v>
      </c>
      <c r="M498" s="64">
        <v>913861</v>
      </c>
      <c r="N498" s="64">
        <v>491647</v>
      </c>
      <c r="O498" s="17" t="s">
        <v>9115</v>
      </c>
      <c r="P498" s="17" t="s">
        <v>9116</v>
      </c>
      <c r="Q498" s="17" t="s">
        <v>6971</v>
      </c>
      <c r="R498" s="17" t="s">
        <v>5321</v>
      </c>
      <c r="S498" s="17" t="s">
        <v>9117</v>
      </c>
      <c r="T498" s="17" t="s">
        <v>5321</v>
      </c>
      <c r="U498" s="17" t="s">
        <v>5321</v>
      </c>
      <c r="V498" s="17">
        <v>1</v>
      </c>
      <c r="W498" s="17">
        <v>0</v>
      </c>
      <c r="X498" s="17">
        <v>0</v>
      </c>
    </row>
    <row r="499" spans="1:24" s="17" customFormat="1" ht="11.25" x14ac:dyDescent="0.2">
      <c r="A499" s="17" t="s">
        <v>9118</v>
      </c>
      <c r="B499" s="17" t="s">
        <v>9119</v>
      </c>
      <c r="C499" s="17" t="s">
        <v>9120</v>
      </c>
      <c r="D499" s="17" t="s">
        <v>5393</v>
      </c>
      <c r="E499" s="17">
        <v>2019</v>
      </c>
      <c r="F499" s="17" t="s">
        <v>5430</v>
      </c>
      <c r="H499" s="17" t="s">
        <v>9121</v>
      </c>
      <c r="I499" s="17" t="s">
        <v>9122</v>
      </c>
      <c r="J499" s="17" t="s">
        <v>5519</v>
      </c>
      <c r="K499" s="17" t="s">
        <v>9030</v>
      </c>
      <c r="L499" s="17" t="s">
        <v>6658</v>
      </c>
      <c r="M499" s="64">
        <v>1589765</v>
      </c>
      <c r="N499" s="64">
        <v>824320</v>
      </c>
      <c r="O499" s="17" t="s">
        <v>9123</v>
      </c>
      <c r="P499" s="17" t="s">
        <v>9124</v>
      </c>
      <c r="Q499" s="17" t="s">
        <v>8536</v>
      </c>
      <c r="R499" s="17" t="s">
        <v>5321</v>
      </c>
      <c r="S499" s="17" t="s">
        <v>5321</v>
      </c>
      <c r="T499" s="17" t="s">
        <v>5321</v>
      </c>
      <c r="U499" s="17" t="s">
        <v>5321</v>
      </c>
      <c r="V499" s="17">
        <v>1</v>
      </c>
      <c r="W499" s="17">
        <v>0</v>
      </c>
      <c r="X499" s="17">
        <v>0</v>
      </c>
    </row>
    <row r="500" spans="1:24" s="17" customFormat="1" ht="11.25" x14ac:dyDescent="0.2">
      <c r="A500" s="17" t="s">
        <v>9125</v>
      </c>
      <c r="B500" s="17" t="s">
        <v>9126</v>
      </c>
      <c r="C500" s="17" t="s">
        <v>9127</v>
      </c>
      <c r="D500" s="17" t="s">
        <v>5393</v>
      </c>
      <c r="E500" s="17">
        <v>2019</v>
      </c>
      <c r="F500" s="17" t="s">
        <v>5430</v>
      </c>
      <c r="H500" s="17" t="s">
        <v>9128</v>
      </c>
      <c r="I500" s="17" t="s">
        <v>9129</v>
      </c>
      <c r="J500" s="17" t="s">
        <v>7343</v>
      </c>
      <c r="K500" s="17" t="s">
        <v>9030</v>
      </c>
      <c r="L500" s="17" t="s">
        <v>5473</v>
      </c>
      <c r="M500" s="64">
        <v>1614051</v>
      </c>
      <c r="N500" s="64">
        <v>869853</v>
      </c>
      <c r="O500" s="17" t="s">
        <v>6422</v>
      </c>
      <c r="P500" s="17" t="s">
        <v>9130</v>
      </c>
      <c r="Q500" s="17" t="s">
        <v>9131</v>
      </c>
      <c r="R500" s="17" t="s">
        <v>5321</v>
      </c>
      <c r="S500" s="17" t="s">
        <v>5321</v>
      </c>
      <c r="T500" s="17" t="s">
        <v>5321</v>
      </c>
      <c r="U500" s="17" t="s">
        <v>5321</v>
      </c>
      <c r="V500" s="17">
        <v>1</v>
      </c>
      <c r="W500" s="17">
        <v>0</v>
      </c>
      <c r="X500" s="17">
        <v>0</v>
      </c>
    </row>
    <row r="501" spans="1:24" s="17" customFormat="1" ht="11.25" x14ac:dyDescent="0.2">
      <c r="A501" s="17" t="s">
        <v>9132</v>
      </c>
      <c r="B501" s="17" t="s">
        <v>9133</v>
      </c>
      <c r="C501" s="17" t="s">
        <v>9134</v>
      </c>
      <c r="D501" s="17" t="s">
        <v>5381</v>
      </c>
      <c r="E501" s="17">
        <v>2019</v>
      </c>
      <c r="F501" s="17" t="s">
        <v>5460</v>
      </c>
      <c r="H501" s="17" t="s">
        <v>9135</v>
      </c>
      <c r="I501" s="17" t="s">
        <v>5321</v>
      </c>
      <c r="J501" s="17" t="s">
        <v>5321</v>
      </c>
      <c r="K501" s="17" t="s">
        <v>9107</v>
      </c>
      <c r="L501" s="17" t="s">
        <v>9136</v>
      </c>
      <c r="M501" s="64">
        <v>1246805</v>
      </c>
      <c r="N501" s="64">
        <v>659271</v>
      </c>
      <c r="O501" s="17" t="s">
        <v>9137</v>
      </c>
      <c r="P501" s="17" t="s">
        <v>9138</v>
      </c>
      <c r="Q501" s="17" t="s">
        <v>9139</v>
      </c>
      <c r="R501" s="17" t="s">
        <v>5321</v>
      </c>
      <c r="S501" s="17" t="s">
        <v>5321</v>
      </c>
      <c r="T501" s="17" t="s">
        <v>5321</v>
      </c>
      <c r="U501" s="17" t="s">
        <v>5321</v>
      </c>
      <c r="V501" s="17">
        <v>1</v>
      </c>
      <c r="W501" s="17">
        <v>0</v>
      </c>
      <c r="X501" s="17">
        <v>0</v>
      </c>
    </row>
    <row r="502" spans="1:24" s="17" customFormat="1" ht="11.25" x14ac:dyDescent="0.2">
      <c r="A502" s="17" t="s">
        <v>9140</v>
      </c>
      <c r="B502" s="17" t="s">
        <v>9141</v>
      </c>
      <c r="C502" s="17" t="s">
        <v>9142</v>
      </c>
      <c r="D502" s="17" t="s">
        <v>6272</v>
      </c>
      <c r="E502" s="17">
        <v>2017</v>
      </c>
      <c r="F502" s="17" t="s">
        <v>5460</v>
      </c>
      <c r="I502" s="17" t="s">
        <v>5321</v>
      </c>
      <c r="J502" s="17" t="s">
        <v>5321</v>
      </c>
      <c r="K502" s="17" t="s">
        <v>7303</v>
      </c>
      <c r="L502" s="17" t="s">
        <v>5453</v>
      </c>
      <c r="M502" s="64">
        <v>141600</v>
      </c>
      <c r="N502" s="64">
        <v>84960</v>
      </c>
      <c r="O502" s="17" t="s">
        <v>5321</v>
      </c>
      <c r="P502" s="17" t="s">
        <v>5321</v>
      </c>
      <c r="Q502" s="17" t="s">
        <v>5321</v>
      </c>
      <c r="R502" s="17" t="s">
        <v>5321</v>
      </c>
      <c r="S502" s="17" t="s">
        <v>5321</v>
      </c>
      <c r="T502" s="17" t="s">
        <v>5321</v>
      </c>
      <c r="U502" s="17" t="s">
        <v>5321</v>
      </c>
      <c r="V502" s="17">
        <v>0</v>
      </c>
      <c r="W502" s="17">
        <v>0</v>
      </c>
      <c r="X502" s="17">
        <v>0</v>
      </c>
    </row>
    <row r="503" spans="1:24" s="17" customFormat="1" ht="11.25" x14ac:dyDescent="0.2">
      <c r="A503" s="17" t="s">
        <v>9143</v>
      </c>
      <c r="B503" s="17" t="s">
        <v>9144</v>
      </c>
      <c r="C503" s="17" t="s">
        <v>9145</v>
      </c>
      <c r="D503" s="17" t="s">
        <v>5325</v>
      </c>
      <c r="E503" s="17">
        <v>2019</v>
      </c>
      <c r="F503" s="17" t="s">
        <v>5460</v>
      </c>
      <c r="H503" s="17" t="s">
        <v>6453</v>
      </c>
      <c r="I503" s="17" t="s">
        <v>9146</v>
      </c>
      <c r="J503" s="17" t="s">
        <v>8637</v>
      </c>
      <c r="K503" s="17" t="s">
        <v>9030</v>
      </c>
      <c r="L503" s="17" t="s">
        <v>7771</v>
      </c>
      <c r="M503" s="64">
        <v>3293690</v>
      </c>
      <c r="N503" s="64">
        <v>1811532</v>
      </c>
      <c r="O503" s="17" t="s">
        <v>9147</v>
      </c>
      <c r="P503" s="17" t="s">
        <v>9148</v>
      </c>
      <c r="Q503" s="17" t="s">
        <v>5979</v>
      </c>
      <c r="R503" s="17" t="s">
        <v>9149</v>
      </c>
      <c r="S503" s="17" t="s">
        <v>5321</v>
      </c>
      <c r="T503" s="17" t="s">
        <v>5321</v>
      </c>
      <c r="U503" s="17" t="s">
        <v>9150</v>
      </c>
      <c r="V503" s="17">
        <v>1</v>
      </c>
      <c r="W503" s="17">
        <v>0</v>
      </c>
      <c r="X503" s="17">
        <v>0</v>
      </c>
    </row>
    <row r="504" spans="1:24" s="17" customFormat="1" ht="11.25" x14ac:dyDescent="0.2">
      <c r="A504" s="17" t="s">
        <v>9151</v>
      </c>
      <c r="B504" s="17" t="s">
        <v>9152</v>
      </c>
      <c r="C504" s="17" t="s">
        <v>9153</v>
      </c>
      <c r="D504" s="17" t="s">
        <v>5393</v>
      </c>
      <c r="E504" s="17">
        <v>2019</v>
      </c>
      <c r="F504" s="17" t="s">
        <v>5460</v>
      </c>
      <c r="H504" s="17" t="s">
        <v>8320</v>
      </c>
      <c r="I504" s="17" t="s">
        <v>9154</v>
      </c>
      <c r="J504" s="17" t="s">
        <v>7343</v>
      </c>
      <c r="K504" s="17" t="s">
        <v>9030</v>
      </c>
      <c r="L504" s="17" t="s">
        <v>6934</v>
      </c>
      <c r="M504" s="64">
        <v>1972503</v>
      </c>
      <c r="N504" s="64">
        <v>1083499</v>
      </c>
      <c r="O504" s="17" t="s">
        <v>9155</v>
      </c>
      <c r="P504" s="17" t="s">
        <v>9156</v>
      </c>
      <c r="Q504" s="17" t="s">
        <v>9157</v>
      </c>
      <c r="R504" s="17" t="s">
        <v>5321</v>
      </c>
      <c r="S504" s="17" t="s">
        <v>5321</v>
      </c>
      <c r="T504" s="17" t="s">
        <v>5321</v>
      </c>
      <c r="U504" s="17" t="s">
        <v>5321</v>
      </c>
      <c r="V504" s="17">
        <v>1</v>
      </c>
      <c r="W504" s="17">
        <v>0</v>
      </c>
      <c r="X504" s="17">
        <v>0</v>
      </c>
    </row>
    <row r="505" spans="1:24" s="17" customFormat="1" ht="11.25" x14ac:dyDescent="0.2">
      <c r="A505" s="17" t="s">
        <v>9158</v>
      </c>
      <c r="B505" s="17" t="s">
        <v>9159</v>
      </c>
      <c r="C505" s="17" t="s">
        <v>9160</v>
      </c>
      <c r="D505" s="17" t="s">
        <v>5393</v>
      </c>
      <c r="E505" s="17">
        <v>2019</v>
      </c>
      <c r="F505" s="17" t="s">
        <v>5460</v>
      </c>
      <c r="H505" s="17" t="s">
        <v>9161</v>
      </c>
      <c r="I505" s="17" t="s">
        <v>9162</v>
      </c>
      <c r="J505" s="17" t="s">
        <v>8061</v>
      </c>
      <c r="K505" s="17" t="s">
        <v>9107</v>
      </c>
      <c r="L505" s="17" t="s">
        <v>6388</v>
      </c>
      <c r="M505" s="64">
        <v>3806989</v>
      </c>
      <c r="N505" s="64">
        <v>2091086</v>
      </c>
      <c r="O505" s="17" t="s">
        <v>9163</v>
      </c>
      <c r="P505" s="17" t="s">
        <v>9164</v>
      </c>
      <c r="Q505" s="17" t="s">
        <v>9165</v>
      </c>
      <c r="R505" s="17" t="s">
        <v>5321</v>
      </c>
      <c r="S505" s="17" t="s">
        <v>5321</v>
      </c>
      <c r="T505" s="17" t="s">
        <v>5321</v>
      </c>
      <c r="U505" s="17" t="s">
        <v>5321</v>
      </c>
      <c r="V505" s="17">
        <v>1</v>
      </c>
      <c r="W505" s="17">
        <v>0</v>
      </c>
      <c r="X505" s="17">
        <v>0</v>
      </c>
    </row>
    <row r="506" spans="1:24" s="17" customFormat="1" ht="11.25" x14ac:dyDescent="0.2">
      <c r="A506" s="17" t="s">
        <v>9166</v>
      </c>
      <c r="B506" s="17" t="s">
        <v>9167</v>
      </c>
      <c r="C506" s="17" t="s">
        <v>9168</v>
      </c>
      <c r="D506" s="17" t="s">
        <v>5393</v>
      </c>
      <c r="E506" s="17">
        <v>2019</v>
      </c>
      <c r="F506" s="17" t="s">
        <v>5460</v>
      </c>
      <c r="H506" s="17" t="s">
        <v>9169</v>
      </c>
      <c r="I506" s="17" t="s">
        <v>9170</v>
      </c>
      <c r="J506" s="17" t="s">
        <v>5716</v>
      </c>
      <c r="K506" s="17" t="s">
        <v>9030</v>
      </c>
      <c r="L506" s="17" t="s">
        <v>7081</v>
      </c>
      <c r="M506" s="64">
        <v>3256063</v>
      </c>
      <c r="N506" s="64">
        <v>1790834</v>
      </c>
      <c r="O506" s="17" t="s">
        <v>9171</v>
      </c>
      <c r="P506" s="17" t="s">
        <v>9172</v>
      </c>
      <c r="Q506" s="17" t="s">
        <v>9173</v>
      </c>
      <c r="R506" s="17" t="s">
        <v>5321</v>
      </c>
      <c r="S506" s="17" t="s">
        <v>5321</v>
      </c>
      <c r="T506" s="17" t="s">
        <v>5321</v>
      </c>
      <c r="U506" s="17" t="s">
        <v>5321</v>
      </c>
      <c r="V506" s="17">
        <v>1</v>
      </c>
      <c r="W506" s="17">
        <v>0</v>
      </c>
      <c r="X506" s="17">
        <v>0</v>
      </c>
    </row>
    <row r="507" spans="1:24" s="17" customFormat="1" ht="11.25" x14ac:dyDescent="0.2">
      <c r="A507" s="17" t="s">
        <v>9174</v>
      </c>
      <c r="B507" s="17" t="s">
        <v>9175</v>
      </c>
      <c r="C507" s="17" t="s">
        <v>9176</v>
      </c>
      <c r="D507" s="17" t="s">
        <v>5393</v>
      </c>
      <c r="E507" s="17">
        <v>2019</v>
      </c>
      <c r="F507" s="17" t="s">
        <v>5460</v>
      </c>
      <c r="H507" s="17" t="s">
        <v>9177</v>
      </c>
      <c r="I507" s="17" t="s">
        <v>9178</v>
      </c>
      <c r="J507" s="17" t="s">
        <v>7232</v>
      </c>
      <c r="K507" s="17" t="s">
        <v>9030</v>
      </c>
      <c r="L507" s="17" t="s">
        <v>7256</v>
      </c>
      <c r="M507" s="64">
        <v>3232028</v>
      </c>
      <c r="N507" s="64">
        <v>1694014</v>
      </c>
      <c r="O507" s="17" t="s">
        <v>9179</v>
      </c>
      <c r="P507" s="17" t="s">
        <v>9180</v>
      </c>
      <c r="Q507" s="17" t="s">
        <v>9181</v>
      </c>
      <c r="R507" s="17" t="s">
        <v>5321</v>
      </c>
      <c r="S507" s="17" t="s">
        <v>5321</v>
      </c>
      <c r="T507" s="17" t="s">
        <v>5321</v>
      </c>
      <c r="U507" s="17" t="s">
        <v>5321</v>
      </c>
      <c r="V507" s="17">
        <v>1</v>
      </c>
      <c r="W507" s="17">
        <v>0</v>
      </c>
      <c r="X507" s="17">
        <v>0</v>
      </c>
    </row>
    <row r="508" spans="1:24" s="17" customFormat="1" ht="11.25" x14ac:dyDescent="0.2">
      <c r="A508" s="17" t="s">
        <v>9182</v>
      </c>
      <c r="B508" s="17" t="s">
        <v>9183</v>
      </c>
      <c r="C508" s="17" t="s">
        <v>9184</v>
      </c>
      <c r="D508" s="17" t="s">
        <v>5381</v>
      </c>
      <c r="E508" s="17">
        <v>2019</v>
      </c>
      <c r="F508" s="17" t="s">
        <v>11</v>
      </c>
      <c r="H508" s="17" t="s">
        <v>9185</v>
      </c>
      <c r="I508" s="17" t="s">
        <v>9186</v>
      </c>
      <c r="J508" s="17" t="s">
        <v>8725</v>
      </c>
      <c r="K508" s="17" t="s">
        <v>9030</v>
      </c>
      <c r="L508" s="17" t="s">
        <v>5765</v>
      </c>
      <c r="M508" s="64">
        <v>1587985</v>
      </c>
      <c r="N508" s="64">
        <v>873391</v>
      </c>
      <c r="O508" s="17" t="s">
        <v>9187</v>
      </c>
      <c r="P508" s="17" t="s">
        <v>9188</v>
      </c>
      <c r="Q508" s="17" t="s">
        <v>6424</v>
      </c>
      <c r="R508" s="17" t="s">
        <v>5321</v>
      </c>
      <c r="S508" s="17" t="s">
        <v>5321</v>
      </c>
      <c r="T508" s="17" t="s">
        <v>5321</v>
      </c>
      <c r="U508" s="17" t="s">
        <v>5321</v>
      </c>
      <c r="V508" s="17">
        <v>1</v>
      </c>
      <c r="W508" s="17">
        <v>0</v>
      </c>
      <c r="X508" s="17">
        <v>0</v>
      </c>
    </row>
    <row r="509" spans="1:24" s="17" customFormat="1" ht="11.25" x14ac:dyDescent="0.2">
      <c r="A509" s="17" t="s">
        <v>9189</v>
      </c>
      <c r="B509" s="17" t="s">
        <v>9190</v>
      </c>
      <c r="C509" s="17" t="s">
        <v>9191</v>
      </c>
      <c r="D509" s="17" t="s">
        <v>5393</v>
      </c>
      <c r="E509" s="17">
        <v>2019</v>
      </c>
      <c r="F509" s="17" t="s">
        <v>5460</v>
      </c>
      <c r="H509" s="17" t="s">
        <v>9192</v>
      </c>
      <c r="I509" s="17" t="s">
        <v>9193</v>
      </c>
      <c r="J509" s="17" t="s">
        <v>7232</v>
      </c>
      <c r="K509" s="17" t="s">
        <v>9030</v>
      </c>
      <c r="L509" s="17" t="s">
        <v>9194</v>
      </c>
      <c r="M509" s="64">
        <v>1314658</v>
      </c>
      <c r="N509" s="64">
        <v>665586</v>
      </c>
      <c r="O509" s="17" t="s">
        <v>9195</v>
      </c>
      <c r="P509" s="17" t="s">
        <v>6222</v>
      </c>
      <c r="Q509" s="17" t="s">
        <v>7161</v>
      </c>
      <c r="R509" s="17" t="s">
        <v>5321</v>
      </c>
      <c r="S509" s="17" t="s">
        <v>5321</v>
      </c>
      <c r="T509" s="17" t="s">
        <v>5321</v>
      </c>
      <c r="U509" s="17" t="s">
        <v>5321</v>
      </c>
      <c r="V509" s="17">
        <v>1</v>
      </c>
      <c r="W509" s="17">
        <v>0</v>
      </c>
      <c r="X509" s="17">
        <v>0</v>
      </c>
    </row>
    <row r="510" spans="1:24" s="17" customFormat="1" ht="11.25" x14ac:dyDescent="0.2">
      <c r="A510" s="17" t="s">
        <v>9196</v>
      </c>
      <c r="B510" s="17" t="s">
        <v>9197</v>
      </c>
      <c r="C510" s="17" t="s">
        <v>9198</v>
      </c>
      <c r="D510" s="17" t="s">
        <v>5393</v>
      </c>
      <c r="E510" s="17">
        <v>2019</v>
      </c>
      <c r="F510" s="17" t="s">
        <v>5394</v>
      </c>
      <c r="H510" s="17" t="s">
        <v>9199</v>
      </c>
      <c r="I510" s="17" t="s">
        <v>9200</v>
      </c>
      <c r="J510" s="17" t="s">
        <v>7232</v>
      </c>
      <c r="K510" s="17" t="s">
        <v>9030</v>
      </c>
      <c r="L510" s="17" t="s">
        <v>5473</v>
      </c>
      <c r="M510" s="64">
        <v>1444244</v>
      </c>
      <c r="N510" s="64">
        <v>711698</v>
      </c>
      <c r="O510" s="17" t="s">
        <v>9201</v>
      </c>
      <c r="P510" s="17" t="s">
        <v>9202</v>
      </c>
      <c r="Q510" s="17" t="s">
        <v>9203</v>
      </c>
      <c r="R510" s="17" t="s">
        <v>5321</v>
      </c>
      <c r="S510" s="17" t="s">
        <v>5321</v>
      </c>
      <c r="T510" s="17" t="s">
        <v>5321</v>
      </c>
      <c r="U510" s="17" t="s">
        <v>5321</v>
      </c>
      <c r="V510" s="17">
        <v>1</v>
      </c>
      <c r="W510" s="17">
        <v>0</v>
      </c>
      <c r="X510" s="17">
        <v>0</v>
      </c>
    </row>
    <row r="511" spans="1:24" s="17" customFormat="1" ht="11.25" x14ac:dyDescent="0.2">
      <c r="A511" s="17" t="s">
        <v>9204</v>
      </c>
      <c r="B511" s="17" t="s">
        <v>9205</v>
      </c>
      <c r="C511" s="17" t="s">
        <v>9206</v>
      </c>
      <c r="D511" s="17" t="s">
        <v>5325</v>
      </c>
      <c r="E511" s="17">
        <v>2019</v>
      </c>
      <c r="F511" s="17" t="s">
        <v>5418</v>
      </c>
      <c r="H511" s="17" t="s">
        <v>9207</v>
      </c>
      <c r="I511" s="17" t="s">
        <v>9208</v>
      </c>
      <c r="J511" s="17" t="s">
        <v>5519</v>
      </c>
      <c r="K511" s="17" t="s">
        <v>9030</v>
      </c>
      <c r="L511" s="17" t="s">
        <v>9209</v>
      </c>
      <c r="M511" s="64">
        <v>8975945</v>
      </c>
      <c r="N511" s="64">
        <v>5385567</v>
      </c>
      <c r="O511" s="17" t="s">
        <v>9210</v>
      </c>
      <c r="P511" s="17" t="s">
        <v>9211</v>
      </c>
      <c r="Q511" s="17" t="s">
        <v>5349</v>
      </c>
      <c r="R511" s="17" t="s">
        <v>9212</v>
      </c>
      <c r="S511" s="17" t="s">
        <v>5321</v>
      </c>
      <c r="T511" s="17" t="s">
        <v>5321</v>
      </c>
      <c r="U511" s="17" t="s">
        <v>9213</v>
      </c>
      <c r="V511" s="17">
        <v>1</v>
      </c>
      <c r="W511" s="17">
        <v>0</v>
      </c>
      <c r="X511" s="17">
        <v>0</v>
      </c>
    </row>
    <row r="512" spans="1:24" s="17" customFormat="1" ht="11.25" x14ac:dyDescent="0.2">
      <c r="A512" s="17" t="s">
        <v>9214</v>
      </c>
      <c r="B512" s="17" t="s">
        <v>9215</v>
      </c>
      <c r="C512" s="17" t="s">
        <v>9216</v>
      </c>
      <c r="D512" s="17" t="s">
        <v>5325</v>
      </c>
      <c r="E512" s="17">
        <v>2019</v>
      </c>
      <c r="F512" s="17" t="s">
        <v>6569</v>
      </c>
      <c r="H512" s="17" t="s">
        <v>9217</v>
      </c>
      <c r="I512" s="17" t="s">
        <v>9218</v>
      </c>
      <c r="J512" s="17" t="s">
        <v>8061</v>
      </c>
      <c r="K512" s="17" t="s">
        <v>9030</v>
      </c>
      <c r="L512" s="17" t="s">
        <v>9219</v>
      </c>
      <c r="M512" s="64">
        <v>6636170</v>
      </c>
      <c r="N512" s="64">
        <v>4977125</v>
      </c>
      <c r="O512" s="17" t="s">
        <v>5372</v>
      </c>
      <c r="P512" s="17" t="s">
        <v>9220</v>
      </c>
      <c r="Q512" s="17" t="s">
        <v>7908</v>
      </c>
      <c r="R512" s="17" t="s">
        <v>5375</v>
      </c>
      <c r="S512" s="17" t="s">
        <v>9221</v>
      </c>
      <c r="T512" s="17" t="s">
        <v>9222</v>
      </c>
      <c r="U512" s="17" t="s">
        <v>9223</v>
      </c>
      <c r="V512" s="17">
        <v>1</v>
      </c>
      <c r="W512" s="17">
        <v>0</v>
      </c>
      <c r="X512" s="17">
        <v>0</v>
      </c>
    </row>
    <row r="513" spans="1:24" s="17" customFormat="1" ht="11.25" x14ac:dyDescent="0.2">
      <c r="A513" s="17" t="s">
        <v>9224</v>
      </c>
      <c r="B513" s="17" t="s">
        <v>9225</v>
      </c>
      <c r="C513" s="17" t="s">
        <v>9226</v>
      </c>
      <c r="D513" s="17" t="s">
        <v>5393</v>
      </c>
      <c r="E513" s="17">
        <v>2019</v>
      </c>
      <c r="F513" s="17" t="s">
        <v>5460</v>
      </c>
      <c r="H513" s="17" t="s">
        <v>9227</v>
      </c>
      <c r="I513" s="17" t="s">
        <v>9228</v>
      </c>
      <c r="J513" s="17" t="s">
        <v>7254</v>
      </c>
      <c r="K513" s="17" t="s">
        <v>9030</v>
      </c>
      <c r="L513" s="17" t="s">
        <v>6934</v>
      </c>
      <c r="M513" s="64">
        <v>1807952</v>
      </c>
      <c r="N513" s="64">
        <v>990215</v>
      </c>
      <c r="O513" s="17" t="s">
        <v>9229</v>
      </c>
      <c r="P513" s="17" t="s">
        <v>9230</v>
      </c>
      <c r="Q513" s="17" t="s">
        <v>9231</v>
      </c>
      <c r="R513" s="17" t="s">
        <v>5321</v>
      </c>
      <c r="S513" s="17" t="s">
        <v>5321</v>
      </c>
      <c r="T513" s="17" t="s">
        <v>5321</v>
      </c>
      <c r="U513" s="17" t="s">
        <v>5321</v>
      </c>
      <c r="V513" s="17">
        <v>1</v>
      </c>
      <c r="W513" s="17">
        <v>0</v>
      </c>
      <c r="X513" s="17">
        <v>0</v>
      </c>
    </row>
    <row r="514" spans="1:24" s="17" customFormat="1" ht="11.25" x14ac:dyDescent="0.2">
      <c r="A514" s="17" t="s">
        <v>9232</v>
      </c>
      <c r="B514" s="17" t="s">
        <v>9233</v>
      </c>
      <c r="C514" s="17" t="s">
        <v>9234</v>
      </c>
      <c r="D514" s="17" t="s">
        <v>5393</v>
      </c>
      <c r="E514" s="17">
        <v>2019</v>
      </c>
      <c r="F514" s="17" t="s">
        <v>11</v>
      </c>
      <c r="H514" s="17" t="s">
        <v>9235</v>
      </c>
      <c r="I514" s="17" t="s">
        <v>9236</v>
      </c>
      <c r="J514" s="17" t="s">
        <v>5716</v>
      </c>
      <c r="K514" s="17" t="s">
        <v>9030</v>
      </c>
      <c r="L514" s="17" t="s">
        <v>9237</v>
      </c>
      <c r="M514" s="64">
        <v>1225070</v>
      </c>
      <c r="N514" s="64">
        <v>673512</v>
      </c>
      <c r="O514" s="17" t="s">
        <v>9238</v>
      </c>
      <c r="P514" s="17" t="s">
        <v>9239</v>
      </c>
      <c r="Q514" s="17" t="s">
        <v>9240</v>
      </c>
      <c r="R514" s="17" t="s">
        <v>5321</v>
      </c>
      <c r="S514" s="17" t="s">
        <v>5321</v>
      </c>
      <c r="T514" s="17" t="s">
        <v>5321</v>
      </c>
      <c r="U514" s="17" t="s">
        <v>5321</v>
      </c>
      <c r="V514" s="17">
        <v>1</v>
      </c>
      <c r="W514" s="17">
        <v>0</v>
      </c>
      <c r="X514" s="17">
        <v>0</v>
      </c>
    </row>
    <row r="515" spans="1:24" s="17" customFormat="1" ht="11.25" x14ac:dyDescent="0.2">
      <c r="A515" s="17" t="s">
        <v>9241</v>
      </c>
      <c r="B515" s="17" t="s">
        <v>9242</v>
      </c>
      <c r="C515" s="17" t="s">
        <v>9243</v>
      </c>
      <c r="D515" s="17" t="s">
        <v>5393</v>
      </c>
      <c r="E515" s="17">
        <v>2019</v>
      </c>
      <c r="F515" s="17" t="s">
        <v>6084</v>
      </c>
      <c r="H515" s="17" t="s">
        <v>9244</v>
      </c>
      <c r="I515" s="17" t="s">
        <v>9245</v>
      </c>
      <c r="J515" s="17" t="s">
        <v>5716</v>
      </c>
      <c r="K515" s="17" t="s">
        <v>9246</v>
      </c>
      <c r="L515" s="17" t="s">
        <v>5617</v>
      </c>
      <c r="M515" s="64">
        <v>25558369</v>
      </c>
      <c r="N515" s="64">
        <v>6181022</v>
      </c>
      <c r="O515" s="17" t="s">
        <v>9247</v>
      </c>
      <c r="P515" s="17" t="s">
        <v>9248</v>
      </c>
      <c r="Q515" s="17" t="s">
        <v>8536</v>
      </c>
      <c r="R515" s="17" t="s">
        <v>5321</v>
      </c>
      <c r="S515" s="17" t="s">
        <v>5321</v>
      </c>
      <c r="T515" s="17" t="s">
        <v>5321</v>
      </c>
      <c r="U515" s="17" t="s">
        <v>5321</v>
      </c>
      <c r="V515" s="17">
        <v>1</v>
      </c>
      <c r="W515" s="17">
        <v>0</v>
      </c>
      <c r="X515" s="17">
        <v>0</v>
      </c>
    </row>
    <row r="516" spans="1:24" s="17" customFormat="1" ht="11.25" x14ac:dyDescent="0.2">
      <c r="A516" s="17" t="s">
        <v>9249</v>
      </c>
      <c r="B516" s="17" t="s">
        <v>9250</v>
      </c>
      <c r="C516" s="17" t="s">
        <v>9251</v>
      </c>
      <c r="D516" s="17" t="s">
        <v>5381</v>
      </c>
      <c r="E516" s="17">
        <v>2019</v>
      </c>
      <c r="F516" s="17" t="s">
        <v>5394</v>
      </c>
      <c r="H516" s="17" t="s">
        <v>7692</v>
      </c>
      <c r="I516" s="17" t="s">
        <v>9252</v>
      </c>
      <c r="J516" s="17" t="s">
        <v>7343</v>
      </c>
      <c r="K516" s="17" t="s">
        <v>9030</v>
      </c>
      <c r="L516" s="17" t="s">
        <v>9253</v>
      </c>
      <c r="M516" s="64">
        <v>3404081</v>
      </c>
      <c r="N516" s="64">
        <v>1868009</v>
      </c>
      <c r="O516" s="17" t="s">
        <v>9254</v>
      </c>
      <c r="P516" s="17" t="s">
        <v>9255</v>
      </c>
      <c r="Q516" s="17" t="s">
        <v>5675</v>
      </c>
      <c r="R516" s="17" t="s">
        <v>5321</v>
      </c>
      <c r="S516" s="17" t="s">
        <v>5321</v>
      </c>
      <c r="T516" s="17" t="s">
        <v>5321</v>
      </c>
      <c r="U516" s="17" t="s">
        <v>5321</v>
      </c>
      <c r="V516" s="17">
        <v>1</v>
      </c>
      <c r="W516" s="17">
        <v>0</v>
      </c>
      <c r="X516" s="17">
        <v>0</v>
      </c>
    </row>
    <row r="517" spans="1:24" s="17" customFormat="1" ht="11.25" x14ac:dyDescent="0.2">
      <c r="A517" s="17" t="s">
        <v>9256</v>
      </c>
      <c r="B517" s="17" t="s">
        <v>9257</v>
      </c>
      <c r="C517" s="17" t="s">
        <v>9258</v>
      </c>
      <c r="D517" s="17" t="s">
        <v>5495</v>
      </c>
      <c r="E517" s="17">
        <v>2018</v>
      </c>
      <c r="F517" s="17" t="s">
        <v>13</v>
      </c>
      <c r="G517" s="17" t="s">
        <v>13</v>
      </c>
      <c r="H517" s="17" t="s">
        <v>9259</v>
      </c>
      <c r="I517" s="17" t="s">
        <v>5321</v>
      </c>
      <c r="J517" s="17" t="s">
        <v>5321</v>
      </c>
      <c r="K517" s="17" t="s">
        <v>9091</v>
      </c>
      <c r="L517" s="17" t="s">
        <v>9260</v>
      </c>
      <c r="M517" s="64">
        <v>20369805</v>
      </c>
      <c r="N517" s="64">
        <v>9500000</v>
      </c>
      <c r="O517" s="17" t="s">
        <v>9261</v>
      </c>
      <c r="P517" s="17" t="s">
        <v>9262</v>
      </c>
      <c r="Q517" s="17" t="s">
        <v>9263</v>
      </c>
      <c r="R517" s="17" t="s">
        <v>5321</v>
      </c>
      <c r="S517" s="17" t="s">
        <v>5321</v>
      </c>
      <c r="T517" s="17" t="s">
        <v>5321</v>
      </c>
      <c r="U517" s="17" t="s">
        <v>5321</v>
      </c>
      <c r="V517" s="17">
        <v>1</v>
      </c>
      <c r="W517" s="17">
        <v>0</v>
      </c>
      <c r="X517" s="17">
        <v>0</v>
      </c>
    </row>
    <row r="518" spans="1:24" s="17" customFormat="1" ht="11.25" x14ac:dyDescent="0.2">
      <c r="A518" s="17" t="s">
        <v>9264</v>
      </c>
      <c r="B518" s="17" t="s">
        <v>9265</v>
      </c>
      <c r="C518" s="17" t="s">
        <v>9266</v>
      </c>
      <c r="D518" s="17" t="s">
        <v>5495</v>
      </c>
      <c r="E518" s="17">
        <v>2018</v>
      </c>
      <c r="F518" s="17" t="s">
        <v>5713</v>
      </c>
      <c r="I518" s="17" t="s">
        <v>9267</v>
      </c>
      <c r="J518" s="17" t="s">
        <v>8637</v>
      </c>
      <c r="K518" s="17" t="s">
        <v>8716</v>
      </c>
      <c r="L518" s="17" t="s">
        <v>9268</v>
      </c>
      <c r="M518" s="64">
        <v>19561784</v>
      </c>
      <c r="N518" s="64">
        <v>11611434</v>
      </c>
      <c r="O518" s="17" t="s">
        <v>9269</v>
      </c>
      <c r="P518" s="17" t="s">
        <v>9270</v>
      </c>
      <c r="Q518" s="17" t="s">
        <v>5349</v>
      </c>
      <c r="R518" s="17" t="s">
        <v>5321</v>
      </c>
      <c r="S518" s="17" t="s">
        <v>5321</v>
      </c>
      <c r="T518" s="17" t="s">
        <v>5321</v>
      </c>
      <c r="U518" s="17" t="s">
        <v>5321</v>
      </c>
      <c r="V518" s="17">
        <v>1</v>
      </c>
      <c r="W518" s="17">
        <v>0</v>
      </c>
      <c r="X518" s="17">
        <v>0</v>
      </c>
    </row>
    <row r="519" spans="1:24" s="17" customFormat="1" ht="11.25" x14ac:dyDescent="0.2">
      <c r="A519" s="17" t="s">
        <v>9271</v>
      </c>
      <c r="B519" s="17" t="s">
        <v>9272</v>
      </c>
      <c r="C519" s="17" t="s">
        <v>9273</v>
      </c>
      <c r="D519" s="17" t="s">
        <v>8492</v>
      </c>
      <c r="E519" s="17">
        <v>2014</v>
      </c>
      <c r="F519" s="17" t="s">
        <v>5394</v>
      </c>
      <c r="G519" s="17" t="s">
        <v>9274</v>
      </c>
      <c r="I519" s="17" t="s">
        <v>5321</v>
      </c>
      <c r="J519" s="17" t="s">
        <v>5321</v>
      </c>
      <c r="K519" s="17" t="s">
        <v>9275</v>
      </c>
      <c r="L519" s="17" t="s">
        <v>9276</v>
      </c>
      <c r="M519" s="64">
        <v>152961</v>
      </c>
      <c r="N519" s="64">
        <v>91777</v>
      </c>
      <c r="O519" s="17" t="s">
        <v>5321</v>
      </c>
      <c r="P519" s="17" t="s">
        <v>5321</v>
      </c>
      <c r="Q519" s="17" t="s">
        <v>5321</v>
      </c>
      <c r="R519" s="17" t="s">
        <v>5321</v>
      </c>
      <c r="S519" s="17" t="s">
        <v>5321</v>
      </c>
      <c r="T519" s="17" t="s">
        <v>5321</v>
      </c>
      <c r="U519" s="17" t="s">
        <v>5321</v>
      </c>
      <c r="V519" s="17">
        <v>0</v>
      </c>
      <c r="W519" s="17">
        <v>0</v>
      </c>
      <c r="X519" s="17">
        <v>0</v>
      </c>
    </row>
    <row r="520" spans="1:24" s="17" customFormat="1" ht="11.25" x14ac:dyDescent="0.2">
      <c r="A520" s="17" t="s">
        <v>9277</v>
      </c>
      <c r="B520" s="17" t="s">
        <v>9278</v>
      </c>
      <c r="C520" s="17" t="s">
        <v>9279</v>
      </c>
      <c r="D520" s="17" t="s">
        <v>8492</v>
      </c>
      <c r="E520" s="17">
        <v>2014</v>
      </c>
      <c r="F520" s="17" t="s">
        <v>5655</v>
      </c>
      <c r="G520" s="17" t="s">
        <v>9280</v>
      </c>
      <c r="I520" s="17" t="s">
        <v>5321</v>
      </c>
      <c r="J520" s="17" t="s">
        <v>5321</v>
      </c>
      <c r="K520" s="17" t="s">
        <v>9275</v>
      </c>
      <c r="L520" s="17" t="s">
        <v>9281</v>
      </c>
      <c r="M520" s="64">
        <v>98653</v>
      </c>
      <c r="N520" s="64">
        <v>58407</v>
      </c>
      <c r="O520" s="17" t="s">
        <v>5321</v>
      </c>
      <c r="P520" s="17" t="s">
        <v>5321</v>
      </c>
      <c r="Q520" s="17" t="s">
        <v>5321</v>
      </c>
      <c r="R520" s="17" t="s">
        <v>5321</v>
      </c>
      <c r="S520" s="17" t="s">
        <v>5321</v>
      </c>
      <c r="T520" s="17" t="s">
        <v>5321</v>
      </c>
      <c r="U520" s="17" t="s">
        <v>5321</v>
      </c>
      <c r="V520" s="17">
        <v>0</v>
      </c>
      <c r="W520" s="17">
        <v>0</v>
      </c>
      <c r="X520" s="17">
        <v>0</v>
      </c>
    </row>
    <row r="521" spans="1:24" s="17" customFormat="1" ht="11.25" x14ac:dyDescent="0.2">
      <c r="A521" s="17" t="s">
        <v>9282</v>
      </c>
      <c r="B521" s="17" t="s">
        <v>9283</v>
      </c>
      <c r="C521" s="17" t="s">
        <v>9284</v>
      </c>
      <c r="D521" s="17" t="s">
        <v>8492</v>
      </c>
      <c r="E521" s="17">
        <v>2014</v>
      </c>
      <c r="F521" s="17" t="s">
        <v>26</v>
      </c>
      <c r="G521" s="17" t="s">
        <v>9285</v>
      </c>
      <c r="I521" s="17" t="s">
        <v>5321</v>
      </c>
      <c r="J521" s="17" t="s">
        <v>5321</v>
      </c>
      <c r="K521" s="17" t="s">
        <v>9275</v>
      </c>
      <c r="L521" s="17" t="s">
        <v>9286</v>
      </c>
      <c r="M521" s="64">
        <v>92459</v>
      </c>
      <c r="N521" s="64">
        <v>52415</v>
      </c>
      <c r="O521" s="17" t="s">
        <v>5321</v>
      </c>
      <c r="P521" s="17" t="s">
        <v>5321</v>
      </c>
      <c r="Q521" s="17" t="s">
        <v>5321</v>
      </c>
      <c r="R521" s="17" t="s">
        <v>5321</v>
      </c>
      <c r="S521" s="17" t="s">
        <v>5321</v>
      </c>
      <c r="T521" s="17" t="s">
        <v>5321</v>
      </c>
      <c r="U521" s="17" t="s">
        <v>5321</v>
      </c>
      <c r="V521" s="17">
        <v>0</v>
      </c>
      <c r="W521" s="17">
        <v>0</v>
      </c>
      <c r="X521" s="17">
        <v>0</v>
      </c>
    </row>
    <row r="522" spans="1:24" s="17" customFormat="1" ht="11.25" x14ac:dyDescent="0.2">
      <c r="A522" s="17" t="s">
        <v>9287</v>
      </c>
      <c r="B522" s="17" t="s">
        <v>9288</v>
      </c>
      <c r="C522" s="17" t="s">
        <v>9289</v>
      </c>
      <c r="D522" s="17" t="s">
        <v>8492</v>
      </c>
      <c r="E522" s="17">
        <v>2014</v>
      </c>
      <c r="F522" s="17" t="s">
        <v>5470</v>
      </c>
      <c r="G522" s="17" t="s">
        <v>9290</v>
      </c>
      <c r="I522" s="17" t="s">
        <v>5321</v>
      </c>
      <c r="J522" s="17" t="s">
        <v>5321</v>
      </c>
      <c r="K522" s="17" t="s">
        <v>9275</v>
      </c>
      <c r="L522" s="17" t="s">
        <v>9281</v>
      </c>
      <c r="M522" s="64">
        <v>79843</v>
      </c>
      <c r="N522" s="64">
        <v>47906</v>
      </c>
      <c r="O522" s="17" t="s">
        <v>5321</v>
      </c>
      <c r="P522" s="17" t="s">
        <v>5321</v>
      </c>
      <c r="Q522" s="17" t="s">
        <v>5321</v>
      </c>
      <c r="R522" s="17" t="s">
        <v>5321</v>
      </c>
      <c r="S522" s="17" t="s">
        <v>5321</v>
      </c>
      <c r="T522" s="17" t="s">
        <v>5321</v>
      </c>
      <c r="U522" s="17" t="s">
        <v>5321</v>
      </c>
      <c r="V522" s="17">
        <v>0</v>
      </c>
      <c r="W522" s="17">
        <v>0</v>
      </c>
      <c r="X522" s="17">
        <v>0</v>
      </c>
    </row>
    <row r="523" spans="1:24" s="17" customFormat="1" ht="11.25" x14ac:dyDescent="0.2">
      <c r="A523" s="17" t="s">
        <v>9291</v>
      </c>
      <c r="B523" s="17" t="s">
        <v>9292</v>
      </c>
      <c r="C523" s="17" t="s">
        <v>9293</v>
      </c>
      <c r="D523" s="17" t="s">
        <v>8492</v>
      </c>
      <c r="E523" s="17">
        <v>2015</v>
      </c>
      <c r="F523" s="17" t="s">
        <v>6130</v>
      </c>
      <c r="I523" s="17" t="s">
        <v>5321</v>
      </c>
      <c r="J523" s="17" t="s">
        <v>5321</v>
      </c>
      <c r="K523" s="17" t="s">
        <v>5936</v>
      </c>
      <c r="L523" s="17" t="s">
        <v>5530</v>
      </c>
      <c r="M523" s="64">
        <v>211876</v>
      </c>
      <c r="N523" s="64">
        <v>100000</v>
      </c>
      <c r="O523" s="17" t="s">
        <v>5321</v>
      </c>
      <c r="P523" s="17" t="s">
        <v>5321</v>
      </c>
      <c r="Q523" s="17" t="s">
        <v>5321</v>
      </c>
      <c r="R523" s="17" t="s">
        <v>5321</v>
      </c>
      <c r="S523" s="17" t="s">
        <v>5321</v>
      </c>
      <c r="T523" s="17" t="s">
        <v>5321</v>
      </c>
      <c r="U523" s="17" t="s">
        <v>5321</v>
      </c>
      <c r="V523" s="17">
        <v>0</v>
      </c>
      <c r="W523" s="17">
        <v>0</v>
      </c>
      <c r="X523" s="17">
        <v>0</v>
      </c>
    </row>
    <row r="524" spans="1:24" s="17" customFormat="1" ht="11.25" x14ac:dyDescent="0.2">
      <c r="A524" s="17" t="s">
        <v>9294</v>
      </c>
      <c r="B524" s="17" t="s">
        <v>9295</v>
      </c>
      <c r="C524" s="17" t="s">
        <v>7225</v>
      </c>
      <c r="D524" s="17" t="s">
        <v>9296</v>
      </c>
      <c r="E524" s="17">
        <v>2015</v>
      </c>
      <c r="F524" s="17" t="s">
        <v>5418</v>
      </c>
      <c r="I524" s="17" t="s">
        <v>5321</v>
      </c>
      <c r="J524" s="17" t="s">
        <v>5321</v>
      </c>
      <c r="K524" s="17" t="s">
        <v>5936</v>
      </c>
      <c r="L524" s="17" t="s">
        <v>5530</v>
      </c>
      <c r="M524" s="64">
        <v>1648000</v>
      </c>
      <c r="N524" s="64">
        <v>519524</v>
      </c>
      <c r="O524" s="17" t="s">
        <v>5321</v>
      </c>
      <c r="P524" s="17" t="s">
        <v>5321</v>
      </c>
      <c r="Q524" s="17" t="s">
        <v>5321</v>
      </c>
      <c r="R524" s="17" t="s">
        <v>5321</v>
      </c>
      <c r="S524" s="17" t="s">
        <v>5321</v>
      </c>
      <c r="T524" s="17" t="s">
        <v>5321</v>
      </c>
      <c r="U524" s="17" t="s">
        <v>5321</v>
      </c>
      <c r="V524" s="17">
        <v>0</v>
      </c>
      <c r="W524" s="17">
        <v>0</v>
      </c>
      <c r="X524" s="17">
        <v>0</v>
      </c>
    </row>
    <row r="525" spans="1:24" s="17" customFormat="1" ht="11.25" x14ac:dyDescent="0.2">
      <c r="A525" s="17" t="s">
        <v>5537</v>
      </c>
      <c r="B525" s="17" t="s">
        <v>9297</v>
      </c>
      <c r="C525" s="17" t="s">
        <v>5539</v>
      </c>
      <c r="D525" s="17" t="s">
        <v>9296</v>
      </c>
      <c r="E525" s="17">
        <v>2015</v>
      </c>
      <c r="F525" s="17" t="s">
        <v>5418</v>
      </c>
      <c r="I525" s="17" t="s">
        <v>5321</v>
      </c>
      <c r="J525" s="17" t="s">
        <v>5321</v>
      </c>
      <c r="K525" s="17" t="s">
        <v>5936</v>
      </c>
      <c r="L525" s="17" t="s">
        <v>5530</v>
      </c>
      <c r="M525" s="64">
        <v>2700000</v>
      </c>
      <c r="N525" s="64">
        <v>1400000</v>
      </c>
      <c r="O525" s="17" t="s">
        <v>5321</v>
      </c>
      <c r="P525" s="17" t="s">
        <v>5321</v>
      </c>
      <c r="Q525" s="17" t="s">
        <v>5321</v>
      </c>
      <c r="R525" s="17" t="s">
        <v>5321</v>
      </c>
      <c r="S525" s="17" t="s">
        <v>5321</v>
      </c>
      <c r="T525" s="17" t="s">
        <v>5321</v>
      </c>
      <c r="U525" s="17" t="s">
        <v>5321</v>
      </c>
      <c r="V525" s="17">
        <v>0</v>
      </c>
      <c r="W525" s="17">
        <v>0</v>
      </c>
      <c r="X525" s="17">
        <v>0</v>
      </c>
    </row>
    <row r="526" spans="1:24" s="17" customFormat="1" ht="11.25" x14ac:dyDescent="0.2">
      <c r="A526" s="17" t="s">
        <v>6612</v>
      </c>
      <c r="B526" s="17" t="s">
        <v>9298</v>
      </c>
      <c r="C526" s="17" t="s">
        <v>6614</v>
      </c>
      <c r="D526" s="17" t="s">
        <v>9296</v>
      </c>
      <c r="E526" s="17">
        <v>2015</v>
      </c>
      <c r="F526" s="17" t="s">
        <v>6335</v>
      </c>
      <c r="I526" s="17" t="s">
        <v>5321</v>
      </c>
      <c r="J526" s="17" t="s">
        <v>5321</v>
      </c>
      <c r="K526" s="17" t="s">
        <v>5936</v>
      </c>
      <c r="L526" s="17" t="s">
        <v>5530</v>
      </c>
      <c r="M526" s="64">
        <v>1061300</v>
      </c>
      <c r="N526" s="64">
        <v>380800</v>
      </c>
      <c r="O526" s="17" t="s">
        <v>5321</v>
      </c>
      <c r="P526" s="17" t="s">
        <v>5321</v>
      </c>
      <c r="Q526" s="17" t="s">
        <v>5321</v>
      </c>
      <c r="R526" s="17" t="s">
        <v>5321</v>
      </c>
      <c r="S526" s="17" t="s">
        <v>5321</v>
      </c>
      <c r="T526" s="17" t="s">
        <v>5321</v>
      </c>
      <c r="U526" s="17" t="s">
        <v>5321</v>
      </c>
      <c r="V526" s="17">
        <v>0</v>
      </c>
      <c r="W526" s="17">
        <v>0</v>
      </c>
      <c r="X526" s="17">
        <v>0</v>
      </c>
    </row>
    <row r="527" spans="1:24" s="17" customFormat="1" ht="11.25" x14ac:dyDescent="0.2">
      <c r="A527" s="17" t="s">
        <v>6675</v>
      </c>
      <c r="B527" s="17" t="s">
        <v>9299</v>
      </c>
      <c r="C527" s="17" t="s">
        <v>6677</v>
      </c>
      <c r="D527" s="17" t="s">
        <v>9296</v>
      </c>
      <c r="E527" s="17">
        <v>2015</v>
      </c>
      <c r="F527" s="17" t="s">
        <v>5418</v>
      </c>
      <c r="I527" s="17" t="s">
        <v>5321</v>
      </c>
      <c r="J527" s="17" t="s">
        <v>5321</v>
      </c>
      <c r="K527" s="17" t="s">
        <v>5463</v>
      </c>
      <c r="L527" s="17" t="s">
        <v>7381</v>
      </c>
      <c r="M527" s="64">
        <v>6244675</v>
      </c>
      <c r="N527" s="64">
        <v>1243006</v>
      </c>
      <c r="O527" s="17" t="s">
        <v>5321</v>
      </c>
      <c r="P527" s="17" t="s">
        <v>5321</v>
      </c>
      <c r="Q527" s="17" t="s">
        <v>5321</v>
      </c>
      <c r="R527" s="17" t="s">
        <v>5321</v>
      </c>
      <c r="S527" s="17" t="s">
        <v>5321</v>
      </c>
      <c r="T527" s="17" t="s">
        <v>5321</v>
      </c>
      <c r="U527" s="17" t="s">
        <v>5321</v>
      </c>
      <c r="V527" s="17">
        <v>0</v>
      </c>
      <c r="W527" s="17">
        <v>0</v>
      </c>
      <c r="X527" s="17">
        <v>0</v>
      </c>
    </row>
    <row r="528" spans="1:24" s="17" customFormat="1" ht="11.25" x14ac:dyDescent="0.2">
      <c r="A528" s="17" t="s">
        <v>9300</v>
      </c>
      <c r="B528" s="17" t="s">
        <v>9301</v>
      </c>
      <c r="C528" s="17" t="s">
        <v>6618</v>
      </c>
      <c r="D528" s="17" t="s">
        <v>9296</v>
      </c>
      <c r="E528" s="17">
        <v>2015</v>
      </c>
      <c r="F528" s="17" t="s">
        <v>5418</v>
      </c>
      <c r="I528" s="17" t="s">
        <v>5321</v>
      </c>
      <c r="J528" s="17" t="s">
        <v>5321</v>
      </c>
      <c r="K528" s="17" t="s">
        <v>5936</v>
      </c>
      <c r="L528" s="17" t="s">
        <v>5530</v>
      </c>
      <c r="M528" s="64">
        <v>4904550</v>
      </c>
      <c r="N528" s="64">
        <v>975000</v>
      </c>
      <c r="O528" s="17" t="s">
        <v>5321</v>
      </c>
      <c r="P528" s="17" t="s">
        <v>5321</v>
      </c>
      <c r="Q528" s="17" t="s">
        <v>5321</v>
      </c>
      <c r="R528" s="17" t="s">
        <v>5321</v>
      </c>
      <c r="S528" s="17" t="s">
        <v>5321</v>
      </c>
      <c r="T528" s="17" t="s">
        <v>5321</v>
      </c>
      <c r="U528" s="17" t="s">
        <v>5321</v>
      </c>
      <c r="V528" s="17">
        <v>0</v>
      </c>
      <c r="W528" s="17">
        <v>0</v>
      </c>
      <c r="X528" s="17">
        <v>0</v>
      </c>
    </row>
    <row r="529" spans="1:24" s="17" customFormat="1" ht="11.25" x14ac:dyDescent="0.2">
      <c r="A529" s="17" t="s">
        <v>9302</v>
      </c>
      <c r="B529" s="17" t="s">
        <v>9303</v>
      </c>
      <c r="C529" s="17" t="s">
        <v>7268</v>
      </c>
      <c r="D529" s="17" t="s">
        <v>9296</v>
      </c>
      <c r="E529" s="17">
        <v>2015</v>
      </c>
      <c r="F529" s="17" t="s">
        <v>5394</v>
      </c>
      <c r="I529" s="17" t="s">
        <v>5321</v>
      </c>
      <c r="J529" s="17" t="s">
        <v>5321</v>
      </c>
      <c r="K529" s="17" t="s">
        <v>5855</v>
      </c>
      <c r="L529" s="17" t="s">
        <v>5951</v>
      </c>
      <c r="M529" s="64">
        <v>2700000</v>
      </c>
      <c r="N529" s="64">
        <v>1000000</v>
      </c>
      <c r="O529" s="17" t="s">
        <v>5321</v>
      </c>
      <c r="P529" s="17" t="s">
        <v>5321</v>
      </c>
      <c r="Q529" s="17" t="s">
        <v>5321</v>
      </c>
      <c r="R529" s="17" t="s">
        <v>5321</v>
      </c>
      <c r="S529" s="17" t="s">
        <v>5321</v>
      </c>
      <c r="T529" s="17" t="s">
        <v>5321</v>
      </c>
      <c r="U529" s="17" t="s">
        <v>5321</v>
      </c>
      <c r="V529" s="17">
        <v>0</v>
      </c>
      <c r="W529" s="17">
        <v>0</v>
      </c>
      <c r="X529" s="17">
        <v>0</v>
      </c>
    </row>
    <row r="530" spans="1:24" s="17" customFormat="1" ht="11.25" x14ac:dyDescent="0.2">
      <c r="A530" s="17" t="s">
        <v>8276</v>
      </c>
      <c r="B530" s="17" t="s">
        <v>9304</v>
      </c>
      <c r="C530" s="17" t="s">
        <v>7585</v>
      </c>
      <c r="D530" s="17" t="s">
        <v>9296</v>
      </c>
      <c r="E530" s="17">
        <v>2015</v>
      </c>
      <c r="F530" s="17" t="s">
        <v>5341</v>
      </c>
      <c r="I530" s="17" t="s">
        <v>5321</v>
      </c>
      <c r="J530" s="17" t="s">
        <v>5321</v>
      </c>
      <c r="K530" s="17" t="s">
        <v>5936</v>
      </c>
      <c r="L530" s="17" t="s">
        <v>5530</v>
      </c>
      <c r="M530" s="64">
        <v>2000000</v>
      </c>
      <c r="N530" s="64">
        <v>250000</v>
      </c>
      <c r="O530" s="17" t="s">
        <v>5321</v>
      </c>
      <c r="P530" s="17" t="s">
        <v>5321</v>
      </c>
      <c r="Q530" s="17" t="s">
        <v>5321</v>
      </c>
      <c r="R530" s="17" t="s">
        <v>5321</v>
      </c>
      <c r="S530" s="17" t="s">
        <v>5321</v>
      </c>
      <c r="T530" s="17" t="s">
        <v>5321</v>
      </c>
      <c r="U530" s="17" t="s">
        <v>5321</v>
      </c>
      <c r="V530" s="17">
        <v>0</v>
      </c>
      <c r="W530" s="17">
        <v>0</v>
      </c>
      <c r="X530" s="17">
        <v>0</v>
      </c>
    </row>
    <row r="531" spans="1:24" s="17" customFormat="1" ht="11.25" x14ac:dyDescent="0.2">
      <c r="A531" s="17" t="s">
        <v>6885</v>
      </c>
      <c r="B531" s="17" t="s">
        <v>9305</v>
      </c>
      <c r="C531" s="17" t="s">
        <v>6887</v>
      </c>
      <c r="D531" s="17" t="s">
        <v>9296</v>
      </c>
      <c r="E531" s="17">
        <v>2015</v>
      </c>
      <c r="F531" s="17" t="s">
        <v>6084</v>
      </c>
      <c r="I531" s="17" t="s">
        <v>5321</v>
      </c>
      <c r="J531" s="17" t="s">
        <v>5321</v>
      </c>
      <c r="K531" s="17" t="s">
        <v>5936</v>
      </c>
      <c r="L531" s="17" t="s">
        <v>5530</v>
      </c>
      <c r="M531" s="64">
        <v>1216518</v>
      </c>
      <c r="N531" s="64">
        <v>729910</v>
      </c>
      <c r="O531" s="17" t="s">
        <v>5321</v>
      </c>
      <c r="P531" s="17" t="s">
        <v>5321</v>
      </c>
      <c r="Q531" s="17" t="s">
        <v>5321</v>
      </c>
      <c r="R531" s="17" t="s">
        <v>5321</v>
      </c>
      <c r="S531" s="17" t="s">
        <v>5321</v>
      </c>
      <c r="T531" s="17" t="s">
        <v>5321</v>
      </c>
      <c r="U531" s="17" t="s">
        <v>5321</v>
      </c>
      <c r="V531" s="17">
        <v>0</v>
      </c>
      <c r="W531" s="17">
        <v>0</v>
      </c>
      <c r="X531" s="17">
        <v>0</v>
      </c>
    </row>
    <row r="532" spans="1:24" s="17" customFormat="1" ht="11.25" x14ac:dyDescent="0.2">
      <c r="A532" s="17" t="s">
        <v>9306</v>
      </c>
      <c r="B532" s="17" t="s">
        <v>9307</v>
      </c>
      <c r="C532" s="17" t="s">
        <v>9308</v>
      </c>
      <c r="D532" s="17" t="s">
        <v>5441</v>
      </c>
      <c r="E532" s="17">
        <v>2019</v>
      </c>
      <c r="F532" s="17" t="s">
        <v>6335</v>
      </c>
      <c r="H532" s="17" t="s">
        <v>7678</v>
      </c>
      <c r="I532" s="17" t="s">
        <v>5321</v>
      </c>
      <c r="J532" s="17" t="s">
        <v>5321</v>
      </c>
      <c r="K532" s="17" t="s">
        <v>9309</v>
      </c>
      <c r="L532" s="17" t="s">
        <v>5399</v>
      </c>
      <c r="M532" s="64">
        <v>2846669</v>
      </c>
      <c r="N532" s="64">
        <v>1240975</v>
      </c>
      <c r="O532" s="17" t="s">
        <v>9310</v>
      </c>
      <c r="P532" s="17" t="s">
        <v>9311</v>
      </c>
      <c r="Q532" s="17" t="s">
        <v>9312</v>
      </c>
      <c r="R532" s="17" t="s">
        <v>5321</v>
      </c>
      <c r="S532" s="17" t="s">
        <v>5321</v>
      </c>
      <c r="T532" s="17" t="s">
        <v>5321</v>
      </c>
      <c r="U532" s="17" t="s">
        <v>5321</v>
      </c>
      <c r="V532" s="17">
        <v>1</v>
      </c>
      <c r="W532" s="17">
        <v>0</v>
      </c>
      <c r="X532" s="17">
        <v>0</v>
      </c>
    </row>
    <row r="533" spans="1:24" s="17" customFormat="1" ht="11.25" x14ac:dyDescent="0.2">
      <c r="A533" s="17" t="s">
        <v>9313</v>
      </c>
      <c r="B533" s="17" t="s">
        <v>9314</v>
      </c>
      <c r="C533" s="17" t="s">
        <v>9315</v>
      </c>
      <c r="D533" s="17" t="s">
        <v>5495</v>
      </c>
      <c r="E533" s="17">
        <v>2018</v>
      </c>
      <c r="F533" s="17" t="s">
        <v>5741</v>
      </c>
      <c r="I533" s="17" t="s">
        <v>9316</v>
      </c>
      <c r="J533" s="17" t="s">
        <v>8054</v>
      </c>
      <c r="K533" s="17" t="s">
        <v>8716</v>
      </c>
      <c r="L533" s="17" t="s">
        <v>5626</v>
      </c>
      <c r="M533" s="64">
        <v>14568050</v>
      </c>
      <c r="N533" s="64">
        <v>8677830</v>
      </c>
      <c r="O533" s="17" t="s">
        <v>6181</v>
      </c>
      <c r="P533" s="17" t="s">
        <v>9317</v>
      </c>
      <c r="Q533" s="17" t="s">
        <v>6183</v>
      </c>
      <c r="R533" s="17" t="s">
        <v>5321</v>
      </c>
      <c r="S533" s="17" t="s">
        <v>5321</v>
      </c>
      <c r="T533" s="17" t="s">
        <v>5321</v>
      </c>
      <c r="U533" s="17" t="s">
        <v>5321</v>
      </c>
      <c r="V533" s="17">
        <v>1</v>
      </c>
      <c r="W533" s="17">
        <v>0</v>
      </c>
      <c r="X533" s="17">
        <v>0</v>
      </c>
    </row>
    <row r="534" spans="1:24" s="17" customFormat="1" ht="11.25" x14ac:dyDescent="0.2">
      <c r="A534" s="17" t="s">
        <v>9318</v>
      </c>
      <c r="B534" s="17" t="s">
        <v>9319</v>
      </c>
      <c r="C534" s="17" t="s">
        <v>9320</v>
      </c>
      <c r="D534" s="17" t="s">
        <v>5429</v>
      </c>
      <c r="E534" s="17">
        <v>2019</v>
      </c>
      <c r="F534" s="17" t="s">
        <v>5460</v>
      </c>
      <c r="H534" s="17" t="s">
        <v>9321</v>
      </c>
      <c r="I534" s="17" t="s">
        <v>9322</v>
      </c>
      <c r="J534" s="17" t="s">
        <v>7254</v>
      </c>
      <c r="K534" s="17" t="s">
        <v>9323</v>
      </c>
      <c r="L534" s="17" t="s">
        <v>6934</v>
      </c>
      <c r="M534" s="64">
        <v>6512668</v>
      </c>
      <c r="N534" s="64">
        <v>2468216</v>
      </c>
      <c r="O534" s="17" t="s">
        <v>9324</v>
      </c>
      <c r="P534" s="17" t="s">
        <v>9325</v>
      </c>
      <c r="Q534" s="17" t="s">
        <v>9326</v>
      </c>
      <c r="R534" s="17" t="s">
        <v>5321</v>
      </c>
      <c r="S534" s="17" t="s">
        <v>5321</v>
      </c>
      <c r="T534" s="17" t="s">
        <v>5321</v>
      </c>
      <c r="U534" s="17" t="s">
        <v>5321</v>
      </c>
      <c r="V534" s="17">
        <v>1</v>
      </c>
      <c r="W534" s="17">
        <v>0</v>
      </c>
      <c r="X534" s="17">
        <v>0</v>
      </c>
    </row>
    <row r="535" spans="1:24" s="17" customFormat="1" ht="11.25" x14ac:dyDescent="0.2">
      <c r="A535" s="17" t="s">
        <v>9327</v>
      </c>
      <c r="B535" s="17" t="s">
        <v>9328</v>
      </c>
      <c r="C535" s="17" t="s">
        <v>9329</v>
      </c>
      <c r="D535" s="17" t="s">
        <v>5325</v>
      </c>
      <c r="E535" s="17">
        <v>2019</v>
      </c>
      <c r="F535" s="17" t="s">
        <v>11</v>
      </c>
      <c r="H535" s="17" t="s">
        <v>9330</v>
      </c>
      <c r="I535" s="17" t="s">
        <v>9331</v>
      </c>
      <c r="J535" s="17" t="s">
        <v>8742</v>
      </c>
      <c r="K535" s="17" t="s">
        <v>9030</v>
      </c>
      <c r="L535" s="17" t="s">
        <v>9332</v>
      </c>
      <c r="M535" s="64">
        <v>8830082</v>
      </c>
      <c r="N535" s="64">
        <v>5298049</v>
      </c>
      <c r="O535" s="17" t="s">
        <v>9333</v>
      </c>
      <c r="P535" s="17" t="s">
        <v>9334</v>
      </c>
      <c r="Q535" s="17" t="s">
        <v>5349</v>
      </c>
      <c r="R535" s="17" t="s">
        <v>5321</v>
      </c>
      <c r="S535" s="17" t="s">
        <v>9335</v>
      </c>
      <c r="T535" s="17" t="s">
        <v>5321</v>
      </c>
      <c r="U535" s="17" t="s">
        <v>9336</v>
      </c>
      <c r="V535" s="17">
        <v>1</v>
      </c>
      <c r="W535" s="17">
        <v>0</v>
      </c>
      <c r="X535" s="17">
        <v>0</v>
      </c>
    </row>
    <row r="536" spans="1:24" s="17" customFormat="1" ht="11.25" x14ac:dyDescent="0.2">
      <c r="A536" s="17" t="s">
        <v>9337</v>
      </c>
      <c r="B536" s="17" t="s">
        <v>9338</v>
      </c>
      <c r="C536" s="17" t="s">
        <v>5581</v>
      </c>
      <c r="D536" s="17" t="s">
        <v>9296</v>
      </c>
      <c r="E536" s="17">
        <v>2015</v>
      </c>
      <c r="F536" s="17" t="s">
        <v>5394</v>
      </c>
      <c r="I536" s="17" t="s">
        <v>5321</v>
      </c>
      <c r="J536" s="17" t="s">
        <v>5321</v>
      </c>
      <c r="K536" s="17" t="s">
        <v>5936</v>
      </c>
      <c r="L536" s="17" t="s">
        <v>5530</v>
      </c>
      <c r="M536" s="64">
        <v>1244358</v>
      </c>
      <c r="N536" s="64">
        <v>364223</v>
      </c>
      <c r="O536" s="17" t="s">
        <v>5321</v>
      </c>
      <c r="P536" s="17" t="s">
        <v>5321</v>
      </c>
      <c r="Q536" s="17" t="s">
        <v>5321</v>
      </c>
      <c r="R536" s="17" t="s">
        <v>5321</v>
      </c>
      <c r="S536" s="17" t="s">
        <v>5321</v>
      </c>
      <c r="T536" s="17" t="s">
        <v>5321</v>
      </c>
      <c r="U536" s="17" t="s">
        <v>5321</v>
      </c>
      <c r="V536" s="17">
        <v>0</v>
      </c>
      <c r="W536" s="17">
        <v>0</v>
      </c>
      <c r="X536" s="17">
        <v>0</v>
      </c>
    </row>
    <row r="537" spans="1:24" s="17" customFormat="1" ht="11.25" x14ac:dyDescent="0.2">
      <c r="A537" s="17" t="s">
        <v>7975</v>
      </c>
      <c r="B537" s="17" t="s">
        <v>9339</v>
      </c>
      <c r="C537" s="17" t="s">
        <v>7977</v>
      </c>
      <c r="D537" s="17" t="s">
        <v>9296</v>
      </c>
      <c r="E537" s="17">
        <v>2015</v>
      </c>
      <c r="F537" s="17" t="s">
        <v>5418</v>
      </c>
      <c r="I537" s="17" t="s">
        <v>5321</v>
      </c>
      <c r="J537" s="17" t="s">
        <v>5321</v>
      </c>
      <c r="K537" s="17" t="s">
        <v>5936</v>
      </c>
      <c r="L537" s="17" t="s">
        <v>5530</v>
      </c>
      <c r="M537" s="64">
        <v>5092867</v>
      </c>
      <c r="N537" s="64">
        <v>1400000</v>
      </c>
      <c r="O537" s="17" t="s">
        <v>5321</v>
      </c>
      <c r="P537" s="17" t="s">
        <v>5321</v>
      </c>
      <c r="Q537" s="17" t="s">
        <v>5321</v>
      </c>
      <c r="R537" s="17" t="s">
        <v>5321</v>
      </c>
      <c r="S537" s="17" t="s">
        <v>5321</v>
      </c>
      <c r="T537" s="17" t="s">
        <v>5321</v>
      </c>
      <c r="U537" s="17" t="s">
        <v>5321</v>
      </c>
      <c r="V537" s="17">
        <v>0</v>
      </c>
      <c r="W537" s="17">
        <v>0</v>
      </c>
      <c r="X537" s="17">
        <v>0</v>
      </c>
    </row>
    <row r="538" spans="1:24" s="17" customFormat="1" ht="11.25" x14ac:dyDescent="0.2">
      <c r="A538" s="17" t="s">
        <v>5525</v>
      </c>
      <c r="B538" s="17" t="s">
        <v>9340</v>
      </c>
      <c r="C538" s="17" t="s">
        <v>5527</v>
      </c>
      <c r="D538" s="17" t="s">
        <v>9296</v>
      </c>
      <c r="E538" s="17">
        <v>2015</v>
      </c>
      <c r="F538" s="17" t="s">
        <v>5418</v>
      </c>
      <c r="I538" s="17" t="s">
        <v>5321</v>
      </c>
      <c r="J538" s="17" t="s">
        <v>5321</v>
      </c>
      <c r="K538" s="17" t="s">
        <v>5936</v>
      </c>
      <c r="L538" s="17" t="s">
        <v>5530</v>
      </c>
      <c r="M538" s="64">
        <v>1362316</v>
      </c>
      <c r="N538" s="64">
        <v>817390</v>
      </c>
      <c r="O538" s="17" t="s">
        <v>5321</v>
      </c>
      <c r="P538" s="17" t="s">
        <v>5321</v>
      </c>
      <c r="Q538" s="17" t="s">
        <v>5321</v>
      </c>
      <c r="R538" s="17" t="s">
        <v>5321</v>
      </c>
      <c r="S538" s="17" t="s">
        <v>5321</v>
      </c>
      <c r="T538" s="17" t="s">
        <v>5321</v>
      </c>
      <c r="U538" s="17" t="s">
        <v>5321</v>
      </c>
      <c r="V538" s="17">
        <v>0</v>
      </c>
      <c r="W538" s="17">
        <v>0</v>
      </c>
      <c r="X538" s="17">
        <v>0</v>
      </c>
    </row>
    <row r="539" spans="1:24" s="17" customFormat="1" ht="11.25" x14ac:dyDescent="0.2">
      <c r="A539" s="17" t="s">
        <v>5544</v>
      </c>
      <c r="B539" s="17" t="s">
        <v>9341</v>
      </c>
      <c r="C539" s="17" t="s">
        <v>5543</v>
      </c>
      <c r="D539" s="17" t="s">
        <v>9296</v>
      </c>
      <c r="E539" s="17">
        <v>2015</v>
      </c>
      <c r="F539" s="17" t="s">
        <v>5418</v>
      </c>
      <c r="I539" s="17" t="s">
        <v>5321</v>
      </c>
      <c r="J539" s="17" t="s">
        <v>5321</v>
      </c>
      <c r="K539" s="17" t="s">
        <v>5936</v>
      </c>
      <c r="L539" s="17" t="s">
        <v>5530</v>
      </c>
      <c r="M539" s="64">
        <v>479000</v>
      </c>
      <c r="N539" s="64">
        <v>231022</v>
      </c>
      <c r="O539" s="17" t="s">
        <v>5321</v>
      </c>
      <c r="P539" s="17" t="s">
        <v>5321</v>
      </c>
      <c r="Q539" s="17" t="s">
        <v>5321</v>
      </c>
      <c r="R539" s="17" t="s">
        <v>5321</v>
      </c>
      <c r="S539" s="17" t="s">
        <v>5321</v>
      </c>
      <c r="T539" s="17" t="s">
        <v>5321</v>
      </c>
      <c r="U539" s="17" t="s">
        <v>5321</v>
      </c>
      <c r="V539" s="17">
        <v>0</v>
      </c>
      <c r="W539" s="17">
        <v>0</v>
      </c>
      <c r="X539" s="17">
        <v>0</v>
      </c>
    </row>
    <row r="540" spans="1:24" s="17" customFormat="1" ht="11.25" x14ac:dyDescent="0.2">
      <c r="A540" s="17" t="s">
        <v>9342</v>
      </c>
      <c r="B540" s="17" t="s">
        <v>9343</v>
      </c>
      <c r="C540" s="17" t="s">
        <v>7361</v>
      </c>
      <c r="D540" s="17" t="s">
        <v>9296</v>
      </c>
      <c r="E540" s="17">
        <v>2015</v>
      </c>
      <c r="F540" s="17" t="s">
        <v>5418</v>
      </c>
      <c r="I540" s="17" t="s">
        <v>5321</v>
      </c>
      <c r="J540" s="17" t="s">
        <v>5321</v>
      </c>
      <c r="K540" s="17" t="s">
        <v>9344</v>
      </c>
      <c r="L540" s="17" t="s">
        <v>9345</v>
      </c>
      <c r="M540" s="64">
        <v>1379998</v>
      </c>
      <c r="N540" s="64">
        <v>759398</v>
      </c>
      <c r="O540" s="17" t="s">
        <v>5321</v>
      </c>
      <c r="P540" s="17" t="s">
        <v>5321</v>
      </c>
      <c r="Q540" s="17" t="s">
        <v>5321</v>
      </c>
      <c r="R540" s="17" t="s">
        <v>5321</v>
      </c>
      <c r="S540" s="17" t="s">
        <v>5321</v>
      </c>
      <c r="T540" s="17" t="s">
        <v>5321</v>
      </c>
      <c r="U540" s="17" t="s">
        <v>5321</v>
      </c>
      <c r="V540" s="17">
        <v>0</v>
      </c>
      <c r="W540" s="17">
        <v>0</v>
      </c>
      <c r="X540" s="17">
        <v>0</v>
      </c>
    </row>
    <row r="541" spans="1:24" s="17" customFormat="1" ht="11.25" x14ac:dyDescent="0.2">
      <c r="A541" s="17" t="s">
        <v>7372</v>
      </c>
      <c r="B541" s="17" t="s">
        <v>9346</v>
      </c>
      <c r="C541" s="17" t="s">
        <v>7374</v>
      </c>
      <c r="D541" s="17" t="s">
        <v>9296</v>
      </c>
      <c r="E541" s="17">
        <v>2015</v>
      </c>
      <c r="F541" s="17" t="s">
        <v>5418</v>
      </c>
      <c r="I541" s="17" t="s">
        <v>5321</v>
      </c>
      <c r="J541" s="17" t="s">
        <v>5321</v>
      </c>
      <c r="K541" s="17" t="s">
        <v>5936</v>
      </c>
      <c r="L541" s="17" t="s">
        <v>5530</v>
      </c>
      <c r="M541" s="64">
        <v>2000000</v>
      </c>
      <c r="N541" s="64">
        <v>750000</v>
      </c>
      <c r="O541" s="17" t="s">
        <v>5321</v>
      </c>
      <c r="P541" s="17" t="s">
        <v>5321</v>
      </c>
      <c r="Q541" s="17" t="s">
        <v>5321</v>
      </c>
      <c r="R541" s="17" t="s">
        <v>5321</v>
      </c>
      <c r="S541" s="17" t="s">
        <v>5321</v>
      </c>
      <c r="T541" s="17" t="s">
        <v>5321</v>
      </c>
      <c r="U541" s="17" t="s">
        <v>5321</v>
      </c>
      <c r="V541" s="17">
        <v>0</v>
      </c>
      <c r="W541" s="17">
        <v>0</v>
      </c>
      <c r="X541" s="17">
        <v>0</v>
      </c>
    </row>
    <row r="542" spans="1:24" s="17" customFormat="1" ht="11.25" x14ac:dyDescent="0.2">
      <c r="A542" s="17" t="s">
        <v>7350</v>
      </c>
      <c r="B542" s="17" t="s">
        <v>9347</v>
      </c>
      <c r="C542" s="17" t="s">
        <v>7352</v>
      </c>
      <c r="D542" s="17" t="s">
        <v>9296</v>
      </c>
      <c r="E542" s="17">
        <v>2015</v>
      </c>
      <c r="F542" s="17" t="s">
        <v>5341</v>
      </c>
      <c r="I542" s="17" t="s">
        <v>5321</v>
      </c>
      <c r="J542" s="17" t="s">
        <v>5321</v>
      </c>
      <c r="K542" s="17" t="s">
        <v>5936</v>
      </c>
      <c r="L542" s="17" t="s">
        <v>5530</v>
      </c>
      <c r="M542" s="64">
        <v>3505000</v>
      </c>
      <c r="N542" s="64">
        <v>765998</v>
      </c>
      <c r="O542" s="17" t="s">
        <v>5321</v>
      </c>
      <c r="P542" s="17" t="s">
        <v>5321</v>
      </c>
      <c r="Q542" s="17" t="s">
        <v>5321</v>
      </c>
      <c r="R542" s="17" t="s">
        <v>5321</v>
      </c>
      <c r="S542" s="17" t="s">
        <v>5321</v>
      </c>
      <c r="T542" s="17" t="s">
        <v>5321</v>
      </c>
      <c r="U542" s="17" t="s">
        <v>5321</v>
      </c>
      <c r="V542" s="17">
        <v>0</v>
      </c>
      <c r="W542" s="17">
        <v>0</v>
      </c>
      <c r="X542" s="17">
        <v>0</v>
      </c>
    </row>
    <row r="543" spans="1:24" s="17" customFormat="1" ht="11.25" x14ac:dyDescent="0.2">
      <c r="A543" s="17" t="s">
        <v>7316</v>
      </c>
      <c r="B543" s="17" t="s">
        <v>9348</v>
      </c>
      <c r="C543" s="17" t="s">
        <v>7315</v>
      </c>
      <c r="D543" s="17" t="s">
        <v>9296</v>
      </c>
      <c r="E543" s="17">
        <v>2015</v>
      </c>
      <c r="F543" s="17" t="s">
        <v>5430</v>
      </c>
      <c r="I543" s="17" t="s">
        <v>5321</v>
      </c>
      <c r="J543" s="17" t="s">
        <v>5321</v>
      </c>
      <c r="K543" s="17" t="s">
        <v>5936</v>
      </c>
      <c r="L543" s="17" t="s">
        <v>5530</v>
      </c>
      <c r="M543" s="64">
        <v>7625000</v>
      </c>
      <c r="N543" s="64">
        <v>1400000</v>
      </c>
      <c r="O543" s="17" t="s">
        <v>5321</v>
      </c>
      <c r="P543" s="17" t="s">
        <v>5321</v>
      </c>
      <c r="Q543" s="17" t="s">
        <v>5321</v>
      </c>
      <c r="R543" s="17" t="s">
        <v>5321</v>
      </c>
      <c r="S543" s="17" t="s">
        <v>5321</v>
      </c>
      <c r="T543" s="17" t="s">
        <v>5321</v>
      </c>
      <c r="U543" s="17" t="s">
        <v>5321</v>
      </c>
      <c r="V543" s="17">
        <v>0</v>
      </c>
      <c r="W543" s="17">
        <v>0</v>
      </c>
      <c r="X543" s="17">
        <v>0</v>
      </c>
    </row>
    <row r="544" spans="1:24" s="17" customFormat="1" ht="11.25" x14ac:dyDescent="0.2">
      <c r="A544" s="17" t="s">
        <v>7336</v>
      </c>
      <c r="B544" s="17" t="s">
        <v>9349</v>
      </c>
      <c r="C544" s="17" t="s">
        <v>7335</v>
      </c>
      <c r="D544" s="17" t="s">
        <v>9296</v>
      </c>
      <c r="E544" s="17">
        <v>2015</v>
      </c>
      <c r="F544" s="17" t="s">
        <v>5341</v>
      </c>
      <c r="I544" s="17" t="s">
        <v>5321</v>
      </c>
      <c r="J544" s="17" t="s">
        <v>5321</v>
      </c>
      <c r="K544" s="17" t="s">
        <v>5936</v>
      </c>
      <c r="L544" s="17" t="s">
        <v>5530</v>
      </c>
      <c r="M544" s="64">
        <v>2346824</v>
      </c>
      <c r="N544" s="64">
        <v>489088</v>
      </c>
      <c r="O544" s="17" t="s">
        <v>5321</v>
      </c>
      <c r="P544" s="17" t="s">
        <v>5321</v>
      </c>
      <c r="Q544" s="17" t="s">
        <v>5321</v>
      </c>
      <c r="R544" s="17" t="s">
        <v>5321</v>
      </c>
      <c r="S544" s="17" t="s">
        <v>5321</v>
      </c>
      <c r="T544" s="17" t="s">
        <v>5321</v>
      </c>
      <c r="U544" s="17" t="s">
        <v>5321</v>
      </c>
      <c r="V544" s="17">
        <v>0</v>
      </c>
      <c r="W544" s="17">
        <v>0</v>
      </c>
      <c r="X544" s="17">
        <v>0</v>
      </c>
    </row>
    <row r="545" spans="1:24" s="17" customFormat="1" ht="11.25" x14ac:dyDescent="0.2">
      <c r="A545" s="17" t="s">
        <v>9350</v>
      </c>
      <c r="B545" s="17" t="s">
        <v>9351</v>
      </c>
      <c r="C545" s="17" t="s">
        <v>9352</v>
      </c>
      <c r="D545" s="17" t="s">
        <v>9296</v>
      </c>
      <c r="E545" s="17">
        <v>2015</v>
      </c>
      <c r="F545" s="17" t="s">
        <v>5418</v>
      </c>
      <c r="I545" s="17" t="s">
        <v>5321</v>
      </c>
      <c r="J545" s="17" t="s">
        <v>5321</v>
      </c>
      <c r="K545" s="17" t="s">
        <v>5936</v>
      </c>
      <c r="L545" s="17" t="s">
        <v>5530</v>
      </c>
      <c r="M545" s="64">
        <v>2212748</v>
      </c>
      <c r="N545" s="64">
        <v>992748</v>
      </c>
      <c r="O545" s="17" t="s">
        <v>5321</v>
      </c>
      <c r="P545" s="17" t="s">
        <v>5321</v>
      </c>
      <c r="Q545" s="17" t="s">
        <v>5321</v>
      </c>
      <c r="R545" s="17" t="s">
        <v>5321</v>
      </c>
      <c r="S545" s="17" t="s">
        <v>5321</v>
      </c>
      <c r="T545" s="17" t="s">
        <v>5321</v>
      </c>
      <c r="U545" s="17" t="s">
        <v>5321</v>
      </c>
      <c r="V545" s="17">
        <v>0</v>
      </c>
      <c r="W545" s="17">
        <v>0</v>
      </c>
      <c r="X545" s="17">
        <v>0</v>
      </c>
    </row>
    <row r="546" spans="1:24" s="17" customFormat="1" ht="11.25" x14ac:dyDescent="0.2">
      <c r="A546" s="17" t="s">
        <v>5551</v>
      </c>
      <c r="B546" s="17" t="s">
        <v>9353</v>
      </c>
      <c r="C546" s="17" t="s">
        <v>7456</v>
      </c>
      <c r="D546" s="17" t="s">
        <v>9296</v>
      </c>
      <c r="E546" s="17">
        <v>2015</v>
      </c>
      <c r="F546" s="17" t="s">
        <v>5313</v>
      </c>
      <c r="I546" s="17" t="s">
        <v>5321</v>
      </c>
      <c r="J546" s="17" t="s">
        <v>5321</v>
      </c>
      <c r="K546" s="17" t="s">
        <v>5936</v>
      </c>
      <c r="L546" s="17" t="s">
        <v>5530</v>
      </c>
      <c r="M546" s="64">
        <v>1182990</v>
      </c>
      <c r="N546" s="64">
        <v>700464</v>
      </c>
      <c r="O546" s="17" t="s">
        <v>5321</v>
      </c>
      <c r="P546" s="17" t="s">
        <v>5321</v>
      </c>
      <c r="Q546" s="17" t="s">
        <v>5321</v>
      </c>
      <c r="R546" s="17" t="s">
        <v>5321</v>
      </c>
      <c r="S546" s="17" t="s">
        <v>5321</v>
      </c>
      <c r="T546" s="17" t="s">
        <v>5321</v>
      </c>
      <c r="U546" s="17" t="s">
        <v>5321</v>
      </c>
      <c r="V546" s="17">
        <v>0</v>
      </c>
      <c r="W546" s="17">
        <v>0</v>
      </c>
      <c r="X546" s="17">
        <v>0</v>
      </c>
    </row>
    <row r="547" spans="1:24" s="17" customFormat="1" ht="11.25" x14ac:dyDescent="0.2">
      <c r="A547" s="17" t="s">
        <v>9354</v>
      </c>
      <c r="B547" s="17" t="s">
        <v>9355</v>
      </c>
      <c r="C547" s="17" t="s">
        <v>9356</v>
      </c>
      <c r="D547" s="17" t="s">
        <v>5393</v>
      </c>
      <c r="E547" s="17">
        <v>2019</v>
      </c>
      <c r="F547" s="17" t="s">
        <v>5394</v>
      </c>
      <c r="H547" s="17" t="s">
        <v>9357</v>
      </c>
      <c r="I547" s="17" t="s">
        <v>5321</v>
      </c>
      <c r="J547" s="17" t="s">
        <v>5321</v>
      </c>
      <c r="K547" s="17" t="s">
        <v>9030</v>
      </c>
      <c r="L547" s="17" t="s">
        <v>6658</v>
      </c>
      <c r="M547" s="64">
        <v>2885650</v>
      </c>
      <c r="N547" s="64">
        <v>1540357</v>
      </c>
      <c r="O547" s="17" t="s">
        <v>9358</v>
      </c>
      <c r="P547" s="17" t="s">
        <v>9359</v>
      </c>
      <c r="Q547" s="17" t="s">
        <v>9360</v>
      </c>
      <c r="R547" s="17" t="s">
        <v>5321</v>
      </c>
      <c r="S547" s="17" t="s">
        <v>5321</v>
      </c>
      <c r="T547" s="17" t="s">
        <v>5321</v>
      </c>
      <c r="U547" s="17" t="s">
        <v>5321</v>
      </c>
      <c r="V547" s="17">
        <v>1</v>
      </c>
      <c r="W547" s="17">
        <v>0</v>
      </c>
      <c r="X547" s="17">
        <v>0</v>
      </c>
    </row>
    <row r="548" spans="1:24" s="17" customFormat="1" ht="11.25" x14ac:dyDescent="0.2">
      <c r="A548" s="17" t="s">
        <v>9361</v>
      </c>
      <c r="B548" s="17" t="s">
        <v>9362</v>
      </c>
      <c r="C548" s="17" t="s">
        <v>9363</v>
      </c>
      <c r="D548" s="17" t="s">
        <v>5393</v>
      </c>
      <c r="E548" s="17">
        <v>2019</v>
      </c>
      <c r="F548" s="17" t="s">
        <v>5430</v>
      </c>
      <c r="H548" s="17" t="s">
        <v>7670</v>
      </c>
      <c r="I548" s="17" t="s">
        <v>9364</v>
      </c>
      <c r="J548" s="17" t="s">
        <v>8842</v>
      </c>
      <c r="K548" s="17" t="s">
        <v>9030</v>
      </c>
      <c r="L548" s="17" t="s">
        <v>7464</v>
      </c>
      <c r="M548" s="64">
        <v>3119601</v>
      </c>
      <c r="N548" s="64">
        <v>1712587</v>
      </c>
      <c r="O548" s="17" t="s">
        <v>9365</v>
      </c>
      <c r="P548" s="17" t="s">
        <v>9366</v>
      </c>
      <c r="Q548" s="17" t="s">
        <v>5491</v>
      </c>
      <c r="R548" s="17" t="s">
        <v>5321</v>
      </c>
      <c r="S548" s="17" t="s">
        <v>5321</v>
      </c>
      <c r="T548" s="17" t="s">
        <v>5321</v>
      </c>
      <c r="U548" s="17" t="s">
        <v>5321</v>
      </c>
      <c r="V548" s="17">
        <v>1</v>
      </c>
      <c r="W548" s="17">
        <v>0</v>
      </c>
      <c r="X548" s="17">
        <v>0</v>
      </c>
    </row>
    <row r="549" spans="1:24" s="17" customFormat="1" ht="11.25" x14ac:dyDescent="0.2">
      <c r="A549" s="17" t="s">
        <v>9367</v>
      </c>
      <c r="B549" s="17" t="s">
        <v>9368</v>
      </c>
      <c r="C549" s="17" t="s">
        <v>9369</v>
      </c>
      <c r="D549" s="17" t="s">
        <v>9296</v>
      </c>
      <c r="E549" s="17">
        <v>2015</v>
      </c>
      <c r="F549" s="17" t="s">
        <v>5418</v>
      </c>
      <c r="I549" s="17" t="s">
        <v>5321</v>
      </c>
      <c r="J549" s="17" t="s">
        <v>5321</v>
      </c>
      <c r="K549" s="17" t="s">
        <v>5936</v>
      </c>
      <c r="L549" s="17" t="s">
        <v>5530</v>
      </c>
      <c r="M549" s="64">
        <v>280300</v>
      </c>
      <c r="N549" s="64">
        <v>168300</v>
      </c>
      <c r="O549" s="17" t="s">
        <v>5321</v>
      </c>
      <c r="P549" s="17" t="s">
        <v>5321</v>
      </c>
      <c r="Q549" s="17" t="s">
        <v>5321</v>
      </c>
      <c r="R549" s="17" t="s">
        <v>5321</v>
      </c>
      <c r="S549" s="17" t="s">
        <v>5321</v>
      </c>
      <c r="T549" s="17" t="s">
        <v>5321</v>
      </c>
      <c r="U549" s="17" t="s">
        <v>5321</v>
      </c>
      <c r="V549" s="17">
        <v>0</v>
      </c>
      <c r="W549" s="17">
        <v>0</v>
      </c>
      <c r="X549" s="17">
        <v>0</v>
      </c>
    </row>
    <row r="550" spans="1:24" s="17" customFormat="1" ht="11.25" x14ac:dyDescent="0.2">
      <c r="A550" s="17" t="s">
        <v>7574</v>
      </c>
      <c r="B550" s="17" t="s">
        <v>9370</v>
      </c>
      <c r="C550" s="17" t="s">
        <v>7576</v>
      </c>
      <c r="D550" s="17" t="s">
        <v>9296</v>
      </c>
      <c r="E550" s="17">
        <v>2015</v>
      </c>
      <c r="F550" s="17" t="s">
        <v>5516</v>
      </c>
      <c r="I550" s="17" t="s">
        <v>5321</v>
      </c>
      <c r="J550" s="17" t="s">
        <v>5321</v>
      </c>
      <c r="K550" s="17" t="s">
        <v>5936</v>
      </c>
      <c r="L550" s="17" t="s">
        <v>5530</v>
      </c>
      <c r="M550" s="64">
        <v>582500</v>
      </c>
      <c r="N550" s="64">
        <v>407750</v>
      </c>
      <c r="O550" s="17" t="s">
        <v>5321</v>
      </c>
      <c r="P550" s="17" t="s">
        <v>5321</v>
      </c>
      <c r="Q550" s="17" t="s">
        <v>5321</v>
      </c>
      <c r="R550" s="17" t="s">
        <v>5321</v>
      </c>
      <c r="S550" s="17" t="s">
        <v>5321</v>
      </c>
      <c r="T550" s="17" t="s">
        <v>5321</v>
      </c>
      <c r="U550" s="17" t="s">
        <v>5321</v>
      </c>
      <c r="V550" s="17">
        <v>0</v>
      </c>
      <c r="W550" s="17">
        <v>0</v>
      </c>
      <c r="X550" s="17">
        <v>0</v>
      </c>
    </row>
    <row r="551" spans="1:24" s="17" customFormat="1" ht="11.25" x14ac:dyDescent="0.2">
      <c r="A551" s="17" t="s">
        <v>7445</v>
      </c>
      <c r="B551" s="17" t="s">
        <v>9371</v>
      </c>
      <c r="C551" s="17" t="s">
        <v>7447</v>
      </c>
      <c r="D551" s="17" t="s">
        <v>9296</v>
      </c>
      <c r="E551" s="17">
        <v>2015</v>
      </c>
      <c r="F551" s="17" t="s">
        <v>5418</v>
      </c>
      <c r="I551" s="17" t="s">
        <v>5321</v>
      </c>
      <c r="J551" s="17" t="s">
        <v>5321</v>
      </c>
      <c r="K551" s="17" t="s">
        <v>5936</v>
      </c>
      <c r="L551" s="17" t="s">
        <v>5530</v>
      </c>
      <c r="M551" s="64">
        <v>1630000</v>
      </c>
      <c r="N551" s="64">
        <v>800000</v>
      </c>
      <c r="O551" s="17" t="s">
        <v>5321</v>
      </c>
      <c r="P551" s="17" t="s">
        <v>5321</v>
      </c>
      <c r="Q551" s="17" t="s">
        <v>5321</v>
      </c>
      <c r="R551" s="17" t="s">
        <v>5321</v>
      </c>
      <c r="S551" s="17" t="s">
        <v>5321</v>
      </c>
      <c r="T551" s="17" t="s">
        <v>5321</v>
      </c>
      <c r="U551" s="17" t="s">
        <v>5321</v>
      </c>
      <c r="V551" s="17">
        <v>0</v>
      </c>
      <c r="W551" s="17">
        <v>0</v>
      </c>
      <c r="X551" s="17">
        <v>0</v>
      </c>
    </row>
    <row r="552" spans="1:24" s="17" customFormat="1" ht="11.25" x14ac:dyDescent="0.2">
      <c r="A552" s="17" t="s">
        <v>9372</v>
      </c>
      <c r="B552" s="17" t="s">
        <v>9373</v>
      </c>
      <c r="C552" s="17" t="s">
        <v>9374</v>
      </c>
      <c r="D552" s="17" t="s">
        <v>5441</v>
      </c>
      <c r="E552" s="17">
        <v>2019</v>
      </c>
      <c r="F552" s="17" t="s">
        <v>5460</v>
      </c>
      <c r="H552" s="17" t="s">
        <v>9375</v>
      </c>
      <c r="I552" s="17" t="s">
        <v>9376</v>
      </c>
      <c r="J552" s="17" t="s">
        <v>8637</v>
      </c>
      <c r="K552" s="17" t="s">
        <v>9309</v>
      </c>
      <c r="L552" s="17" t="s">
        <v>5399</v>
      </c>
      <c r="M552" s="64">
        <v>3032924</v>
      </c>
      <c r="N552" s="64">
        <v>1563160</v>
      </c>
      <c r="O552" s="17" t="s">
        <v>9377</v>
      </c>
      <c r="P552" s="17" t="s">
        <v>9378</v>
      </c>
      <c r="Q552" s="17" t="s">
        <v>9379</v>
      </c>
      <c r="R552" s="17" t="s">
        <v>5321</v>
      </c>
      <c r="S552" s="17" t="s">
        <v>5321</v>
      </c>
      <c r="T552" s="17" t="s">
        <v>5321</v>
      </c>
      <c r="U552" s="17" t="s">
        <v>5321</v>
      </c>
      <c r="V552" s="17">
        <v>1</v>
      </c>
      <c r="W552" s="17">
        <v>0</v>
      </c>
      <c r="X552" s="17">
        <v>0</v>
      </c>
    </row>
    <row r="553" spans="1:24" s="17" customFormat="1" ht="11.25" x14ac:dyDescent="0.2">
      <c r="A553" s="17" t="s">
        <v>9380</v>
      </c>
      <c r="B553" s="17" t="s">
        <v>9381</v>
      </c>
      <c r="C553" s="17" t="s">
        <v>9382</v>
      </c>
      <c r="D553" s="17" t="s">
        <v>5441</v>
      </c>
      <c r="E553" s="17">
        <v>2019</v>
      </c>
      <c r="F553" s="17" t="s">
        <v>5460</v>
      </c>
      <c r="H553" s="17" t="s">
        <v>9383</v>
      </c>
      <c r="I553" s="17" t="s">
        <v>9384</v>
      </c>
      <c r="J553" s="17" t="s">
        <v>8842</v>
      </c>
      <c r="K553" s="17" t="s">
        <v>9030</v>
      </c>
      <c r="L553" s="17" t="s">
        <v>5473</v>
      </c>
      <c r="M553" s="64">
        <v>1975000</v>
      </c>
      <c r="N553" s="64">
        <v>1084004</v>
      </c>
      <c r="O553" s="17" t="s">
        <v>9385</v>
      </c>
      <c r="P553" s="17" t="s">
        <v>9386</v>
      </c>
      <c r="Q553" s="17" t="s">
        <v>5320</v>
      </c>
      <c r="R553" s="17" t="s">
        <v>5321</v>
      </c>
      <c r="S553" s="17" t="s">
        <v>5321</v>
      </c>
      <c r="T553" s="17" t="s">
        <v>5321</v>
      </c>
      <c r="U553" s="17" t="s">
        <v>5321</v>
      </c>
      <c r="V553" s="17">
        <v>1</v>
      </c>
      <c r="W553" s="17">
        <v>0</v>
      </c>
      <c r="X553" s="17">
        <v>0</v>
      </c>
    </row>
    <row r="554" spans="1:24" s="17" customFormat="1" ht="11.25" x14ac:dyDescent="0.2">
      <c r="A554" s="17" t="s">
        <v>7428</v>
      </c>
      <c r="B554" s="17" t="s">
        <v>9387</v>
      </c>
      <c r="C554" s="17" t="s">
        <v>5534</v>
      </c>
      <c r="D554" s="17" t="s">
        <v>9296</v>
      </c>
      <c r="E554" s="17">
        <v>2015</v>
      </c>
      <c r="F554" s="17" t="s">
        <v>5418</v>
      </c>
      <c r="I554" s="17" t="s">
        <v>5321</v>
      </c>
      <c r="J554" s="17" t="s">
        <v>5321</v>
      </c>
      <c r="K554" s="17" t="s">
        <v>5936</v>
      </c>
      <c r="L554" s="17" t="s">
        <v>5530</v>
      </c>
      <c r="M554" s="64">
        <v>1454000</v>
      </c>
      <c r="N554" s="64">
        <v>320000</v>
      </c>
      <c r="O554" s="17" t="s">
        <v>5321</v>
      </c>
      <c r="P554" s="17" t="s">
        <v>5321</v>
      </c>
      <c r="Q554" s="17" t="s">
        <v>5321</v>
      </c>
      <c r="R554" s="17" t="s">
        <v>5321</v>
      </c>
      <c r="S554" s="17" t="s">
        <v>5321</v>
      </c>
      <c r="T554" s="17" t="s">
        <v>5321</v>
      </c>
      <c r="U554" s="17" t="s">
        <v>5321</v>
      </c>
      <c r="V554" s="17">
        <v>0</v>
      </c>
      <c r="W554" s="17">
        <v>0</v>
      </c>
      <c r="X554" s="17">
        <v>0</v>
      </c>
    </row>
    <row r="555" spans="1:24" s="17" customFormat="1" ht="11.25" x14ac:dyDescent="0.2">
      <c r="A555" s="17" t="s">
        <v>5588</v>
      </c>
      <c r="B555" s="17" t="s">
        <v>9388</v>
      </c>
      <c r="C555" s="17" t="s">
        <v>5590</v>
      </c>
      <c r="D555" s="17" t="s">
        <v>9296</v>
      </c>
      <c r="E555" s="17">
        <v>2015</v>
      </c>
      <c r="F555" s="17" t="s">
        <v>5341</v>
      </c>
      <c r="I555" s="17" t="s">
        <v>5321</v>
      </c>
      <c r="J555" s="17" t="s">
        <v>5321</v>
      </c>
      <c r="K555" s="17" t="s">
        <v>5936</v>
      </c>
      <c r="L555" s="17" t="s">
        <v>5530</v>
      </c>
      <c r="M555" s="64">
        <v>1528916</v>
      </c>
      <c r="N555" s="64">
        <v>917350</v>
      </c>
      <c r="O555" s="17" t="s">
        <v>5321</v>
      </c>
      <c r="P555" s="17" t="s">
        <v>5321</v>
      </c>
      <c r="Q555" s="17" t="s">
        <v>5321</v>
      </c>
      <c r="R555" s="17" t="s">
        <v>5321</v>
      </c>
      <c r="S555" s="17" t="s">
        <v>5321</v>
      </c>
      <c r="T555" s="17" t="s">
        <v>5321</v>
      </c>
      <c r="U555" s="17" t="s">
        <v>5321</v>
      </c>
      <c r="V555" s="17">
        <v>0</v>
      </c>
      <c r="W555" s="17">
        <v>0</v>
      </c>
      <c r="X555" s="17">
        <v>0</v>
      </c>
    </row>
    <row r="556" spans="1:24" s="17" customFormat="1" ht="11.25" x14ac:dyDescent="0.2">
      <c r="A556" s="17" t="s">
        <v>9389</v>
      </c>
      <c r="B556" s="17" t="s">
        <v>9390</v>
      </c>
      <c r="C556" s="17" t="s">
        <v>5548</v>
      </c>
      <c r="D556" s="17" t="s">
        <v>9296</v>
      </c>
      <c r="E556" s="17">
        <v>2015</v>
      </c>
      <c r="F556" s="17" t="s">
        <v>5313</v>
      </c>
      <c r="I556" s="17" t="s">
        <v>5321</v>
      </c>
      <c r="J556" s="17" t="s">
        <v>5321</v>
      </c>
      <c r="K556" s="17" t="s">
        <v>5936</v>
      </c>
      <c r="L556" s="17" t="s">
        <v>5530</v>
      </c>
      <c r="M556" s="64">
        <v>620084</v>
      </c>
      <c r="N556" s="64">
        <v>372050</v>
      </c>
      <c r="O556" s="17" t="s">
        <v>5321</v>
      </c>
      <c r="P556" s="17" t="s">
        <v>5321</v>
      </c>
      <c r="Q556" s="17" t="s">
        <v>5321</v>
      </c>
      <c r="R556" s="17" t="s">
        <v>5321</v>
      </c>
      <c r="S556" s="17" t="s">
        <v>5321</v>
      </c>
      <c r="T556" s="17" t="s">
        <v>5321</v>
      </c>
      <c r="U556" s="17" t="s">
        <v>5321</v>
      </c>
      <c r="V556" s="17">
        <v>0</v>
      </c>
      <c r="W556" s="17">
        <v>0</v>
      </c>
      <c r="X556" s="17">
        <v>0</v>
      </c>
    </row>
    <row r="557" spans="1:24" s="17" customFormat="1" ht="11.25" x14ac:dyDescent="0.2">
      <c r="A557" s="17" t="s">
        <v>5586</v>
      </c>
      <c r="B557" s="17" t="s">
        <v>9391</v>
      </c>
      <c r="C557" s="17" t="s">
        <v>9392</v>
      </c>
      <c r="D557" s="17" t="s">
        <v>9296</v>
      </c>
      <c r="E557" s="17">
        <v>2015</v>
      </c>
      <c r="F557" s="17" t="s">
        <v>11</v>
      </c>
      <c r="I557" s="17" t="s">
        <v>5321</v>
      </c>
      <c r="J557" s="17" t="s">
        <v>5321</v>
      </c>
      <c r="K557" s="17" t="s">
        <v>5936</v>
      </c>
      <c r="L557" s="17" t="s">
        <v>5530</v>
      </c>
      <c r="M557" s="64">
        <v>1114200</v>
      </c>
      <c r="N557" s="64">
        <v>534200</v>
      </c>
      <c r="O557" s="17" t="s">
        <v>5321</v>
      </c>
      <c r="P557" s="17" t="s">
        <v>5321</v>
      </c>
      <c r="Q557" s="17" t="s">
        <v>5321</v>
      </c>
      <c r="R557" s="17" t="s">
        <v>5321</v>
      </c>
      <c r="S557" s="17" t="s">
        <v>5321</v>
      </c>
      <c r="T557" s="17" t="s">
        <v>5321</v>
      </c>
      <c r="U557" s="17" t="s">
        <v>5321</v>
      </c>
      <c r="V557" s="17">
        <v>0</v>
      </c>
      <c r="W557" s="17">
        <v>0</v>
      </c>
      <c r="X557" s="17">
        <v>0</v>
      </c>
    </row>
    <row r="558" spans="1:24" s="17" customFormat="1" ht="11.25" x14ac:dyDescent="0.2">
      <c r="A558" s="17" t="s">
        <v>6672</v>
      </c>
      <c r="B558" s="17" t="s">
        <v>9393</v>
      </c>
      <c r="C558" s="17" t="s">
        <v>6672</v>
      </c>
      <c r="D558" s="17" t="s">
        <v>9296</v>
      </c>
      <c r="E558" s="17">
        <v>2015</v>
      </c>
      <c r="F558" s="17" t="s">
        <v>5418</v>
      </c>
      <c r="I558" s="17" t="s">
        <v>5321</v>
      </c>
      <c r="J558" s="17" t="s">
        <v>5321</v>
      </c>
      <c r="K558" s="17" t="s">
        <v>5936</v>
      </c>
      <c r="L558" s="17" t="s">
        <v>5530</v>
      </c>
      <c r="M558" s="64">
        <v>610000</v>
      </c>
      <c r="N558" s="64">
        <v>360000</v>
      </c>
      <c r="O558" s="17" t="s">
        <v>5321</v>
      </c>
      <c r="P558" s="17" t="s">
        <v>5321</v>
      </c>
      <c r="Q558" s="17" t="s">
        <v>5321</v>
      </c>
      <c r="R558" s="17" t="s">
        <v>5321</v>
      </c>
      <c r="S558" s="17" t="s">
        <v>5321</v>
      </c>
      <c r="T558" s="17" t="s">
        <v>5321</v>
      </c>
      <c r="U558" s="17" t="s">
        <v>5321</v>
      </c>
      <c r="V558" s="17">
        <v>0</v>
      </c>
      <c r="W558" s="17">
        <v>0</v>
      </c>
      <c r="X558" s="17">
        <v>0</v>
      </c>
    </row>
    <row r="559" spans="1:24" s="17" customFormat="1" ht="11.25" x14ac:dyDescent="0.2">
      <c r="A559" s="17" t="s">
        <v>7538</v>
      </c>
      <c r="B559" s="17" t="s">
        <v>9394</v>
      </c>
      <c r="C559" s="17" t="s">
        <v>7538</v>
      </c>
      <c r="D559" s="17" t="s">
        <v>9296</v>
      </c>
      <c r="E559" s="17">
        <v>2015</v>
      </c>
      <c r="F559" s="17" t="s">
        <v>5341</v>
      </c>
      <c r="I559" s="17" t="s">
        <v>5321</v>
      </c>
      <c r="J559" s="17" t="s">
        <v>5321</v>
      </c>
      <c r="K559" s="17" t="s">
        <v>5936</v>
      </c>
      <c r="L559" s="17" t="s">
        <v>5530</v>
      </c>
      <c r="M559" s="64">
        <v>278352</v>
      </c>
      <c r="N559" s="64">
        <v>167011</v>
      </c>
      <c r="O559" s="17" t="s">
        <v>5321</v>
      </c>
      <c r="P559" s="17" t="s">
        <v>5321</v>
      </c>
      <c r="Q559" s="17" t="s">
        <v>5321</v>
      </c>
      <c r="R559" s="17" t="s">
        <v>5321</v>
      </c>
      <c r="S559" s="17" t="s">
        <v>5321</v>
      </c>
      <c r="T559" s="17" t="s">
        <v>5321</v>
      </c>
      <c r="U559" s="17" t="s">
        <v>5321</v>
      </c>
      <c r="V559" s="17">
        <v>0</v>
      </c>
      <c r="W559" s="17">
        <v>0</v>
      </c>
      <c r="X559" s="17">
        <v>0</v>
      </c>
    </row>
    <row r="560" spans="1:24" s="17" customFormat="1" ht="11.25" x14ac:dyDescent="0.2">
      <c r="A560" s="17" t="s">
        <v>7424</v>
      </c>
      <c r="B560" s="17" t="s">
        <v>9395</v>
      </c>
      <c r="C560" s="17" t="s">
        <v>7426</v>
      </c>
      <c r="D560" s="17" t="s">
        <v>9296</v>
      </c>
      <c r="E560" s="17">
        <v>2015</v>
      </c>
      <c r="F560" s="17" t="s">
        <v>5341</v>
      </c>
      <c r="I560" s="17" t="s">
        <v>5321</v>
      </c>
      <c r="J560" s="17" t="s">
        <v>5321</v>
      </c>
      <c r="K560" s="17" t="s">
        <v>5936</v>
      </c>
      <c r="L560" s="17" t="s">
        <v>5530</v>
      </c>
      <c r="M560" s="64">
        <v>1155751</v>
      </c>
      <c r="N560" s="64">
        <v>689794</v>
      </c>
      <c r="O560" s="17" t="s">
        <v>5321</v>
      </c>
      <c r="P560" s="17" t="s">
        <v>5321</v>
      </c>
      <c r="Q560" s="17" t="s">
        <v>5321</v>
      </c>
      <c r="R560" s="17" t="s">
        <v>5321</v>
      </c>
      <c r="S560" s="17" t="s">
        <v>5321</v>
      </c>
      <c r="T560" s="17" t="s">
        <v>5321</v>
      </c>
      <c r="U560" s="17" t="s">
        <v>5321</v>
      </c>
      <c r="V560" s="17">
        <v>0</v>
      </c>
      <c r="W560" s="17">
        <v>0</v>
      </c>
      <c r="X560" s="17">
        <v>0</v>
      </c>
    </row>
    <row r="561" spans="1:24" s="17" customFormat="1" ht="11.25" x14ac:dyDescent="0.2">
      <c r="A561" s="17" t="s">
        <v>6889</v>
      </c>
      <c r="B561" s="17" t="s">
        <v>9396</v>
      </c>
      <c r="C561" s="17" t="s">
        <v>6891</v>
      </c>
      <c r="D561" s="17" t="s">
        <v>9296</v>
      </c>
      <c r="E561" s="17">
        <v>2015</v>
      </c>
      <c r="F561" s="17" t="s">
        <v>5326</v>
      </c>
      <c r="I561" s="17" t="s">
        <v>5321</v>
      </c>
      <c r="J561" s="17" t="s">
        <v>5321</v>
      </c>
      <c r="K561" s="17" t="s">
        <v>5936</v>
      </c>
      <c r="L561" s="17" t="s">
        <v>5530</v>
      </c>
      <c r="M561" s="64">
        <v>984000</v>
      </c>
      <c r="N561" s="64">
        <v>590390</v>
      </c>
      <c r="O561" s="17" t="s">
        <v>5321</v>
      </c>
      <c r="P561" s="17" t="s">
        <v>5321</v>
      </c>
      <c r="Q561" s="17" t="s">
        <v>5321</v>
      </c>
      <c r="R561" s="17" t="s">
        <v>5321</v>
      </c>
      <c r="S561" s="17" t="s">
        <v>5321</v>
      </c>
      <c r="T561" s="17" t="s">
        <v>5321</v>
      </c>
      <c r="U561" s="17" t="s">
        <v>5321</v>
      </c>
      <c r="V561" s="17">
        <v>0</v>
      </c>
      <c r="W561" s="17">
        <v>0</v>
      </c>
      <c r="X561" s="17">
        <v>0</v>
      </c>
    </row>
    <row r="562" spans="1:24" s="17" customFormat="1" ht="11.25" x14ac:dyDescent="0.2">
      <c r="A562" s="17" t="s">
        <v>9397</v>
      </c>
      <c r="B562" s="17" t="s">
        <v>9398</v>
      </c>
      <c r="C562" s="17" t="s">
        <v>6334</v>
      </c>
      <c r="D562" s="17" t="s">
        <v>9296</v>
      </c>
      <c r="E562" s="17">
        <v>2015</v>
      </c>
      <c r="F562" s="17" t="s">
        <v>6335</v>
      </c>
      <c r="I562" s="17" t="s">
        <v>5321</v>
      </c>
      <c r="J562" s="17" t="s">
        <v>5321</v>
      </c>
      <c r="K562" s="17" t="s">
        <v>5936</v>
      </c>
      <c r="L562" s="17" t="s">
        <v>5530</v>
      </c>
      <c r="M562" s="64">
        <v>1610000</v>
      </c>
      <c r="N562" s="64">
        <v>410000</v>
      </c>
      <c r="O562" s="17" t="s">
        <v>5321</v>
      </c>
      <c r="P562" s="17" t="s">
        <v>5321</v>
      </c>
      <c r="Q562" s="17" t="s">
        <v>5321</v>
      </c>
      <c r="R562" s="17" t="s">
        <v>5321</v>
      </c>
      <c r="S562" s="17" t="s">
        <v>5321</v>
      </c>
      <c r="T562" s="17" t="s">
        <v>5321</v>
      </c>
      <c r="U562" s="17" t="s">
        <v>5321</v>
      </c>
      <c r="V562" s="17">
        <v>0</v>
      </c>
      <c r="W562" s="17">
        <v>0</v>
      </c>
      <c r="X562" s="17">
        <v>0</v>
      </c>
    </row>
    <row r="563" spans="1:24" s="17" customFormat="1" ht="11.25" x14ac:dyDescent="0.2">
      <c r="A563" s="17" t="s">
        <v>8266</v>
      </c>
      <c r="B563" s="17" t="s">
        <v>9399</v>
      </c>
      <c r="C563" s="17" t="s">
        <v>7431</v>
      </c>
      <c r="D563" s="17" t="s">
        <v>9296</v>
      </c>
      <c r="E563" s="17">
        <v>2015</v>
      </c>
      <c r="F563" s="17" t="s">
        <v>5460</v>
      </c>
      <c r="I563" s="17" t="s">
        <v>5321</v>
      </c>
      <c r="J563" s="17" t="s">
        <v>5321</v>
      </c>
      <c r="K563" s="17" t="s">
        <v>5936</v>
      </c>
      <c r="L563" s="17" t="s">
        <v>5530</v>
      </c>
      <c r="M563" s="64">
        <v>2500000</v>
      </c>
      <c r="N563" s="64">
        <v>920000</v>
      </c>
      <c r="O563" s="17" t="s">
        <v>5321</v>
      </c>
      <c r="P563" s="17" t="s">
        <v>5321</v>
      </c>
      <c r="Q563" s="17" t="s">
        <v>5321</v>
      </c>
      <c r="R563" s="17" t="s">
        <v>5321</v>
      </c>
      <c r="S563" s="17" t="s">
        <v>5321</v>
      </c>
      <c r="T563" s="17" t="s">
        <v>5321</v>
      </c>
      <c r="U563" s="17" t="s">
        <v>5321</v>
      </c>
      <c r="V563" s="17">
        <v>0</v>
      </c>
      <c r="W563" s="17">
        <v>0</v>
      </c>
      <c r="X563" s="17">
        <v>0</v>
      </c>
    </row>
    <row r="564" spans="1:24" s="17" customFormat="1" ht="11.25" x14ac:dyDescent="0.2">
      <c r="A564" s="17" t="s">
        <v>9400</v>
      </c>
      <c r="B564" s="17" t="s">
        <v>9401</v>
      </c>
      <c r="C564" s="17" t="s">
        <v>9402</v>
      </c>
      <c r="D564" s="17" t="s">
        <v>6272</v>
      </c>
      <c r="E564" s="17">
        <v>2015</v>
      </c>
      <c r="F564" s="17" t="s">
        <v>5655</v>
      </c>
      <c r="I564" s="17" t="s">
        <v>5321</v>
      </c>
      <c r="J564" s="17" t="s">
        <v>5321</v>
      </c>
      <c r="K564" s="17" t="s">
        <v>5936</v>
      </c>
      <c r="L564" s="17" t="s">
        <v>5385</v>
      </c>
      <c r="M564" s="64">
        <v>111034</v>
      </c>
      <c r="N564" s="64">
        <v>66490</v>
      </c>
      <c r="O564" s="17" t="s">
        <v>5321</v>
      </c>
      <c r="P564" s="17" t="s">
        <v>5321</v>
      </c>
      <c r="Q564" s="17" t="s">
        <v>5321</v>
      </c>
      <c r="R564" s="17" t="s">
        <v>5321</v>
      </c>
      <c r="S564" s="17" t="s">
        <v>5321</v>
      </c>
      <c r="T564" s="17" t="s">
        <v>5321</v>
      </c>
      <c r="U564" s="17" t="s">
        <v>5321</v>
      </c>
      <c r="V564" s="17">
        <v>0</v>
      </c>
      <c r="W564" s="17">
        <v>0</v>
      </c>
      <c r="X564" s="17">
        <v>0</v>
      </c>
    </row>
    <row r="565" spans="1:24" s="17" customFormat="1" ht="11.25" x14ac:dyDescent="0.2">
      <c r="A565" s="17" t="s">
        <v>9403</v>
      </c>
      <c r="B565" s="17" t="s">
        <v>9404</v>
      </c>
      <c r="C565" s="17" t="s">
        <v>9405</v>
      </c>
      <c r="D565" s="17" t="s">
        <v>8492</v>
      </c>
      <c r="E565" s="17">
        <v>2016</v>
      </c>
      <c r="F565" s="17" t="s">
        <v>5430</v>
      </c>
      <c r="I565" s="17" t="s">
        <v>5321</v>
      </c>
      <c r="J565" s="17" t="s">
        <v>5321</v>
      </c>
      <c r="K565" s="17" t="s">
        <v>9406</v>
      </c>
      <c r="L565" s="17" t="s">
        <v>9407</v>
      </c>
      <c r="M565" s="64">
        <v>75294</v>
      </c>
      <c r="N565" s="64">
        <v>45176</v>
      </c>
      <c r="O565" s="17" t="s">
        <v>5321</v>
      </c>
      <c r="P565" s="17" t="s">
        <v>5321</v>
      </c>
      <c r="Q565" s="17" t="s">
        <v>5321</v>
      </c>
      <c r="R565" s="17" t="s">
        <v>5321</v>
      </c>
      <c r="S565" s="17" t="s">
        <v>5321</v>
      </c>
      <c r="T565" s="17" t="s">
        <v>5321</v>
      </c>
      <c r="U565" s="17" t="s">
        <v>5321</v>
      </c>
      <c r="V565" s="17">
        <v>0</v>
      </c>
      <c r="W565" s="17">
        <v>0</v>
      </c>
      <c r="X565" s="17">
        <v>0</v>
      </c>
    </row>
    <row r="566" spans="1:24" s="17" customFormat="1" ht="11.25" x14ac:dyDescent="0.2">
      <c r="A566" s="17" t="s">
        <v>9408</v>
      </c>
      <c r="B566" s="17" t="s">
        <v>9409</v>
      </c>
      <c r="C566" s="17" t="s">
        <v>9410</v>
      </c>
      <c r="D566" s="17" t="s">
        <v>8492</v>
      </c>
      <c r="E566" s="17">
        <v>2016</v>
      </c>
      <c r="F566" s="17" t="s">
        <v>13</v>
      </c>
      <c r="I566" s="17" t="s">
        <v>5321</v>
      </c>
      <c r="J566" s="17" t="s">
        <v>5321</v>
      </c>
      <c r="K566" s="17" t="s">
        <v>5529</v>
      </c>
      <c r="L566" s="17" t="s">
        <v>9411</v>
      </c>
      <c r="M566" s="64">
        <v>337873</v>
      </c>
      <c r="N566" s="64">
        <v>100000</v>
      </c>
      <c r="O566" s="17" t="s">
        <v>5321</v>
      </c>
      <c r="P566" s="17" t="s">
        <v>5321</v>
      </c>
      <c r="Q566" s="17" t="s">
        <v>5321</v>
      </c>
      <c r="R566" s="17" t="s">
        <v>5321</v>
      </c>
      <c r="S566" s="17" t="s">
        <v>5321</v>
      </c>
      <c r="T566" s="17" t="s">
        <v>5321</v>
      </c>
      <c r="U566" s="17" t="s">
        <v>5321</v>
      </c>
      <c r="V566" s="17">
        <v>0</v>
      </c>
      <c r="W566" s="17">
        <v>0</v>
      </c>
      <c r="X566" s="17">
        <v>0</v>
      </c>
    </row>
    <row r="567" spans="1:24" s="17" customFormat="1" ht="11.25" x14ac:dyDescent="0.2">
      <c r="A567" s="17" t="s">
        <v>9412</v>
      </c>
      <c r="B567" s="17" t="s">
        <v>9413</v>
      </c>
      <c r="C567" s="17" t="s">
        <v>9414</v>
      </c>
      <c r="D567" s="17" t="s">
        <v>8492</v>
      </c>
      <c r="E567" s="17">
        <v>2016</v>
      </c>
      <c r="F567" s="17" t="s">
        <v>11</v>
      </c>
      <c r="I567" s="17" t="s">
        <v>5321</v>
      </c>
      <c r="J567" s="17" t="s">
        <v>5321</v>
      </c>
      <c r="K567" s="17" t="s">
        <v>6926</v>
      </c>
      <c r="L567" s="17" t="s">
        <v>9415</v>
      </c>
      <c r="M567" s="64">
        <v>234330</v>
      </c>
      <c r="N567" s="64">
        <v>100000</v>
      </c>
      <c r="O567" s="17" t="s">
        <v>5321</v>
      </c>
      <c r="P567" s="17" t="s">
        <v>5321</v>
      </c>
      <c r="Q567" s="17" t="s">
        <v>5321</v>
      </c>
      <c r="R567" s="17" t="s">
        <v>5321</v>
      </c>
      <c r="S567" s="17" t="s">
        <v>5321</v>
      </c>
      <c r="T567" s="17" t="s">
        <v>5321</v>
      </c>
      <c r="U567" s="17" t="s">
        <v>5321</v>
      </c>
      <c r="V567" s="17">
        <v>0</v>
      </c>
      <c r="W567" s="17">
        <v>0</v>
      </c>
      <c r="X567" s="17">
        <v>0</v>
      </c>
    </row>
    <row r="568" spans="1:24" s="17" customFormat="1" ht="11.25" x14ac:dyDescent="0.2">
      <c r="A568" s="17" t="s">
        <v>9416</v>
      </c>
      <c r="B568" s="17" t="s">
        <v>9417</v>
      </c>
      <c r="C568" s="17" t="s">
        <v>9418</v>
      </c>
      <c r="D568" s="17" t="s">
        <v>8492</v>
      </c>
      <c r="E568" s="17">
        <v>2016</v>
      </c>
      <c r="F568" s="17" t="s">
        <v>5460</v>
      </c>
      <c r="I568" s="17" t="s">
        <v>5321</v>
      </c>
      <c r="J568" s="17" t="s">
        <v>5321</v>
      </c>
      <c r="K568" s="17" t="s">
        <v>5529</v>
      </c>
      <c r="L568" s="17" t="s">
        <v>5951</v>
      </c>
      <c r="M568" s="64">
        <v>128722</v>
      </c>
      <c r="N568" s="64">
        <v>77233</v>
      </c>
      <c r="O568" s="17" t="s">
        <v>5321</v>
      </c>
      <c r="P568" s="17" t="s">
        <v>5321</v>
      </c>
      <c r="Q568" s="17" t="s">
        <v>5321</v>
      </c>
      <c r="R568" s="17" t="s">
        <v>5321</v>
      </c>
      <c r="S568" s="17" t="s">
        <v>5321</v>
      </c>
      <c r="T568" s="17" t="s">
        <v>5321</v>
      </c>
      <c r="U568" s="17" t="s">
        <v>5321</v>
      </c>
      <c r="V568" s="17">
        <v>0</v>
      </c>
      <c r="W568" s="17">
        <v>0</v>
      </c>
      <c r="X568" s="17">
        <v>0</v>
      </c>
    </row>
    <row r="569" spans="1:24" s="17" customFormat="1" ht="11.25" x14ac:dyDescent="0.2">
      <c r="A569" s="17" t="s">
        <v>9419</v>
      </c>
      <c r="B569" s="17" t="s">
        <v>9420</v>
      </c>
      <c r="C569" s="17" t="s">
        <v>9421</v>
      </c>
      <c r="D569" s="17" t="s">
        <v>8492</v>
      </c>
      <c r="E569" s="17">
        <v>2016</v>
      </c>
      <c r="F569" s="17" t="s">
        <v>11</v>
      </c>
      <c r="I569" s="17" t="s">
        <v>5321</v>
      </c>
      <c r="J569" s="17" t="s">
        <v>5321</v>
      </c>
      <c r="K569" s="17" t="s">
        <v>9422</v>
      </c>
      <c r="L569" s="17" t="s">
        <v>7176</v>
      </c>
      <c r="M569" s="64">
        <v>69774</v>
      </c>
      <c r="N569" s="64">
        <v>41864</v>
      </c>
      <c r="O569" s="17" t="s">
        <v>5321</v>
      </c>
      <c r="P569" s="17" t="s">
        <v>5321</v>
      </c>
      <c r="Q569" s="17" t="s">
        <v>5321</v>
      </c>
      <c r="R569" s="17" t="s">
        <v>5321</v>
      </c>
      <c r="S569" s="17" t="s">
        <v>5321</v>
      </c>
      <c r="T569" s="17" t="s">
        <v>5321</v>
      </c>
      <c r="U569" s="17" t="s">
        <v>5321</v>
      </c>
      <c r="V569" s="17">
        <v>0</v>
      </c>
      <c r="W569" s="17">
        <v>0</v>
      </c>
      <c r="X569" s="17">
        <v>0</v>
      </c>
    </row>
    <row r="570" spans="1:24" s="17" customFormat="1" ht="11.25" x14ac:dyDescent="0.2">
      <c r="A570" s="17" t="s">
        <v>9423</v>
      </c>
      <c r="B570" s="17" t="s">
        <v>9424</v>
      </c>
      <c r="C570" s="17" t="s">
        <v>9425</v>
      </c>
      <c r="D570" s="17" t="s">
        <v>9296</v>
      </c>
      <c r="E570" s="17">
        <v>2017</v>
      </c>
      <c r="F570" s="17" t="s">
        <v>5418</v>
      </c>
      <c r="I570" s="17" t="s">
        <v>5321</v>
      </c>
      <c r="J570" s="17" t="s">
        <v>5321</v>
      </c>
      <c r="K570" s="17" t="s">
        <v>7303</v>
      </c>
      <c r="L570" s="17" t="s">
        <v>6097</v>
      </c>
      <c r="M570" s="64">
        <v>370000</v>
      </c>
      <c r="N570" s="64">
        <v>120000</v>
      </c>
      <c r="O570" s="17" t="s">
        <v>5321</v>
      </c>
      <c r="P570" s="17" t="s">
        <v>5321</v>
      </c>
      <c r="Q570" s="17" t="s">
        <v>5321</v>
      </c>
      <c r="R570" s="17" t="s">
        <v>5321</v>
      </c>
      <c r="S570" s="17" t="s">
        <v>5321</v>
      </c>
      <c r="T570" s="17" t="s">
        <v>5321</v>
      </c>
      <c r="U570" s="17" t="s">
        <v>5321</v>
      </c>
      <c r="V570" s="17">
        <v>0</v>
      </c>
      <c r="W570" s="17">
        <v>0</v>
      </c>
      <c r="X570" s="17">
        <v>0</v>
      </c>
    </row>
    <row r="571" spans="1:24" s="17" customFormat="1" ht="11.25" x14ac:dyDescent="0.2">
      <c r="A571" s="17" t="s">
        <v>9426</v>
      </c>
      <c r="B571" s="17" t="s">
        <v>9427</v>
      </c>
      <c r="C571" s="17" t="s">
        <v>9428</v>
      </c>
      <c r="D571" s="17" t="s">
        <v>8492</v>
      </c>
      <c r="E571" s="17">
        <v>2017</v>
      </c>
      <c r="F571" s="17" t="s">
        <v>5516</v>
      </c>
      <c r="I571" s="17" t="s">
        <v>5321</v>
      </c>
      <c r="J571" s="17" t="s">
        <v>5321</v>
      </c>
      <c r="K571" s="17" t="s">
        <v>7303</v>
      </c>
      <c r="L571" s="17" t="s">
        <v>5453</v>
      </c>
      <c r="M571" s="64">
        <v>30000</v>
      </c>
      <c r="N571" s="64">
        <v>18000</v>
      </c>
      <c r="O571" s="17" t="s">
        <v>5321</v>
      </c>
      <c r="P571" s="17" t="s">
        <v>5321</v>
      </c>
      <c r="Q571" s="17" t="s">
        <v>5321</v>
      </c>
      <c r="R571" s="17" t="s">
        <v>5321</v>
      </c>
      <c r="S571" s="17" t="s">
        <v>5321</v>
      </c>
      <c r="T571" s="17" t="s">
        <v>5321</v>
      </c>
      <c r="U571" s="17" t="s">
        <v>5321</v>
      </c>
      <c r="V571" s="17">
        <v>0</v>
      </c>
      <c r="W571" s="17">
        <v>0</v>
      </c>
      <c r="X571" s="17">
        <v>0</v>
      </c>
    </row>
    <row r="572" spans="1:24" s="17" customFormat="1" ht="11.25" x14ac:dyDescent="0.2">
      <c r="A572" s="17" t="s">
        <v>9429</v>
      </c>
      <c r="B572" s="17" t="s">
        <v>9430</v>
      </c>
      <c r="C572" s="17" t="s">
        <v>9431</v>
      </c>
      <c r="D572" s="17" t="s">
        <v>8492</v>
      </c>
      <c r="E572" s="17">
        <v>2017</v>
      </c>
      <c r="F572" s="17" t="s">
        <v>13</v>
      </c>
      <c r="I572" s="17" t="s">
        <v>5321</v>
      </c>
      <c r="J572" s="17" t="s">
        <v>5321</v>
      </c>
      <c r="K572" s="17" t="s">
        <v>7303</v>
      </c>
      <c r="L572" s="17" t="s">
        <v>6055</v>
      </c>
      <c r="M572" s="64">
        <v>299573</v>
      </c>
      <c r="N572" s="64">
        <v>100000</v>
      </c>
      <c r="O572" s="17" t="s">
        <v>5321</v>
      </c>
      <c r="P572" s="17" t="s">
        <v>5321</v>
      </c>
      <c r="Q572" s="17" t="s">
        <v>5321</v>
      </c>
      <c r="R572" s="17" t="s">
        <v>5321</v>
      </c>
      <c r="S572" s="17" t="s">
        <v>5321</v>
      </c>
      <c r="T572" s="17" t="s">
        <v>5321</v>
      </c>
      <c r="U572" s="17" t="s">
        <v>5321</v>
      </c>
      <c r="V572" s="17">
        <v>0</v>
      </c>
      <c r="W572" s="17">
        <v>0</v>
      </c>
      <c r="X572" s="17">
        <v>0</v>
      </c>
    </row>
    <row r="573" spans="1:24" s="17" customFormat="1" ht="11.25" x14ac:dyDescent="0.2">
      <c r="A573" s="17" t="s">
        <v>9432</v>
      </c>
      <c r="B573" s="17" t="s">
        <v>9433</v>
      </c>
      <c r="C573" s="17" t="s">
        <v>9434</v>
      </c>
      <c r="D573" s="17" t="s">
        <v>8492</v>
      </c>
      <c r="E573" s="17">
        <v>2017</v>
      </c>
      <c r="F573" s="17" t="s">
        <v>6374</v>
      </c>
      <c r="I573" s="17" t="s">
        <v>5321</v>
      </c>
      <c r="J573" s="17" t="s">
        <v>5321</v>
      </c>
      <c r="K573" s="17" t="s">
        <v>8247</v>
      </c>
      <c r="L573" s="17" t="s">
        <v>9411</v>
      </c>
      <c r="M573" s="64">
        <v>78820</v>
      </c>
      <c r="N573" s="64">
        <v>47292</v>
      </c>
      <c r="O573" s="17" t="s">
        <v>5321</v>
      </c>
      <c r="P573" s="17" t="s">
        <v>5321</v>
      </c>
      <c r="Q573" s="17" t="s">
        <v>5321</v>
      </c>
      <c r="R573" s="17" t="s">
        <v>5321</v>
      </c>
      <c r="S573" s="17" t="s">
        <v>5321</v>
      </c>
      <c r="T573" s="17" t="s">
        <v>5321</v>
      </c>
      <c r="U573" s="17" t="s">
        <v>5321</v>
      </c>
      <c r="V573" s="17">
        <v>0</v>
      </c>
      <c r="W573" s="17">
        <v>0</v>
      </c>
      <c r="X573" s="17">
        <v>0</v>
      </c>
    </row>
    <row r="574" spans="1:24" s="17" customFormat="1" ht="11.25" x14ac:dyDescent="0.2">
      <c r="A574" s="17" t="s">
        <v>9435</v>
      </c>
      <c r="B574" s="17" t="s">
        <v>9436</v>
      </c>
      <c r="C574" s="17" t="s">
        <v>9437</v>
      </c>
      <c r="D574" s="17" t="s">
        <v>8492</v>
      </c>
      <c r="E574" s="17">
        <v>2017</v>
      </c>
      <c r="F574" s="17" t="s">
        <v>6374</v>
      </c>
      <c r="I574" s="17" t="s">
        <v>5321</v>
      </c>
      <c r="J574" s="17" t="s">
        <v>5321</v>
      </c>
      <c r="K574" s="17" t="s">
        <v>8247</v>
      </c>
      <c r="L574" s="17" t="s">
        <v>5453</v>
      </c>
      <c r="M574" s="64">
        <v>84123</v>
      </c>
      <c r="N574" s="64">
        <v>50474</v>
      </c>
      <c r="O574" s="17" t="s">
        <v>5321</v>
      </c>
      <c r="P574" s="17" t="s">
        <v>5321</v>
      </c>
      <c r="Q574" s="17" t="s">
        <v>5321</v>
      </c>
      <c r="R574" s="17" t="s">
        <v>5321</v>
      </c>
      <c r="S574" s="17" t="s">
        <v>5321</v>
      </c>
      <c r="T574" s="17" t="s">
        <v>5321</v>
      </c>
      <c r="U574" s="17" t="s">
        <v>5321</v>
      </c>
      <c r="V574" s="17">
        <v>0</v>
      </c>
      <c r="W574" s="17">
        <v>0</v>
      </c>
      <c r="X574" s="17">
        <v>0</v>
      </c>
    </row>
    <row r="575" spans="1:24" s="17" customFormat="1" ht="11.25" x14ac:dyDescent="0.2">
      <c r="A575" s="17" t="s">
        <v>9438</v>
      </c>
      <c r="B575" s="17" t="s">
        <v>9439</v>
      </c>
      <c r="C575" s="17" t="s">
        <v>9440</v>
      </c>
      <c r="D575" s="17" t="s">
        <v>8492</v>
      </c>
      <c r="E575" s="17">
        <v>2017</v>
      </c>
      <c r="F575" s="17" t="s">
        <v>5394</v>
      </c>
      <c r="I575" s="17" t="s">
        <v>5321</v>
      </c>
      <c r="J575" s="17" t="s">
        <v>5321</v>
      </c>
      <c r="K575" s="17" t="s">
        <v>8247</v>
      </c>
      <c r="L575" s="17" t="s">
        <v>8493</v>
      </c>
      <c r="M575" s="64">
        <v>76559</v>
      </c>
      <c r="N575" s="64">
        <v>45309</v>
      </c>
      <c r="O575" s="17" t="s">
        <v>5321</v>
      </c>
      <c r="P575" s="17" t="s">
        <v>5321</v>
      </c>
      <c r="Q575" s="17" t="s">
        <v>5321</v>
      </c>
      <c r="R575" s="17" t="s">
        <v>5321</v>
      </c>
      <c r="S575" s="17" t="s">
        <v>5321</v>
      </c>
      <c r="T575" s="17" t="s">
        <v>5321</v>
      </c>
      <c r="U575" s="17" t="s">
        <v>5321</v>
      </c>
      <c r="V575" s="17">
        <v>0</v>
      </c>
      <c r="W575" s="17">
        <v>0</v>
      </c>
      <c r="X575" s="17">
        <v>0</v>
      </c>
    </row>
    <row r="576" spans="1:24" s="17" customFormat="1" ht="11.25" x14ac:dyDescent="0.2">
      <c r="A576" s="17" t="s">
        <v>9441</v>
      </c>
      <c r="B576" s="17" t="s">
        <v>9442</v>
      </c>
      <c r="C576" s="17" t="s">
        <v>9443</v>
      </c>
      <c r="D576" s="17" t="s">
        <v>8492</v>
      </c>
      <c r="E576" s="17">
        <v>2017</v>
      </c>
      <c r="F576" s="17" t="s">
        <v>6130</v>
      </c>
      <c r="I576" s="17" t="s">
        <v>5321</v>
      </c>
      <c r="J576" s="17" t="s">
        <v>5321</v>
      </c>
      <c r="K576" s="17" t="s">
        <v>7303</v>
      </c>
      <c r="L576" s="17" t="s">
        <v>9444</v>
      </c>
      <c r="M576" s="64">
        <v>291215</v>
      </c>
      <c r="N576" s="64">
        <v>100000</v>
      </c>
      <c r="O576" s="17" t="s">
        <v>5321</v>
      </c>
      <c r="P576" s="17" t="s">
        <v>5321</v>
      </c>
      <c r="Q576" s="17" t="s">
        <v>5321</v>
      </c>
      <c r="R576" s="17" t="s">
        <v>5321</v>
      </c>
      <c r="S576" s="17" t="s">
        <v>5321</v>
      </c>
      <c r="T576" s="17" t="s">
        <v>5321</v>
      </c>
      <c r="U576" s="17" t="s">
        <v>5321</v>
      </c>
      <c r="V576" s="17">
        <v>0</v>
      </c>
      <c r="W576" s="17">
        <v>0</v>
      </c>
      <c r="X576" s="17">
        <v>0</v>
      </c>
    </row>
    <row r="577" spans="1:24" s="17" customFormat="1" ht="11.25" x14ac:dyDescent="0.2">
      <c r="A577" s="17" t="s">
        <v>9445</v>
      </c>
      <c r="B577" s="17" t="s">
        <v>9446</v>
      </c>
      <c r="C577" s="17" t="s">
        <v>9447</v>
      </c>
      <c r="D577" s="17" t="s">
        <v>8492</v>
      </c>
      <c r="E577" s="17">
        <v>2017</v>
      </c>
      <c r="F577" s="17" t="s">
        <v>5430</v>
      </c>
      <c r="I577" s="17" t="s">
        <v>5321</v>
      </c>
      <c r="J577" s="17" t="s">
        <v>5321</v>
      </c>
      <c r="K577" s="17" t="s">
        <v>9448</v>
      </c>
      <c r="L577" s="17" t="s">
        <v>9449</v>
      </c>
      <c r="M577" s="64">
        <v>165000</v>
      </c>
      <c r="N577" s="64">
        <v>99000</v>
      </c>
      <c r="O577" s="17" t="s">
        <v>5321</v>
      </c>
      <c r="P577" s="17" t="s">
        <v>5321</v>
      </c>
      <c r="Q577" s="17" t="s">
        <v>5321</v>
      </c>
      <c r="R577" s="17" t="s">
        <v>5321</v>
      </c>
      <c r="S577" s="17" t="s">
        <v>5321</v>
      </c>
      <c r="T577" s="17" t="s">
        <v>5321</v>
      </c>
      <c r="U577" s="17" t="s">
        <v>5321</v>
      </c>
      <c r="V577" s="17">
        <v>0</v>
      </c>
      <c r="W577" s="17">
        <v>0</v>
      </c>
      <c r="X577" s="17">
        <v>0</v>
      </c>
    </row>
    <row r="578" spans="1:24" s="17" customFormat="1" ht="11.25" x14ac:dyDescent="0.2">
      <c r="A578" s="17" t="s">
        <v>9450</v>
      </c>
      <c r="B578" s="17" t="s">
        <v>9451</v>
      </c>
      <c r="C578" s="17" t="s">
        <v>9452</v>
      </c>
      <c r="D578" s="17" t="s">
        <v>5325</v>
      </c>
      <c r="E578" s="17">
        <v>2019</v>
      </c>
      <c r="F578" s="17" t="s">
        <v>6335</v>
      </c>
      <c r="H578" s="17" t="s">
        <v>9453</v>
      </c>
      <c r="I578" s="17" t="s">
        <v>9454</v>
      </c>
      <c r="J578" s="17" t="s">
        <v>9455</v>
      </c>
      <c r="K578" s="17" t="s">
        <v>9030</v>
      </c>
      <c r="L578" s="17" t="s">
        <v>6736</v>
      </c>
      <c r="M578" s="64">
        <v>4899191</v>
      </c>
      <c r="N578" s="64">
        <v>3674386</v>
      </c>
      <c r="O578" s="17" t="s">
        <v>9456</v>
      </c>
      <c r="P578" s="17" t="s">
        <v>9457</v>
      </c>
      <c r="Q578" s="17" t="s">
        <v>5349</v>
      </c>
      <c r="R578" s="17" t="s">
        <v>5321</v>
      </c>
      <c r="S578" s="17" t="s">
        <v>9458</v>
      </c>
      <c r="T578" s="17" t="s">
        <v>5321</v>
      </c>
      <c r="U578" s="17" t="s">
        <v>5321</v>
      </c>
      <c r="V578" s="17">
        <v>1</v>
      </c>
      <c r="W578" s="17">
        <v>0</v>
      </c>
      <c r="X578" s="17">
        <v>0</v>
      </c>
    </row>
    <row r="579" spans="1:24" s="17" customFormat="1" ht="11.25" x14ac:dyDescent="0.2">
      <c r="A579" s="17" t="s">
        <v>9459</v>
      </c>
      <c r="B579" s="17" t="s">
        <v>9460</v>
      </c>
      <c r="C579" s="17" t="s">
        <v>9461</v>
      </c>
      <c r="D579" s="17" t="s">
        <v>5441</v>
      </c>
      <c r="E579" s="17">
        <v>2019</v>
      </c>
      <c r="F579" s="17" t="s">
        <v>5516</v>
      </c>
      <c r="H579" s="17" t="s">
        <v>9462</v>
      </c>
      <c r="I579" s="17" t="s">
        <v>9463</v>
      </c>
      <c r="J579" s="17" t="s">
        <v>7254</v>
      </c>
      <c r="K579" s="17" t="s">
        <v>9030</v>
      </c>
      <c r="L579" s="17" t="s">
        <v>7464</v>
      </c>
      <c r="M579" s="64">
        <v>2949660</v>
      </c>
      <c r="N579" s="64">
        <v>1611910</v>
      </c>
      <c r="O579" s="17" t="s">
        <v>9464</v>
      </c>
      <c r="P579" s="17" t="s">
        <v>9465</v>
      </c>
      <c r="Q579" s="17" t="s">
        <v>7118</v>
      </c>
      <c r="R579" s="17" t="s">
        <v>5321</v>
      </c>
      <c r="S579" s="17" t="s">
        <v>5321</v>
      </c>
      <c r="T579" s="17" t="s">
        <v>5321</v>
      </c>
      <c r="U579" s="17" t="s">
        <v>5321</v>
      </c>
      <c r="V579" s="17">
        <v>1</v>
      </c>
      <c r="W579" s="17">
        <v>0</v>
      </c>
      <c r="X579" s="17">
        <v>0</v>
      </c>
    </row>
    <row r="580" spans="1:24" s="17" customFormat="1" ht="11.25" x14ac:dyDescent="0.2">
      <c r="A580" s="17" t="s">
        <v>9466</v>
      </c>
      <c r="B580" s="17" t="s">
        <v>9467</v>
      </c>
      <c r="C580" s="17" t="s">
        <v>9468</v>
      </c>
      <c r="D580" s="17" t="s">
        <v>5429</v>
      </c>
      <c r="E580" s="17">
        <v>2019</v>
      </c>
      <c r="F580" s="17" t="s">
        <v>5460</v>
      </c>
      <c r="H580" s="17" t="s">
        <v>9469</v>
      </c>
      <c r="I580" s="17" t="s">
        <v>9470</v>
      </c>
      <c r="J580" s="17" t="s">
        <v>7343</v>
      </c>
      <c r="K580" s="17" t="s">
        <v>9323</v>
      </c>
      <c r="L580" s="17" t="s">
        <v>6411</v>
      </c>
      <c r="M580" s="64">
        <v>3772664</v>
      </c>
      <c r="N580" s="64">
        <v>2031680</v>
      </c>
      <c r="O580" s="17" t="s">
        <v>9324</v>
      </c>
      <c r="P580" s="17" t="s">
        <v>9471</v>
      </c>
      <c r="Q580" s="17" t="s">
        <v>5437</v>
      </c>
      <c r="R580" s="17" t="s">
        <v>5321</v>
      </c>
      <c r="S580" s="17" t="s">
        <v>5321</v>
      </c>
      <c r="T580" s="17" t="s">
        <v>5321</v>
      </c>
      <c r="U580" s="17" t="s">
        <v>5321</v>
      </c>
      <c r="V580" s="17">
        <v>1</v>
      </c>
      <c r="W580" s="17">
        <v>0</v>
      </c>
      <c r="X580" s="17">
        <v>0</v>
      </c>
    </row>
    <row r="581" spans="1:24" s="17" customFormat="1" ht="11.25" x14ac:dyDescent="0.2">
      <c r="A581" s="17" t="s">
        <v>9472</v>
      </c>
      <c r="B581" s="17" t="s">
        <v>9473</v>
      </c>
      <c r="C581" s="17" t="s">
        <v>9474</v>
      </c>
      <c r="D581" s="17" t="s">
        <v>5393</v>
      </c>
      <c r="E581" s="17">
        <v>2019</v>
      </c>
      <c r="F581" s="17" t="s">
        <v>5418</v>
      </c>
      <c r="H581" s="17" t="s">
        <v>9475</v>
      </c>
      <c r="I581" s="17" t="s">
        <v>9476</v>
      </c>
      <c r="J581" s="17" t="s">
        <v>7254</v>
      </c>
      <c r="K581" s="17" t="s">
        <v>9030</v>
      </c>
      <c r="L581" s="17" t="s">
        <v>6736</v>
      </c>
      <c r="M581" s="64">
        <v>2158480</v>
      </c>
      <c r="N581" s="64">
        <v>1187164</v>
      </c>
      <c r="O581" s="17" t="s">
        <v>9477</v>
      </c>
      <c r="P581" s="17" t="s">
        <v>9478</v>
      </c>
      <c r="Q581" s="17" t="s">
        <v>9479</v>
      </c>
      <c r="R581" s="17" t="s">
        <v>5321</v>
      </c>
      <c r="S581" s="17" t="s">
        <v>5321</v>
      </c>
      <c r="T581" s="17" t="s">
        <v>5321</v>
      </c>
      <c r="U581" s="17" t="s">
        <v>5321</v>
      </c>
      <c r="V581" s="17">
        <v>1</v>
      </c>
      <c r="W581" s="17">
        <v>0</v>
      </c>
      <c r="X581" s="17">
        <v>0</v>
      </c>
    </row>
    <row r="582" spans="1:24" s="17" customFormat="1" ht="11.25" x14ac:dyDescent="0.2">
      <c r="A582" s="17" t="s">
        <v>9480</v>
      </c>
      <c r="B582" s="17" t="s">
        <v>9481</v>
      </c>
      <c r="C582" s="17" t="s">
        <v>9482</v>
      </c>
      <c r="D582" s="17" t="s">
        <v>5325</v>
      </c>
      <c r="E582" s="17">
        <v>2018</v>
      </c>
      <c r="F582" s="17" t="s">
        <v>23</v>
      </c>
      <c r="H582" s="17" t="s">
        <v>9483</v>
      </c>
      <c r="I582" s="17" t="s">
        <v>9484</v>
      </c>
      <c r="J582" s="17" t="s">
        <v>7409</v>
      </c>
      <c r="K582" s="17" t="s">
        <v>8499</v>
      </c>
      <c r="L582" s="17" t="s">
        <v>6736</v>
      </c>
      <c r="M582" s="64">
        <v>6002264</v>
      </c>
      <c r="N582" s="64">
        <v>3601358</v>
      </c>
      <c r="O582" s="17" t="s">
        <v>5977</v>
      </c>
      <c r="P582" s="17" t="s">
        <v>9485</v>
      </c>
      <c r="Q582" s="17" t="s">
        <v>7931</v>
      </c>
      <c r="R582" s="17" t="s">
        <v>5321</v>
      </c>
      <c r="S582" s="17" t="s">
        <v>9486</v>
      </c>
      <c r="T582" s="17" t="s">
        <v>5321</v>
      </c>
      <c r="U582" s="17" t="s">
        <v>9487</v>
      </c>
      <c r="V582" s="17">
        <v>1</v>
      </c>
      <c r="W582" s="17">
        <v>0</v>
      </c>
      <c r="X582" s="17">
        <v>0</v>
      </c>
    </row>
    <row r="583" spans="1:24" s="17" customFormat="1" ht="11.25" x14ac:dyDescent="0.2">
      <c r="A583" s="17" t="s">
        <v>9488</v>
      </c>
      <c r="B583" s="17" t="s">
        <v>9489</v>
      </c>
      <c r="C583" s="17" t="s">
        <v>9490</v>
      </c>
      <c r="D583" s="17" t="s">
        <v>5441</v>
      </c>
      <c r="E583" s="17">
        <v>2019</v>
      </c>
      <c r="F583" s="17" t="s">
        <v>5341</v>
      </c>
      <c r="H583" s="17" t="s">
        <v>9491</v>
      </c>
      <c r="I583" s="17" t="s">
        <v>9492</v>
      </c>
      <c r="J583" s="17" t="s">
        <v>5716</v>
      </c>
      <c r="K583" s="17" t="s">
        <v>9030</v>
      </c>
      <c r="L583" s="17" t="s">
        <v>5659</v>
      </c>
      <c r="M583" s="64">
        <v>5256662</v>
      </c>
      <c r="N583" s="64">
        <v>2891164</v>
      </c>
      <c r="O583" s="17" t="s">
        <v>9493</v>
      </c>
      <c r="P583" s="17" t="s">
        <v>9494</v>
      </c>
      <c r="Q583" s="17" t="s">
        <v>9495</v>
      </c>
      <c r="R583" s="17" t="s">
        <v>5321</v>
      </c>
      <c r="S583" s="17" t="s">
        <v>5321</v>
      </c>
      <c r="T583" s="17" t="s">
        <v>5321</v>
      </c>
      <c r="U583" s="17" t="s">
        <v>5321</v>
      </c>
      <c r="V583" s="17">
        <v>1</v>
      </c>
      <c r="W583" s="17">
        <v>0</v>
      </c>
      <c r="X583" s="17">
        <v>0</v>
      </c>
    </row>
    <row r="584" spans="1:24" s="17" customFormat="1" ht="11.25" x14ac:dyDescent="0.2">
      <c r="A584" s="17" t="s">
        <v>9496</v>
      </c>
      <c r="B584" s="17" t="s">
        <v>9497</v>
      </c>
      <c r="C584" s="17" t="s">
        <v>9498</v>
      </c>
      <c r="D584" s="17" t="s">
        <v>5495</v>
      </c>
      <c r="E584" s="17">
        <v>2018</v>
      </c>
      <c r="F584" s="17" t="s">
        <v>6569</v>
      </c>
      <c r="I584" s="17" t="s">
        <v>9499</v>
      </c>
      <c r="J584" s="17" t="s">
        <v>9500</v>
      </c>
      <c r="K584" s="17" t="s">
        <v>8716</v>
      </c>
      <c r="L584" s="17" t="s">
        <v>5626</v>
      </c>
      <c r="M584" s="64">
        <v>15000000</v>
      </c>
      <c r="N584" s="64">
        <v>9000000</v>
      </c>
      <c r="O584" s="17" t="s">
        <v>9501</v>
      </c>
      <c r="P584" s="17" t="s">
        <v>9502</v>
      </c>
      <c r="Q584" s="17" t="s">
        <v>9503</v>
      </c>
      <c r="R584" s="17" t="s">
        <v>5321</v>
      </c>
      <c r="S584" s="17" t="s">
        <v>5321</v>
      </c>
      <c r="T584" s="17" t="s">
        <v>5321</v>
      </c>
      <c r="U584" s="17" t="s">
        <v>5321</v>
      </c>
      <c r="V584" s="17">
        <v>1</v>
      </c>
      <c r="W584" s="17">
        <v>0</v>
      </c>
      <c r="X584" s="17">
        <v>0</v>
      </c>
    </row>
    <row r="585" spans="1:24" s="17" customFormat="1" ht="11.25" x14ac:dyDescent="0.2">
      <c r="A585" s="17" t="s">
        <v>9504</v>
      </c>
      <c r="B585" s="17" t="s">
        <v>9505</v>
      </c>
      <c r="C585" s="17" t="s">
        <v>9506</v>
      </c>
      <c r="D585" s="17" t="s">
        <v>5325</v>
      </c>
      <c r="E585" s="17">
        <v>2018</v>
      </c>
      <c r="F585" s="17" t="s">
        <v>5326</v>
      </c>
      <c r="H585" s="17" t="s">
        <v>8222</v>
      </c>
      <c r="I585" s="17" t="s">
        <v>5321</v>
      </c>
      <c r="J585" s="17" t="s">
        <v>5321</v>
      </c>
      <c r="K585" s="17" t="s">
        <v>8555</v>
      </c>
      <c r="L585" s="17" t="s">
        <v>9507</v>
      </c>
      <c r="M585" s="64">
        <v>2457601</v>
      </c>
      <c r="N585" s="64">
        <v>1474560</v>
      </c>
      <c r="O585" s="17" t="s">
        <v>9508</v>
      </c>
      <c r="P585" s="17" t="s">
        <v>9509</v>
      </c>
      <c r="Q585" s="17" t="s">
        <v>5349</v>
      </c>
      <c r="R585" s="17" t="s">
        <v>5321</v>
      </c>
      <c r="S585" s="17" t="s">
        <v>5321</v>
      </c>
      <c r="T585" s="17" t="s">
        <v>5321</v>
      </c>
      <c r="U585" s="17" t="s">
        <v>9510</v>
      </c>
      <c r="V585" s="17">
        <v>1</v>
      </c>
      <c r="W585" s="17">
        <v>0</v>
      </c>
      <c r="X585" s="17">
        <v>0</v>
      </c>
    </row>
    <row r="586" spans="1:24" s="17" customFormat="1" ht="11.25" x14ac:dyDescent="0.2">
      <c r="A586" s="17" t="s">
        <v>9511</v>
      </c>
      <c r="B586" s="17" t="s">
        <v>9512</v>
      </c>
      <c r="C586" s="17" t="s">
        <v>9513</v>
      </c>
      <c r="D586" s="17" t="s">
        <v>5325</v>
      </c>
      <c r="E586" s="17">
        <v>2018</v>
      </c>
      <c r="F586" s="17" t="s">
        <v>6374</v>
      </c>
      <c r="H586" s="17" t="s">
        <v>9514</v>
      </c>
      <c r="I586" s="17" t="s">
        <v>9515</v>
      </c>
      <c r="J586" s="17" t="s">
        <v>5716</v>
      </c>
      <c r="K586" s="17" t="s">
        <v>9516</v>
      </c>
      <c r="L586" s="17" t="s">
        <v>9517</v>
      </c>
      <c r="M586" s="64">
        <v>1986260</v>
      </c>
      <c r="N586" s="64">
        <v>1460260</v>
      </c>
      <c r="O586" s="17" t="s">
        <v>5372</v>
      </c>
      <c r="P586" s="17" t="s">
        <v>9518</v>
      </c>
      <c r="Q586" s="17" t="s">
        <v>7931</v>
      </c>
      <c r="R586" s="17" t="s">
        <v>5321</v>
      </c>
      <c r="S586" s="17" t="s">
        <v>5321</v>
      </c>
      <c r="T586" s="17" t="s">
        <v>9519</v>
      </c>
      <c r="U586" s="17" t="s">
        <v>9520</v>
      </c>
      <c r="V586" s="17">
        <v>1</v>
      </c>
      <c r="W586" s="17">
        <v>0</v>
      </c>
      <c r="X586" s="17">
        <v>0</v>
      </c>
    </row>
    <row r="587" spans="1:24" s="17" customFormat="1" ht="11.25" x14ac:dyDescent="0.2">
      <c r="A587" s="17" t="s">
        <v>9521</v>
      </c>
      <c r="B587" s="17" t="s">
        <v>9522</v>
      </c>
      <c r="C587" s="17" t="s">
        <v>9523</v>
      </c>
      <c r="D587" s="17" t="s">
        <v>5441</v>
      </c>
      <c r="E587" s="17">
        <v>2019</v>
      </c>
      <c r="F587" s="17" t="s">
        <v>5341</v>
      </c>
      <c r="H587" s="17" t="s">
        <v>9524</v>
      </c>
      <c r="I587" s="17" t="s">
        <v>9525</v>
      </c>
      <c r="J587" s="17" t="s">
        <v>7343</v>
      </c>
      <c r="K587" s="17" t="s">
        <v>9309</v>
      </c>
      <c r="L587" s="17" t="s">
        <v>5434</v>
      </c>
      <c r="M587" s="64">
        <v>6300556</v>
      </c>
      <c r="N587" s="64">
        <v>3078123</v>
      </c>
      <c r="O587" s="17" t="s">
        <v>9526</v>
      </c>
      <c r="P587" s="17" t="s">
        <v>9527</v>
      </c>
      <c r="Q587" s="17" t="s">
        <v>9528</v>
      </c>
      <c r="R587" s="17" t="s">
        <v>5321</v>
      </c>
      <c r="S587" s="17" t="s">
        <v>5321</v>
      </c>
      <c r="T587" s="17" t="s">
        <v>5321</v>
      </c>
      <c r="U587" s="17" t="s">
        <v>5321</v>
      </c>
      <c r="V587" s="17">
        <v>1</v>
      </c>
      <c r="W587" s="17">
        <v>0</v>
      </c>
      <c r="X587" s="17">
        <v>0</v>
      </c>
    </row>
    <row r="588" spans="1:24" s="17" customFormat="1" ht="11.25" x14ac:dyDescent="0.2">
      <c r="A588" s="17" t="s">
        <v>9529</v>
      </c>
      <c r="B588" s="17" t="s">
        <v>9530</v>
      </c>
      <c r="C588" s="17" t="s">
        <v>9531</v>
      </c>
      <c r="D588" s="17" t="s">
        <v>5325</v>
      </c>
      <c r="E588" s="17">
        <v>2018</v>
      </c>
      <c r="F588" s="17" t="s">
        <v>5326</v>
      </c>
      <c r="H588" s="17" t="s">
        <v>9532</v>
      </c>
      <c r="I588" s="17" t="s">
        <v>9533</v>
      </c>
      <c r="J588" s="17" t="s">
        <v>7343</v>
      </c>
      <c r="K588" s="17" t="s">
        <v>8555</v>
      </c>
      <c r="L588" s="17" t="s">
        <v>8377</v>
      </c>
      <c r="M588" s="64">
        <v>2911930</v>
      </c>
      <c r="N588" s="64">
        <v>1747157</v>
      </c>
      <c r="O588" s="17" t="s">
        <v>9534</v>
      </c>
      <c r="P588" s="17" t="s">
        <v>7963</v>
      </c>
      <c r="Q588" s="17" t="s">
        <v>8551</v>
      </c>
      <c r="R588" s="17" t="s">
        <v>9535</v>
      </c>
      <c r="S588" s="17" t="s">
        <v>5321</v>
      </c>
      <c r="T588" s="17" t="s">
        <v>5321</v>
      </c>
      <c r="U588" s="17" t="s">
        <v>9536</v>
      </c>
      <c r="V588" s="17">
        <v>1</v>
      </c>
      <c r="W588" s="17">
        <v>0</v>
      </c>
      <c r="X588" s="17">
        <v>0</v>
      </c>
    </row>
    <row r="589" spans="1:24" s="17" customFormat="1" ht="11.25" x14ac:dyDescent="0.2">
      <c r="A589" s="17" t="s">
        <v>9537</v>
      </c>
      <c r="B589" s="17" t="s">
        <v>9538</v>
      </c>
      <c r="C589" s="17" t="s">
        <v>9539</v>
      </c>
      <c r="D589" s="17" t="s">
        <v>5406</v>
      </c>
      <c r="E589" s="17">
        <v>2019</v>
      </c>
      <c r="F589" s="17" t="s">
        <v>17</v>
      </c>
      <c r="H589" s="17" t="s">
        <v>9540</v>
      </c>
      <c r="I589" s="17" t="s">
        <v>9541</v>
      </c>
      <c r="J589" s="17" t="s">
        <v>5716</v>
      </c>
      <c r="K589" s="17" t="s">
        <v>9107</v>
      </c>
      <c r="L589" s="17" t="s">
        <v>5672</v>
      </c>
      <c r="M589" s="64">
        <v>2008298</v>
      </c>
      <c r="N589" s="64">
        <v>1095293</v>
      </c>
      <c r="O589" s="17" t="s">
        <v>9542</v>
      </c>
      <c r="P589" s="17" t="s">
        <v>9543</v>
      </c>
      <c r="Q589" s="17" t="s">
        <v>5320</v>
      </c>
      <c r="R589" s="17" t="s">
        <v>5321</v>
      </c>
      <c r="S589" s="17" t="s">
        <v>5321</v>
      </c>
      <c r="T589" s="17" t="s">
        <v>5321</v>
      </c>
      <c r="U589" s="17" t="s">
        <v>5321</v>
      </c>
      <c r="V589" s="17">
        <v>1</v>
      </c>
      <c r="W589" s="17">
        <v>0</v>
      </c>
      <c r="X589" s="17">
        <v>0</v>
      </c>
    </row>
    <row r="590" spans="1:24" s="17" customFormat="1" ht="11.25" x14ac:dyDescent="0.2">
      <c r="A590" s="17" t="s">
        <v>9544</v>
      </c>
      <c r="B590" s="17" t="s">
        <v>9545</v>
      </c>
      <c r="C590" s="17" t="s">
        <v>9546</v>
      </c>
      <c r="D590" s="17" t="s">
        <v>5325</v>
      </c>
      <c r="E590" s="17">
        <v>2018</v>
      </c>
      <c r="F590" s="17" t="s">
        <v>5326</v>
      </c>
      <c r="H590" s="17" t="s">
        <v>8362</v>
      </c>
      <c r="I590" s="17" t="s">
        <v>9547</v>
      </c>
      <c r="J590" s="17" t="s">
        <v>7232</v>
      </c>
      <c r="K590" s="17" t="s">
        <v>9548</v>
      </c>
      <c r="L590" s="17" t="s">
        <v>9549</v>
      </c>
      <c r="M590" s="64">
        <v>8105116</v>
      </c>
      <c r="N590" s="64">
        <v>4739566</v>
      </c>
      <c r="O590" s="17" t="s">
        <v>9550</v>
      </c>
      <c r="P590" s="17" t="s">
        <v>9551</v>
      </c>
      <c r="Q590" s="17" t="s">
        <v>9528</v>
      </c>
      <c r="R590" s="17" t="s">
        <v>5335</v>
      </c>
      <c r="S590" s="17" t="s">
        <v>5321</v>
      </c>
      <c r="T590" s="17" t="s">
        <v>5321</v>
      </c>
      <c r="U590" s="17" t="s">
        <v>5321</v>
      </c>
      <c r="V590" s="17">
        <v>1</v>
      </c>
      <c r="W590" s="17">
        <v>0</v>
      </c>
      <c r="X590" s="17">
        <v>0</v>
      </c>
    </row>
    <row r="591" spans="1:24" s="17" customFormat="1" ht="11.25" x14ac:dyDescent="0.2">
      <c r="A591" s="17" t="s">
        <v>9552</v>
      </c>
      <c r="B591" s="17" t="s">
        <v>9553</v>
      </c>
      <c r="C591" s="17" t="s">
        <v>9554</v>
      </c>
      <c r="D591" s="17" t="s">
        <v>5429</v>
      </c>
      <c r="E591" s="17">
        <v>2019</v>
      </c>
      <c r="F591" s="17" t="s">
        <v>5430</v>
      </c>
      <c r="H591" s="17" t="s">
        <v>9555</v>
      </c>
      <c r="I591" s="17" t="s">
        <v>9556</v>
      </c>
      <c r="J591" s="17" t="s">
        <v>5716</v>
      </c>
      <c r="K591" s="17" t="s">
        <v>9323</v>
      </c>
      <c r="L591" s="17" t="s">
        <v>9557</v>
      </c>
      <c r="M591" s="64">
        <v>1178265</v>
      </c>
      <c r="N591" s="64">
        <v>553382</v>
      </c>
      <c r="O591" s="17" t="s">
        <v>9558</v>
      </c>
      <c r="P591" s="17" t="s">
        <v>9559</v>
      </c>
      <c r="Q591" s="17" t="s">
        <v>9560</v>
      </c>
      <c r="R591" s="17" t="s">
        <v>5321</v>
      </c>
      <c r="S591" s="17" t="s">
        <v>5321</v>
      </c>
      <c r="T591" s="17" t="s">
        <v>5321</v>
      </c>
      <c r="U591" s="17" t="s">
        <v>5321</v>
      </c>
      <c r="V591" s="17">
        <v>1</v>
      </c>
      <c r="W591" s="17">
        <v>0</v>
      </c>
      <c r="X591" s="17">
        <v>0</v>
      </c>
    </row>
    <row r="592" spans="1:24" s="17" customFormat="1" ht="11.25" x14ac:dyDescent="0.2">
      <c r="A592" s="17" t="s">
        <v>9561</v>
      </c>
      <c r="B592" s="17" t="s">
        <v>9562</v>
      </c>
      <c r="C592" s="17" t="s">
        <v>9563</v>
      </c>
      <c r="D592" s="17" t="s">
        <v>5429</v>
      </c>
      <c r="E592" s="17">
        <v>2019</v>
      </c>
      <c r="F592" s="17" t="s">
        <v>5430</v>
      </c>
      <c r="H592" s="17" t="s">
        <v>9564</v>
      </c>
      <c r="I592" s="17" t="s">
        <v>9565</v>
      </c>
      <c r="J592" s="17" t="s">
        <v>8842</v>
      </c>
      <c r="K592" s="17" t="s">
        <v>9107</v>
      </c>
      <c r="L592" s="17" t="s">
        <v>5765</v>
      </c>
      <c r="M592" s="64">
        <v>2291942</v>
      </c>
      <c r="N592" s="64">
        <v>1237605</v>
      </c>
      <c r="O592" s="17" t="s">
        <v>9566</v>
      </c>
      <c r="P592" s="17" t="s">
        <v>9567</v>
      </c>
      <c r="Q592" s="17" t="s">
        <v>9568</v>
      </c>
      <c r="R592" s="17" t="s">
        <v>5321</v>
      </c>
      <c r="S592" s="17" t="s">
        <v>5321</v>
      </c>
      <c r="T592" s="17" t="s">
        <v>5321</v>
      </c>
      <c r="U592" s="17" t="s">
        <v>5321</v>
      </c>
      <c r="V592" s="17">
        <v>1</v>
      </c>
      <c r="W592" s="17">
        <v>0</v>
      </c>
      <c r="X592" s="17">
        <v>0</v>
      </c>
    </row>
    <row r="593" spans="1:24" s="17" customFormat="1" ht="11.25" x14ac:dyDescent="0.2">
      <c r="A593" s="17" t="s">
        <v>9569</v>
      </c>
      <c r="B593" s="17" t="s">
        <v>9570</v>
      </c>
      <c r="C593" s="17" t="s">
        <v>9571</v>
      </c>
      <c r="D593" s="17" t="s">
        <v>5325</v>
      </c>
      <c r="E593" s="17">
        <v>2019</v>
      </c>
      <c r="F593" s="17" t="s">
        <v>6374</v>
      </c>
      <c r="H593" s="17" t="s">
        <v>9572</v>
      </c>
      <c r="I593" s="17" t="s">
        <v>9573</v>
      </c>
      <c r="J593" s="17" t="s">
        <v>7409</v>
      </c>
      <c r="K593" s="17" t="s">
        <v>9030</v>
      </c>
      <c r="L593" s="17" t="s">
        <v>5617</v>
      </c>
      <c r="M593" s="64">
        <v>1386763</v>
      </c>
      <c r="N593" s="64">
        <v>1031751</v>
      </c>
      <c r="O593" s="17" t="s">
        <v>5785</v>
      </c>
      <c r="P593" s="17" t="s">
        <v>9574</v>
      </c>
      <c r="Q593" s="17" t="s">
        <v>5349</v>
      </c>
      <c r="R593" s="17" t="s">
        <v>9575</v>
      </c>
      <c r="S593" s="17" t="s">
        <v>5321</v>
      </c>
      <c r="T593" s="17" t="s">
        <v>5321</v>
      </c>
      <c r="U593" s="17" t="s">
        <v>9576</v>
      </c>
      <c r="V593" s="17">
        <v>1</v>
      </c>
      <c r="W593" s="17">
        <v>0</v>
      </c>
      <c r="X593" s="17">
        <v>0</v>
      </c>
    </row>
    <row r="594" spans="1:24" s="17" customFormat="1" ht="11.25" x14ac:dyDescent="0.2">
      <c r="A594" s="17" t="s">
        <v>9577</v>
      </c>
      <c r="B594" s="17" t="s">
        <v>9578</v>
      </c>
      <c r="C594" s="17" t="s">
        <v>9579</v>
      </c>
      <c r="D594" s="17" t="s">
        <v>5312</v>
      </c>
      <c r="E594" s="17">
        <v>2018</v>
      </c>
      <c r="F594" s="17" t="s">
        <v>11</v>
      </c>
      <c r="I594" s="17" t="s">
        <v>9580</v>
      </c>
      <c r="J594" s="17" t="s">
        <v>7254</v>
      </c>
      <c r="K594" s="17" t="s">
        <v>7362</v>
      </c>
      <c r="L594" s="17" t="s">
        <v>5617</v>
      </c>
      <c r="M594" s="64">
        <v>17729390</v>
      </c>
      <c r="N594" s="64">
        <v>9991523</v>
      </c>
      <c r="O594" s="17" t="s">
        <v>9581</v>
      </c>
      <c r="P594" s="17" t="s">
        <v>9582</v>
      </c>
      <c r="Q594" s="17" t="s">
        <v>8090</v>
      </c>
      <c r="R594" s="17" t="s">
        <v>5321</v>
      </c>
      <c r="S594" s="17" t="s">
        <v>5321</v>
      </c>
      <c r="T594" s="17" t="s">
        <v>5321</v>
      </c>
      <c r="U594" s="17" t="s">
        <v>5321</v>
      </c>
      <c r="V594" s="17">
        <v>1</v>
      </c>
      <c r="W594" s="17">
        <v>0</v>
      </c>
      <c r="X594" s="17">
        <v>0</v>
      </c>
    </row>
    <row r="595" spans="1:24" s="17" customFormat="1" ht="11.25" x14ac:dyDescent="0.2">
      <c r="A595" s="17" t="s">
        <v>9583</v>
      </c>
      <c r="B595" s="17" t="s">
        <v>9584</v>
      </c>
      <c r="C595" s="17" t="s">
        <v>9585</v>
      </c>
      <c r="D595" s="17" t="s">
        <v>5325</v>
      </c>
      <c r="E595" s="17">
        <v>2018</v>
      </c>
      <c r="F595" s="17" t="s">
        <v>5326</v>
      </c>
      <c r="H595" s="17" t="s">
        <v>9586</v>
      </c>
      <c r="I595" s="17" t="s">
        <v>9587</v>
      </c>
      <c r="J595" s="17" t="s">
        <v>7254</v>
      </c>
      <c r="K595" s="17" t="s">
        <v>8087</v>
      </c>
      <c r="L595" s="17" t="s">
        <v>5672</v>
      </c>
      <c r="M595" s="64">
        <v>6137268</v>
      </c>
      <c r="N595" s="64">
        <v>3682360</v>
      </c>
      <c r="O595" s="17" t="s">
        <v>6869</v>
      </c>
      <c r="P595" s="17" t="s">
        <v>9588</v>
      </c>
      <c r="Q595" s="17" t="s">
        <v>6414</v>
      </c>
      <c r="R595" s="17" t="s">
        <v>5321</v>
      </c>
      <c r="S595" s="17" t="s">
        <v>5321</v>
      </c>
      <c r="T595" s="17" t="s">
        <v>5321</v>
      </c>
      <c r="U595" s="17" t="s">
        <v>9589</v>
      </c>
      <c r="V595" s="17">
        <v>1</v>
      </c>
      <c r="W595" s="17">
        <v>0</v>
      </c>
      <c r="X595" s="17">
        <v>0</v>
      </c>
    </row>
    <row r="596" spans="1:24" s="17" customFormat="1" ht="11.25" x14ac:dyDescent="0.2">
      <c r="A596" s="17" t="s">
        <v>9590</v>
      </c>
      <c r="B596" s="17" t="s">
        <v>9591</v>
      </c>
      <c r="C596" s="17" t="s">
        <v>9592</v>
      </c>
      <c r="D596" s="17" t="s">
        <v>5429</v>
      </c>
      <c r="E596" s="17">
        <v>2019</v>
      </c>
      <c r="F596" s="17" t="s">
        <v>5430</v>
      </c>
      <c r="H596" s="17" t="s">
        <v>9593</v>
      </c>
      <c r="I596" s="17" t="s">
        <v>9594</v>
      </c>
      <c r="J596" s="17" t="s">
        <v>5519</v>
      </c>
      <c r="K596" s="17" t="s">
        <v>9323</v>
      </c>
      <c r="L596" s="17" t="s">
        <v>6378</v>
      </c>
      <c r="M596" s="64">
        <v>1722411</v>
      </c>
      <c r="N596" s="64">
        <v>931927</v>
      </c>
      <c r="O596" s="17" t="s">
        <v>9595</v>
      </c>
      <c r="P596" s="17" t="s">
        <v>9596</v>
      </c>
      <c r="Q596" s="17" t="s">
        <v>9597</v>
      </c>
      <c r="R596" s="17" t="s">
        <v>5321</v>
      </c>
      <c r="S596" s="17" t="s">
        <v>5321</v>
      </c>
      <c r="T596" s="17" t="s">
        <v>5321</v>
      </c>
      <c r="U596" s="17" t="s">
        <v>5321</v>
      </c>
      <c r="V596" s="17">
        <v>1</v>
      </c>
      <c r="W596" s="17">
        <v>0</v>
      </c>
      <c r="X596" s="17">
        <v>0</v>
      </c>
    </row>
    <row r="597" spans="1:24" s="17" customFormat="1" ht="11.25" x14ac:dyDescent="0.2">
      <c r="A597" s="17" t="s">
        <v>9598</v>
      </c>
      <c r="B597" s="17" t="s">
        <v>9599</v>
      </c>
      <c r="C597" s="17" t="s">
        <v>9600</v>
      </c>
      <c r="D597" s="17" t="s">
        <v>5325</v>
      </c>
      <c r="E597" s="17">
        <v>2018</v>
      </c>
      <c r="F597" s="17" t="s">
        <v>13</v>
      </c>
      <c r="H597" s="17" t="s">
        <v>9601</v>
      </c>
      <c r="I597" s="17" t="s">
        <v>9602</v>
      </c>
      <c r="J597" s="17" t="s">
        <v>7343</v>
      </c>
      <c r="K597" s="17" t="s">
        <v>8716</v>
      </c>
      <c r="L597" s="17" t="s">
        <v>5434</v>
      </c>
      <c r="M597" s="64">
        <v>5894895</v>
      </c>
      <c r="N597" s="64">
        <v>4296171</v>
      </c>
      <c r="O597" s="17" t="s">
        <v>5627</v>
      </c>
      <c r="P597" s="17" t="s">
        <v>9603</v>
      </c>
      <c r="Q597" s="17" t="s">
        <v>7605</v>
      </c>
      <c r="R597" s="17" t="s">
        <v>5321</v>
      </c>
      <c r="S597" s="17" t="s">
        <v>5321</v>
      </c>
      <c r="T597" s="17" t="s">
        <v>5321</v>
      </c>
      <c r="U597" s="17" t="s">
        <v>5321</v>
      </c>
      <c r="V597" s="17">
        <v>1</v>
      </c>
      <c r="W597" s="17">
        <v>0</v>
      </c>
      <c r="X597" s="17">
        <v>0</v>
      </c>
    </row>
    <row r="598" spans="1:24" s="17" customFormat="1" ht="11.25" x14ac:dyDescent="0.2">
      <c r="A598" s="17" t="s">
        <v>9604</v>
      </c>
      <c r="B598" s="17" t="s">
        <v>9605</v>
      </c>
      <c r="C598" s="17" t="s">
        <v>9606</v>
      </c>
      <c r="D598" s="17" t="s">
        <v>5312</v>
      </c>
      <c r="E598" s="17">
        <v>2018</v>
      </c>
      <c r="F598" s="17" t="s">
        <v>5430</v>
      </c>
      <c r="I598" s="17" t="s">
        <v>9607</v>
      </c>
      <c r="J598" s="17" t="s">
        <v>9608</v>
      </c>
      <c r="K598" s="17" t="s">
        <v>8499</v>
      </c>
      <c r="L598" s="17" t="s">
        <v>5434</v>
      </c>
      <c r="M598" s="64">
        <v>19891201</v>
      </c>
      <c r="N598" s="64">
        <v>10286600</v>
      </c>
      <c r="O598" s="17" t="s">
        <v>9609</v>
      </c>
      <c r="P598" s="17" t="s">
        <v>9610</v>
      </c>
      <c r="Q598" s="17" t="s">
        <v>8090</v>
      </c>
      <c r="R598" s="17" t="s">
        <v>5321</v>
      </c>
      <c r="S598" s="17" t="s">
        <v>5321</v>
      </c>
      <c r="T598" s="17" t="s">
        <v>5321</v>
      </c>
      <c r="U598" s="17" t="s">
        <v>5321</v>
      </c>
      <c r="V598" s="17">
        <v>1</v>
      </c>
      <c r="W598" s="17">
        <v>0</v>
      </c>
      <c r="X598" s="17">
        <v>0</v>
      </c>
    </row>
    <row r="599" spans="1:24" s="17" customFormat="1" ht="11.25" x14ac:dyDescent="0.2">
      <c r="A599" s="17" t="s">
        <v>9611</v>
      </c>
      <c r="B599" s="17" t="s">
        <v>9612</v>
      </c>
      <c r="C599" s="17" t="s">
        <v>9613</v>
      </c>
      <c r="D599" s="17" t="s">
        <v>5325</v>
      </c>
      <c r="E599" s="17">
        <v>2019</v>
      </c>
      <c r="F599" s="17" t="s">
        <v>11</v>
      </c>
      <c r="H599" s="17" t="s">
        <v>9614</v>
      </c>
      <c r="I599" s="17" t="s">
        <v>5321</v>
      </c>
      <c r="J599" s="17" t="s">
        <v>5321</v>
      </c>
      <c r="K599" s="17" t="s">
        <v>9107</v>
      </c>
      <c r="L599" s="17" t="s">
        <v>5434</v>
      </c>
      <c r="M599" s="64">
        <v>3524968</v>
      </c>
      <c r="N599" s="64">
        <v>2114982</v>
      </c>
      <c r="O599" s="17" t="s">
        <v>9615</v>
      </c>
      <c r="P599" s="17" t="s">
        <v>9616</v>
      </c>
      <c r="Q599" s="17" t="s">
        <v>5321</v>
      </c>
      <c r="R599" s="17" t="s">
        <v>5321</v>
      </c>
      <c r="S599" s="17" t="s">
        <v>5321</v>
      </c>
      <c r="T599" s="17" t="s">
        <v>5321</v>
      </c>
      <c r="U599" s="17" t="s">
        <v>5321</v>
      </c>
      <c r="V599" s="17">
        <v>1</v>
      </c>
      <c r="W599" s="17">
        <v>0</v>
      </c>
      <c r="X599" s="17">
        <v>0</v>
      </c>
    </row>
    <row r="600" spans="1:24" s="17" customFormat="1" ht="11.25" x14ac:dyDescent="0.2">
      <c r="A600" s="17" t="s">
        <v>9617</v>
      </c>
      <c r="B600" s="17" t="s">
        <v>9618</v>
      </c>
      <c r="C600" s="17" t="s">
        <v>9619</v>
      </c>
      <c r="D600" s="17" t="s">
        <v>5325</v>
      </c>
      <c r="E600" s="17">
        <v>2018</v>
      </c>
      <c r="F600" s="17" t="s">
        <v>27</v>
      </c>
      <c r="H600" s="17" t="s">
        <v>9620</v>
      </c>
      <c r="I600" s="17" t="s">
        <v>9621</v>
      </c>
      <c r="J600" s="17" t="s">
        <v>5519</v>
      </c>
      <c r="K600" s="17" t="s">
        <v>8555</v>
      </c>
      <c r="L600" s="17" t="s">
        <v>9507</v>
      </c>
      <c r="M600" s="64">
        <v>27619867</v>
      </c>
      <c r="N600" s="64">
        <v>9378982</v>
      </c>
      <c r="O600" s="17" t="s">
        <v>9622</v>
      </c>
      <c r="P600" s="17" t="s">
        <v>9623</v>
      </c>
      <c r="Q600" s="17" t="s">
        <v>7931</v>
      </c>
      <c r="R600" s="17" t="s">
        <v>9624</v>
      </c>
      <c r="S600" s="17" t="s">
        <v>5321</v>
      </c>
      <c r="T600" s="17" t="s">
        <v>9625</v>
      </c>
      <c r="U600" s="17" t="s">
        <v>5321</v>
      </c>
      <c r="V600" s="17">
        <v>1</v>
      </c>
      <c r="W600" s="17">
        <v>0</v>
      </c>
      <c r="X600" s="17">
        <v>0</v>
      </c>
    </row>
    <row r="601" spans="1:24" s="17" customFormat="1" ht="11.25" x14ac:dyDescent="0.2">
      <c r="A601" s="17" t="s">
        <v>9626</v>
      </c>
      <c r="B601" s="17" t="s">
        <v>9627</v>
      </c>
      <c r="C601" s="17" t="s">
        <v>9628</v>
      </c>
      <c r="D601" s="17" t="s">
        <v>5325</v>
      </c>
      <c r="E601" s="17">
        <v>2018</v>
      </c>
      <c r="F601" s="17" t="s">
        <v>5460</v>
      </c>
      <c r="H601" s="17" t="s">
        <v>9629</v>
      </c>
      <c r="I601" s="17" t="s">
        <v>9630</v>
      </c>
      <c r="J601" s="17" t="s">
        <v>5519</v>
      </c>
      <c r="K601" s="17" t="s">
        <v>9631</v>
      </c>
      <c r="L601" s="17" t="s">
        <v>5399</v>
      </c>
      <c r="M601" s="64">
        <v>2604523</v>
      </c>
      <c r="N601" s="64">
        <v>1944314</v>
      </c>
      <c r="O601" s="17" t="s">
        <v>5372</v>
      </c>
      <c r="P601" s="17" t="s">
        <v>9632</v>
      </c>
      <c r="Q601" s="17" t="s">
        <v>9633</v>
      </c>
      <c r="R601" s="17" t="s">
        <v>5321</v>
      </c>
      <c r="S601" s="17" t="s">
        <v>5321</v>
      </c>
      <c r="T601" s="17" t="s">
        <v>5321</v>
      </c>
      <c r="U601" s="17" t="s">
        <v>5321</v>
      </c>
      <c r="V601" s="17">
        <v>1</v>
      </c>
      <c r="W601" s="17">
        <v>0</v>
      </c>
      <c r="X601" s="17">
        <v>0</v>
      </c>
    </row>
    <row r="602" spans="1:24" s="17" customFormat="1" ht="11.25" x14ac:dyDescent="0.2">
      <c r="A602" s="17" t="s">
        <v>9634</v>
      </c>
      <c r="B602" s="17" t="s">
        <v>9635</v>
      </c>
      <c r="C602" s="17" t="s">
        <v>9636</v>
      </c>
      <c r="D602" s="17" t="s">
        <v>5325</v>
      </c>
      <c r="E602" s="17">
        <v>2017</v>
      </c>
      <c r="F602" s="17" t="s">
        <v>5394</v>
      </c>
      <c r="H602" s="17" t="s">
        <v>9637</v>
      </c>
      <c r="I602" s="17" t="s">
        <v>9638</v>
      </c>
      <c r="J602" s="17" t="s">
        <v>5384</v>
      </c>
      <c r="K602" s="17" t="s">
        <v>7680</v>
      </c>
      <c r="L602" s="17" t="s">
        <v>6934</v>
      </c>
      <c r="M602" s="64">
        <v>1123683</v>
      </c>
      <c r="N602" s="64">
        <v>674210</v>
      </c>
      <c r="O602" s="17" t="s">
        <v>9639</v>
      </c>
      <c r="P602" s="17" t="s">
        <v>7555</v>
      </c>
      <c r="Q602" s="17" t="s">
        <v>9640</v>
      </c>
      <c r="R602" s="17" t="s">
        <v>9641</v>
      </c>
      <c r="S602" s="17" t="s">
        <v>5321</v>
      </c>
      <c r="T602" s="17" t="s">
        <v>5321</v>
      </c>
      <c r="U602" s="17" t="s">
        <v>5321</v>
      </c>
      <c r="V602" s="17">
        <v>1</v>
      </c>
      <c r="W602" s="17">
        <v>0</v>
      </c>
      <c r="X602" s="17">
        <v>0</v>
      </c>
    </row>
    <row r="603" spans="1:24" s="17" customFormat="1" ht="11.25" x14ac:dyDescent="0.2">
      <c r="A603" s="17" t="s">
        <v>9642</v>
      </c>
      <c r="B603" s="17" t="s">
        <v>9643</v>
      </c>
      <c r="C603" s="17" t="s">
        <v>9644</v>
      </c>
      <c r="D603" s="17" t="s">
        <v>5393</v>
      </c>
      <c r="E603" s="17">
        <v>2020</v>
      </c>
      <c r="F603" s="17" t="s">
        <v>5418</v>
      </c>
      <c r="H603" s="17" t="s">
        <v>9645</v>
      </c>
      <c r="I603" s="17" t="s">
        <v>9646</v>
      </c>
      <c r="J603" s="17" t="s">
        <v>5357</v>
      </c>
      <c r="K603" s="17" t="s">
        <v>5398</v>
      </c>
      <c r="L603" s="17" t="s">
        <v>5434</v>
      </c>
      <c r="M603" s="64">
        <v>1786230</v>
      </c>
      <c r="N603" s="64">
        <v>968676</v>
      </c>
      <c r="O603" s="17" t="s">
        <v>9647</v>
      </c>
      <c r="P603" s="17" t="s">
        <v>9648</v>
      </c>
      <c r="Q603" s="17" t="s">
        <v>6484</v>
      </c>
      <c r="R603" s="17" t="s">
        <v>5321</v>
      </c>
      <c r="S603" s="17" t="s">
        <v>5321</v>
      </c>
      <c r="T603" s="17" t="s">
        <v>5321</v>
      </c>
      <c r="U603" s="17" t="s">
        <v>5321</v>
      </c>
      <c r="V603" s="17">
        <v>1</v>
      </c>
      <c r="W603" s="17">
        <v>0</v>
      </c>
      <c r="X603" s="17">
        <v>0</v>
      </c>
    </row>
    <row r="604" spans="1:24" s="17" customFormat="1" ht="11.25" x14ac:dyDescent="0.2">
      <c r="A604" s="17" t="s">
        <v>9649</v>
      </c>
      <c r="B604" s="17" t="s">
        <v>9650</v>
      </c>
      <c r="C604" s="17" t="s">
        <v>9651</v>
      </c>
      <c r="D604" s="17" t="s">
        <v>5325</v>
      </c>
      <c r="E604" s="17">
        <v>2018</v>
      </c>
      <c r="F604" s="17" t="s">
        <v>6335</v>
      </c>
      <c r="H604" s="17" t="s">
        <v>9652</v>
      </c>
      <c r="I604" s="17" t="s">
        <v>5321</v>
      </c>
      <c r="J604" s="17" t="s">
        <v>5321</v>
      </c>
      <c r="K604" s="17" t="s">
        <v>8524</v>
      </c>
      <c r="L604" s="17" t="s">
        <v>9653</v>
      </c>
      <c r="M604" s="64">
        <v>9537423</v>
      </c>
      <c r="N604" s="64">
        <v>5722454</v>
      </c>
      <c r="O604" s="17" t="s">
        <v>9654</v>
      </c>
      <c r="P604" s="17" t="s">
        <v>9655</v>
      </c>
      <c r="Q604" s="17" t="s">
        <v>9656</v>
      </c>
      <c r="R604" s="17" t="s">
        <v>5321</v>
      </c>
      <c r="S604" s="17" t="s">
        <v>9657</v>
      </c>
      <c r="T604" s="17" t="s">
        <v>5321</v>
      </c>
      <c r="U604" s="17" t="s">
        <v>5321</v>
      </c>
      <c r="V604" s="17">
        <v>1</v>
      </c>
      <c r="W604" s="17">
        <v>0</v>
      </c>
      <c r="X604" s="17">
        <v>0</v>
      </c>
    </row>
    <row r="605" spans="1:24" s="17" customFormat="1" ht="11.25" x14ac:dyDescent="0.2">
      <c r="A605" s="17" t="s">
        <v>9658</v>
      </c>
      <c r="B605" s="17" t="s">
        <v>9659</v>
      </c>
      <c r="C605" s="17" t="s">
        <v>9660</v>
      </c>
      <c r="D605" s="17" t="s">
        <v>7659</v>
      </c>
      <c r="E605" s="17">
        <v>2020</v>
      </c>
      <c r="F605" s="17" t="s">
        <v>11</v>
      </c>
      <c r="I605" s="17" t="s">
        <v>9661</v>
      </c>
      <c r="J605" s="17" t="s">
        <v>5397</v>
      </c>
      <c r="K605" s="17" t="s">
        <v>9662</v>
      </c>
      <c r="L605" s="17" t="s">
        <v>5411</v>
      </c>
      <c r="M605" s="64">
        <v>659000</v>
      </c>
      <c r="N605" s="64">
        <v>359000</v>
      </c>
      <c r="O605" s="17" t="s">
        <v>9663</v>
      </c>
      <c r="P605" s="17" t="s">
        <v>9664</v>
      </c>
      <c r="Q605" s="17" t="s">
        <v>5321</v>
      </c>
      <c r="R605" s="17" t="s">
        <v>5321</v>
      </c>
      <c r="S605" s="17" t="s">
        <v>5321</v>
      </c>
      <c r="T605" s="17" t="s">
        <v>5321</v>
      </c>
      <c r="U605" s="17" t="s">
        <v>5321</v>
      </c>
      <c r="V605" s="17">
        <v>1</v>
      </c>
      <c r="W605" s="17">
        <v>0</v>
      </c>
      <c r="X605" s="17">
        <v>0</v>
      </c>
    </row>
    <row r="606" spans="1:24" s="17" customFormat="1" ht="11.25" x14ac:dyDescent="0.2">
      <c r="A606" s="17" t="s">
        <v>9665</v>
      </c>
      <c r="B606" s="17" t="s">
        <v>9666</v>
      </c>
      <c r="C606" s="17" t="s">
        <v>9667</v>
      </c>
      <c r="D606" s="17" t="s">
        <v>5393</v>
      </c>
      <c r="E606" s="17">
        <v>2016</v>
      </c>
      <c r="F606" s="17" t="s">
        <v>5430</v>
      </c>
      <c r="H606" s="17" t="s">
        <v>9668</v>
      </c>
      <c r="I606" s="17" t="s">
        <v>9669</v>
      </c>
      <c r="J606" s="17" t="s">
        <v>5481</v>
      </c>
      <c r="K606" s="17" t="s">
        <v>9670</v>
      </c>
      <c r="L606" s="17" t="s">
        <v>5386</v>
      </c>
      <c r="M606" s="64">
        <v>1048026</v>
      </c>
      <c r="N606" s="64">
        <v>607329</v>
      </c>
      <c r="O606" s="17" t="s">
        <v>9671</v>
      </c>
      <c r="P606" s="17" t="s">
        <v>9672</v>
      </c>
      <c r="Q606" s="17" t="s">
        <v>6183</v>
      </c>
      <c r="R606" s="17" t="s">
        <v>5321</v>
      </c>
      <c r="S606" s="17" t="s">
        <v>5321</v>
      </c>
      <c r="T606" s="17" t="s">
        <v>5321</v>
      </c>
      <c r="U606" s="17" t="s">
        <v>5321</v>
      </c>
      <c r="V606" s="17">
        <v>1</v>
      </c>
      <c r="W606" s="17">
        <v>0</v>
      </c>
      <c r="X606" s="17">
        <v>0</v>
      </c>
    </row>
    <row r="607" spans="1:24" s="17" customFormat="1" ht="11.25" x14ac:dyDescent="0.2">
      <c r="A607" s="17" t="s">
        <v>9673</v>
      </c>
      <c r="B607" s="17" t="s">
        <v>9674</v>
      </c>
      <c r="C607" s="17" t="s">
        <v>9675</v>
      </c>
      <c r="D607" s="17" t="s">
        <v>5441</v>
      </c>
      <c r="E607" s="17">
        <v>2016</v>
      </c>
      <c r="F607" s="17" t="s">
        <v>5460</v>
      </c>
      <c r="H607" s="17" t="s">
        <v>9676</v>
      </c>
      <c r="I607" s="17" t="s">
        <v>9677</v>
      </c>
      <c r="J607" s="17" t="s">
        <v>5560</v>
      </c>
      <c r="K607" s="17" t="s">
        <v>6992</v>
      </c>
      <c r="L607" s="17" t="s">
        <v>9678</v>
      </c>
      <c r="M607" s="64">
        <v>2314400</v>
      </c>
      <c r="N607" s="64">
        <v>1381888</v>
      </c>
      <c r="O607" s="17" t="s">
        <v>6329</v>
      </c>
      <c r="P607" s="17" t="s">
        <v>9679</v>
      </c>
      <c r="Q607" s="17" t="s">
        <v>9680</v>
      </c>
      <c r="R607" s="17" t="s">
        <v>5321</v>
      </c>
      <c r="S607" s="17" t="s">
        <v>5321</v>
      </c>
      <c r="T607" s="17" t="s">
        <v>5321</v>
      </c>
      <c r="U607" s="17" t="s">
        <v>5321</v>
      </c>
      <c r="V607" s="17">
        <v>1</v>
      </c>
      <c r="W607" s="17">
        <v>0</v>
      </c>
      <c r="X607" s="17">
        <v>0</v>
      </c>
    </row>
    <row r="608" spans="1:24" s="17" customFormat="1" ht="11.25" x14ac:dyDescent="0.2">
      <c r="A608" s="17" t="s">
        <v>9681</v>
      </c>
      <c r="B608" s="17" t="s">
        <v>9682</v>
      </c>
      <c r="C608" s="17" t="s">
        <v>9683</v>
      </c>
      <c r="D608" s="17" t="s">
        <v>5393</v>
      </c>
      <c r="E608" s="17">
        <v>2016</v>
      </c>
      <c r="F608" s="17" t="s">
        <v>5430</v>
      </c>
      <c r="H608" s="17" t="s">
        <v>9684</v>
      </c>
      <c r="I608" s="17" t="s">
        <v>9685</v>
      </c>
      <c r="J608" s="17" t="s">
        <v>5329</v>
      </c>
      <c r="K608" s="17" t="s">
        <v>6992</v>
      </c>
      <c r="L608" s="17" t="s">
        <v>5386</v>
      </c>
      <c r="M608" s="64">
        <v>1789539</v>
      </c>
      <c r="N608" s="64">
        <v>1073187</v>
      </c>
      <c r="O608" s="17" t="s">
        <v>5756</v>
      </c>
      <c r="P608" s="17" t="s">
        <v>9686</v>
      </c>
      <c r="Q608" s="17" t="s">
        <v>6959</v>
      </c>
      <c r="R608" s="17" t="s">
        <v>5321</v>
      </c>
      <c r="S608" s="17" t="s">
        <v>5321</v>
      </c>
      <c r="T608" s="17" t="s">
        <v>5321</v>
      </c>
      <c r="U608" s="17" t="s">
        <v>5321</v>
      </c>
      <c r="V608" s="17">
        <v>1</v>
      </c>
      <c r="W608" s="17">
        <v>0</v>
      </c>
      <c r="X608" s="17">
        <v>0</v>
      </c>
    </row>
    <row r="609" spans="1:24" s="17" customFormat="1" ht="11.25" x14ac:dyDescent="0.2">
      <c r="A609" s="17" t="s">
        <v>9687</v>
      </c>
      <c r="B609" s="17" t="s">
        <v>9688</v>
      </c>
      <c r="C609" s="17" t="s">
        <v>9689</v>
      </c>
      <c r="D609" s="17" t="s">
        <v>5495</v>
      </c>
      <c r="E609" s="17">
        <v>2016</v>
      </c>
      <c r="F609" s="17" t="s">
        <v>11</v>
      </c>
      <c r="I609" s="17" t="s">
        <v>9690</v>
      </c>
      <c r="J609" s="17" t="s">
        <v>9691</v>
      </c>
      <c r="K609" s="17" t="s">
        <v>7303</v>
      </c>
      <c r="L609" s="17" t="s">
        <v>5473</v>
      </c>
      <c r="M609" s="64">
        <v>34208348</v>
      </c>
      <c r="N609" s="64">
        <v>9905659</v>
      </c>
      <c r="O609" s="17" t="s">
        <v>9692</v>
      </c>
      <c r="P609" s="17" t="s">
        <v>9693</v>
      </c>
      <c r="Q609" s="17" t="s">
        <v>9694</v>
      </c>
      <c r="R609" s="17" t="s">
        <v>5321</v>
      </c>
      <c r="S609" s="17" t="s">
        <v>5321</v>
      </c>
      <c r="T609" s="17" t="s">
        <v>5321</v>
      </c>
      <c r="U609" s="17" t="s">
        <v>5321</v>
      </c>
      <c r="V609" s="17">
        <v>1</v>
      </c>
      <c r="W609" s="17">
        <v>0</v>
      </c>
      <c r="X609" s="17">
        <v>0</v>
      </c>
    </row>
    <row r="610" spans="1:24" s="17" customFormat="1" ht="11.25" x14ac:dyDescent="0.2">
      <c r="A610" s="17" t="s">
        <v>9695</v>
      </c>
      <c r="B610" s="17" t="s">
        <v>9696</v>
      </c>
      <c r="C610" s="17" t="s">
        <v>9697</v>
      </c>
      <c r="D610" s="17" t="s">
        <v>5393</v>
      </c>
      <c r="E610" s="17">
        <v>2014</v>
      </c>
      <c r="F610" s="17" t="s">
        <v>5470</v>
      </c>
      <c r="H610" s="17" t="s">
        <v>9698</v>
      </c>
      <c r="I610" s="17" t="s">
        <v>9699</v>
      </c>
      <c r="J610" s="17" t="s">
        <v>5397</v>
      </c>
      <c r="K610" s="17" t="s">
        <v>5865</v>
      </c>
      <c r="L610" s="17" t="s">
        <v>6097</v>
      </c>
      <c r="M610" s="64">
        <v>4445095</v>
      </c>
      <c r="N610" s="64">
        <v>2628123</v>
      </c>
      <c r="O610" s="17" t="s">
        <v>5756</v>
      </c>
      <c r="P610" s="17" t="s">
        <v>9700</v>
      </c>
      <c r="Q610" s="17" t="s">
        <v>5758</v>
      </c>
      <c r="R610" s="17" t="s">
        <v>5321</v>
      </c>
      <c r="S610" s="17" t="s">
        <v>5321</v>
      </c>
      <c r="T610" s="17" t="s">
        <v>5321</v>
      </c>
      <c r="U610" s="17" t="s">
        <v>5321</v>
      </c>
      <c r="V610" s="17">
        <v>1</v>
      </c>
      <c r="W610" s="17">
        <v>0</v>
      </c>
      <c r="X610" s="17">
        <v>0</v>
      </c>
    </row>
    <row r="611" spans="1:24" s="17" customFormat="1" ht="11.25" x14ac:dyDescent="0.2">
      <c r="A611" s="17" t="s">
        <v>9701</v>
      </c>
      <c r="B611" s="17" t="s">
        <v>9702</v>
      </c>
      <c r="C611" s="17" t="s">
        <v>9703</v>
      </c>
      <c r="D611" s="17" t="s">
        <v>5406</v>
      </c>
      <c r="E611" s="17">
        <v>2020</v>
      </c>
      <c r="F611" s="17" t="s">
        <v>11</v>
      </c>
      <c r="G611" s="17" t="s">
        <v>9704</v>
      </c>
      <c r="I611" s="17" t="s">
        <v>9705</v>
      </c>
      <c r="J611" s="17" t="s">
        <v>9706</v>
      </c>
      <c r="K611" s="17" t="s">
        <v>5330</v>
      </c>
      <c r="L611" s="17" t="s">
        <v>9707</v>
      </c>
      <c r="M611" s="64">
        <v>2741710</v>
      </c>
      <c r="N611" s="64">
        <v>1507940</v>
      </c>
      <c r="O611" s="17" t="s">
        <v>5321</v>
      </c>
      <c r="P611" s="17" t="s">
        <v>5321</v>
      </c>
      <c r="Q611" s="17" t="s">
        <v>9708</v>
      </c>
      <c r="R611" s="17" t="s">
        <v>5321</v>
      </c>
      <c r="S611" s="17" t="s">
        <v>5321</v>
      </c>
      <c r="T611" s="17" t="s">
        <v>5321</v>
      </c>
      <c r="U611" s="17" t="s">
        <v>5321</v>
      </c>
      <c r="V611" s="17">
        <v>1</v>
      </c>
      <c r="W611" s="17">
        <v>0</v>
      </c>
      <c r="X611" s="17">
        <v>0</v>
      </c>
    </row>
    <row r="612" spans="1:24" s="17" customFormat="1" ht="11.25" x14ac:dyDescent="0.2">
      <c r="A612" s="17" t="s">
        <v>9709</v>
      </c>
      <c r="B612" s="17" t="s">
        <v>9710</v>
      </c>
      <c r="C612" s="17" t="s">
        <v>9711</v>
      </c>
      <c r="D612" s="17" t="s">
        <v>5393</v>
      </c>
      <c r="E612" s="17">
        <v>2016</v>
      </c>
      <c r="F612" s="17" t="s">
        <v>5460</v>
      </c>
      <c r="H612" s="17" t="s">
        <v>9161</v>
      </c>
      <c r="I612" s="17" t="s">
        <v>9712</v>
      </c>
      <c r="J612" s="17" t="s">
        <v>5409</v>
      </c>
      <c r="K612" s="17" t="s">
        <v>6685</v>
      </c>
      <c r="L612" s="17" t="s">
        <v>5464</v>
      </c>
      <c r="M612" s="64">
        <v>2462957</v>
      </c>
      <c r="N612" s="64">
        <v>1466913</v>
      </c>
      <c r="O612" s="17" t="s">
        <v>9713</v>
      </c>
      <c r="P612" s="17" t="s">
        <v>9714</v>
      </c>
      <c r="Q612" s="17" t="s">
        <v>9694</v>
      </c>
      <c r="R612" s="17" t="s">
        <v>5321</v>
      </c>
      <c r="S612" s="17" t="s">
        <v>5321</v>
      </c>
      <c r="T612" s="17" t="s">
        <v>5321</v>
      </c>
      <c r="U612" s="17" t="s">
        <v>5321</v>
      </c>
      <c r="V612" s="17">
        <v>1</v>
      </c>
      <c r="W612" s="17">
        <v>0</v>
      </c>
      <c r="X612" s="17">
        <v>0</v>
      </c>
    </row>
    <row r="613" spans="1:24" s="17" customFormat="1" ht="11.25" x14ac:dyDescent="0.2">
      <c r="A613" s="17" t="s">
        <v>9715</v>
      </c>
      <c r="B613" s="17" t="s">
        <v>9716</v>
      </c>
      <c r="C613" s="17" t="s">
        <v>9717</v>
      </c>
      <c r="D613" s="17" t="s">
        <v>5441</v>
      </c>
      <c r="E613" s="17">
        <v>2019</v>
      </c>
      <c r="F613" s="17" t="s">
        <v>5394</v>
      </c>
      <c r="H613" s="17" t="s">
        <v>9718</v>
      </c>
      <c r="I613" s="17" t="s">
        <v>9719</v>
      </c>
      <c r="J613" s="17" t="s">
        <v>8061</v>
      </c>
      <c r="K613" s="17" t="s">
        <v>9309</v>
      </c>
      <c r="L613" s="17" t="s">
        <v>5399</v>
      </c>
      <c r="M613" s="64">
        <v>2817171</v>
      </c>
      <c r="N613" s="64">
        <v>1544264</v>
      </c>
      <c r="O613" s="17" t="s">
        <v>9720</v>
      </c>
      <c r="P613" s="17" t="s">
        <v>9721</v>
      </c>
      <c r="Q613" s="17" t="s">
        <v>5320</v>
      </c>
      <c r="R613" s="17" t="s">
        <v>5321</v>
      </c>
      <c r="S613" s="17" t="s">
        <v>5321</v>
      </c>
      <c r="T613" s="17" t="s">
        <v>5321</v>
      </c>
      <c r="U613" s="17" t="s">
        <v>5321</v>
      </c>
      <c r="V613" s="17">
        <v>1</v>
      </c>
      <c r="W613" s="17">
        <v>0</v>
      </c>
      <c r="X613" s="17">
        <v>0</v>
      </c>
    </row>
    <row r="614" spans="1:24" s="17" customFormat="1" ht="11.25" x14ac:dyDescent="0.2">
      <c r="A614" s="17" t="s">
        <v>9722</v>
      </c>
      <c r="B614" s="17" t="s">
        <v>9723</v>
      </c>
      <c r="C614" s="17" t="s">
        <v>9724</v>
      </c>
      <c r="D614" s="17" t="s">
        <v>5441</v>
      </c>
      <c r="E614" s="17">
        <v>2015</v>
      </c>
      <c r="F614" s="17" t="s">
        <v>11</v>
      </c>
      <c r="H614" s="17" t="s">
        <v>9725</v>
      </c>
      <c r="I614" s="17" t="s">
        <v>9726</v>
      </c>
      <c r="J614" s="17" t="s">
        <v>5597</v>
      </c>
      <c r="K614" s="17" t="s">
        <v>5463</v>
      </c>
      <c r="L614" s="17" t="s">
        <v>9309</v>
      </c>
      <c r="M614" s="64">
        <v>1314330</v>
      </c>
      <c r="N614" s="64">
        <v>788598</v>
      </c>
      <c r="O614" s="17" t="s">
        <v>6329</v>
      </c>
      <c r="P614" s="17" t="s">
        <v>9727</v>
      </c>
      <c r="Q614" s="17" t="s">
        <v>9728</v>
      </c>
      <c r="R614" s="17" t="s">
        <v>5321</v>
      </c>
      <c r="S614" s="17" t="s">
        <v>5321</v>
      </c>
      <c r="T614" s="17" t="s">
        <v>5321</v>
      </c>
      <c r="U614" s="17" t="s">
        <v>5321</v>
      </c>
      <c r="V614" s="17">
        <v>1</v>
      </c>
      <c r="W614" s="17">
        <v>1</v>
      </c>
      <c r="X614" s="17">
        <v>1</v>
      </c>
    </row>
    <row r="615" spans="1:24" s="17" customFormat="1" ht="11.25" x14ac:dyDescent="0.2">
      <c r="A615" s="17" t="s">
        <v>9729</v>
      </c>
      <c r="B615" s="17" t="s">
        <v>9730</v>
      </c>
      <c r="C615" s="17" t="s">
        <v>9731</v>
      </c>
      <c r="D615" s="17" t="s">
        <v>5393</v>
      </c>
      <c r="E615" s="17">
        <v>2017</v>
      </c>
      <c r="F615" s="17" t="s">
        <v>5882</v>
      </c>
      <c r="H615" s="17" t="s">
        <v>9732</v>
      </c>
      <c r="I615" s="17" t="s">
        <v>9733</v>
      </c>
      <c r="J615" s="17" t="s">
        <v>5560</v>
      </c>
      <c r="K615" s="17" t="s">
        <v>5764</v>
      </c>
      <c r="L615" s="17" t="s">
        <v>5845</v>
      </c>
      <c r="M615" s="64">
        <v>2254607</v>
      </c>
      <c r="N615" s="64">
        <v>1350645</v>
      </c>
      <c r="O615" s="17" t="s">
        <v>6935</v>
      </c>
      <c r="P615" s="17" t="s">
        <v>9734</v>
      </c>
      <c r="Q615" s="17" t="s">
        <v>6232</v>
      </c>
      <c r="R615" s="17" t="s">
        <v>5321</v>
      </c>
      <c r="S615" s="17" t="s">
        <v>5321</v>
      </c>
      <c r="T615" s="17" t="s">
        <v>5321</v>
      </c>
      <c r="U615" s="17" t="s">
        <v>5321</v>
      </c>
      <c r="V615" s="17">
        <v>1</v>
      </c>
      <c r="W615" s="17">
        <v>0</v>
      </c>
      <c r="X615" s="17">
        <v>0</v>
      </c>
    </row>
    <row r="616" spans="1:24" s="17" customFormat="1" ht="11.25" x14ac:dyDescent="0.2">
      <c r="A616" s="17" t="s">
        <v>9735</v>
      </c>
      <c r="B616" s="17" t="s">
        <v>9736</v>
      </c>
      <c r="C616" s="17" t="s">
        <v>9737</v>
      </c>
      <c r="D616" s="17" t="s">
        <v>5429</v>
      </c>
      <c r="E616" s="17">
        <v>2018</v>
      </c>
      <c r="F616" s="17" t="s">
        <v>5430</v>
      </c>
      <c r="G616" s="17" t="s">
        <v>9738</v>
      </c>
      <c r="H616" s="17" t="s">
        <v>9739</v>
      </c>
      <c r="I616" s="17" t="s">
        <v>9740</v>
      </c>
      <c r="J616" s="17" t="s">
        <v>5716</v>
      </c>
      <c r="K616" s="17" t="s">
        <v>8865</v>
      </c>
      <c r="L616" s="17" t="s">
        <v>8866</v>
      </c>
      <c r="M616" s="64">
        <v>8945200</v>
      </c>
      <c r="N616" s="64">
        <v>1923900</v>
      </c>
      <c r="O616" s="17" t="s">
        <v>9741</v>
      </c>
      <c r="P616" s="17" t="s">
        <v>9742</v>
      </c>
      <c r="Q616" s="17" t="s">
        <v>5437</v>
      </c>
      <c r="R616" s="17" t="s">
        <v>5321</v>
      </c>
      <c r="S616" s="17" t="s">
        <v>5321</v>
      </c>
      <c r="T616" s="17" t="s">
        <v>5321</v>
      </c>
      <c r="U616" s="17" t="s">
        <v>5321</v>
      </c>
      <c r="V616" s="17">
        <v>1</v>
      </c>
      <c r="W616" s="17">
        <v>0</v>
      </c>
      <c r="X616" s="17">
        <v>0</v>
      </c>
    </row>
    <row r="617" spans="1:24" s="17" customFormat="1" ht="11.25" x14ac:dyDescent="0.2">
      <c r="A617" s="17" t="s">
        <v>9743</v>
      </c>
      <c r="B617" s="17" t="s">
        <v>9744</v>
      </c>
      <c r="C617" s="17" t="s">
        <v>9745</v>
      </c>
      <c r="D617" s="17" t="s">
        <v>5393</v>
      </c>
      <c r="E617" s="17">
        <v>2019</v>
      </c>
      <c r="F617" s="17" t="s">
        <v>5430</v>
      </c>
      <c r="H617" s="17" t="s">
        <v>9746</v>
      </c>
      <c r="I617" s="17" t="s">
        <v>9747</v>
      </c>
      <c r="J617" s="17" t="s">
        <v>7232</v>
      </c>
      <c r="K617" s="17" t="s">
        <v>9030</v>
      </c>
      <c r="L617" s="17" t="s">
        <v>7464</v>
      </c>
      <c r="M617" s="64">
        <v>1970735</v>
      </c>
      <c r="N617" s="64">
        <v>1083903</v>
      </c>
      <c r="O617" s="17" t="s">
        <v>9748</v>
      </c>
      <c r="P617" s="17" t="s">
        <v>9749</v>
      </c>
      <c r="Q617" s="17" t="s">
        <v>8488</v>
      </c>
      <c r="R617" s="17" t="s">
        <v>5321</v>
      </c>
      <c r="S617" s="17" t="s">
        <v>5321</v>
      </c>
      <c r="T617" s="17" t="s">
        <v>5321</v>
      </c>
      <c r="U617" s="17" t="s">
        <v>5321</v>
      </c>
      <c r="V617" s="17">
        <v>1</v>
      </c>
      <c r="W617" s="17">
        <v>0</v>
      </c>
      <c r="X617" s="17">
        <v>0</v>
      </c>
    </row>
    <row r="618" spans="1:24" s="17" customFormat="1" ht="11.25" x14ac:dyDescent="0.2">
      <c r="A618" s="17" t="s">
        <v>9750</v>
      </c>
      <c r="B618" s="17" t="s">
        <v>9751</v>
      </c>
      <c r="C618" s="17" t="s">
        <v>9752</v>
      </c>
      <c r="D618" s="17" t="s">
        <v>5393</v>
      </c>
      <c r="E618" s="17">
        <v>2014</v>
      </c>
      <c r="F618" s="17" t="s">
        <v>5394</v>
      </c>
      <c r="H618" s="17" t="s">
        <v>9753</v>
      </c>
      <c r="I618" s="17" t="s">
        <v>9754</v>
      </c>
      <c r="J618" s="17" t="s">
        <v>9755</v>
      </c>
      <c r="K618" s="17" t="s">
        <v>5865</v>
      </c>
      <c r="L618" s="17" t="s">
        <v>6030</v>
      </c>
      <c r="M618" s="64">
        <v>1417105</v>
      </c>
      <c r="N618" s="64">
        <v>655100</v>
      </c>
      <c r="O618" s="17" t="s">
        <v>9756</v>
      </c>
      <c r="P618" s="17" t="s">
        <v>9757</v>
      </c>
      <c r="Q618" s="17" t="s">
        <v>8978</v>
      </c>
      <c r="R618" s="17" t="s">
        <v>5321</v>
      </c>
      <c r="S618" s="17" t="s">
        <v>5321</v>
      </c>
      <c r="T618" s="17" t="s">
        <v>5321</v>
      </c>
      <c r="U618" s="17" t="s">
        <v>5321</v>
      </c>
      <c r="V618" s="17">
        <v>1</v>
      </c>
      <c r="W618" s="17">
        <v>0</v>
      </c>
      <c r="X618" s="17">
        <v>1</v>
      </c>
    </row>
    <row r="619" spans="1:24" s="17" customFormat="1" ht="11.25" x14ac:dyDescent="0.2">
      <c r="A619" s="17" t="s">
        <v>9758</v>
      </c>
      <c r="B619" s="17" t="s">
        <v>9759</v>
      </c>
      <c r="C619" s="17" t="s">
        <v>9760</v>
      </c>
      <c r="D619" s="17" t="s">
        <v>5393</v>
      </c>
      <c r="E619" s="17">
        <v>2019</v>
      </c>
      <c r="F619" s="17" t="s">
        <v>5460</v>
      </c>
      <c r="H619" s="17" t="s">
        <v>9761</v>
      </c>
      <c r="I619" s="17" t="s">
        <v>9762</v>
      </c>
      <c r="J619" s="17" t="s">
        <v>7254</v>
      </c>
      <c r="K619" s="17" t="s">
        <v>9030</v>
      </c>
      <c r="L619" s="17" t="s">
        <v>7256</v>
      </c>
      <c r="M619" s="64">
        <v>2263107</v>
      </c>
      <c r="N619" s="64">
        <v>1163583</v>
      </c>
      <c r="O619" s="17" t="s">
        <v>9763</v>
      </c>
      <c r="P619" s="17" t="s">
        <v>9764</v>
      </c>
      <c r="Q619" s="17" t="s">
        <v>9765</v>
      </c>
      <c r="R619" s="17" t="s">
        <v>5321</v>
      </c>
      <c r="S619" s="17" t="s">
        <v>5321</v>
      </c>
      <c r="T619" s="17" t="s">
        <v>5321</v>
      </c>
      <c r="U619" s="17" t="s">
        <v>5321</v>
      </c>
      <c r="V619" s="17">
        <v>1</v>
      </c>
      <c r="W619" s="17">
        <v>0</v>
      </c>
      <c r="X619" s="17">
        <v>0</v>
      </c>
    </row>
    <row r="620" spans="1:24" s="17" customFormat="1" ht="11.25" x14ac:dyDescent="0.2">
      <c r="A620" s="17" t="s">
        <v>9766</v>
      </c>
      <c r="B620" s="17" t="s">
        <v>9767</v>
      </c>
      <c r="C620" s="17" t="s">
        <v>9768</v>
      </c>
      <c r="D620" s="17" t="s">
        <v>5429</v>
      </c>
      <c r="E620" s="17">
        <v>2019</v>
      </c>
      <c r="F620" s="17" t="s">
        <v>5460</v>
      </c>
      <c r="H620" s="17" t="s">
        <v>9769</v>
      </c>
      <c r="I620" s="17" t="s">
        <v>9770</v>
      </c>
      <c r="J620" s="17" t="s">
        <v>7409</v>
      </c>
      <c r="K620" s="17" t="s">
        <v>9323</v>
      </c>
      <c r="L620" s="17" t="s">
        <v>5411</v>
      </c>
      <c r="M620" s="64">
        <v>1350447</v>
      </c>
      <c r="N620" s="64">
        <v>709250</v>
      </c>
      <c r="O620" s="17" t="s">
        <v>9771</v>
      </c>
      <c r="P620" s="17" t="s">
        <v>9772</v>
      </c>
      <c r="Q620" s="17" t="s">
        <v>5437</v>
      </c>
      <c r="R620" s="17" t="s">
        <v>5321</v>
      </c>
      <c r="S620" s="17" t="s">
        <v>5321</v>
      </c>
      <c r="T620" s="17" t="s">
        <v>5321</v>
      </c>
      <c r="U620" s="17" t="s">
        <v>5321</v>
      </c>
      <c r="V620" s="17">
        <v>1</v>
      </c>
      <c r="W620" s="17">
        <v>0</v>
      </c>
      <c r="X620" s="17">
        <v>0</v>
      </c>
    </row>
    <row r="621" spans="1:24" s="17" customFormat="1" ht="11.25" x14ac:dyDescent="0.2">
      <c r="A621" s="17" t="s">
        <v>9773</v>
      </c>
      <c r="B621" s="17" t="s">
        <v>9774</v>
      </c>
      <c r="C621" s="17" t="s">
        <v>9775</v>
      </c>
      <c r="D621" s="17" t="s">
        <v>5325</v>
      </c>
      <c r="E621" s="17">
        <v>2019</v>
      </c>
      <c r="F621" s="17" t="s">
        <v>11</v>
      </c>
      <c r="H621" s="17" t="s">
        <v>9776</v>
      </c>
      <c r="I621" s="17" t="s">
        <v>9777</v>
      </c>
      <c r="J621" s="17" t="s">
        <v>7232</v>
      </c>
      <c r="K621" s="17" t="s">
        <v>9246</v>
      </c>
      <c r="L621" s="17" t="s">
        <v>5434</v>
      </c>
      <c r="M621" s="64">
        <v>1647910</v>
      </c>
      <c r="N621" s="64">
        <v>988745</v>
      </c>
      <c r="O621" s="17" t="s">
        <v>9778</v>
      </c>
      <c r="P621" s="17" t="s">
        <v>9779</v>
      </c>
      <c r="Q621" s="17" t="s">
        <v>9780</v>
      </c>
      <c r="R621" s="17" t="s">
        <v>9781</v>
      </c>
      <c r="S621" s="17" t="s">
        <v>9782</v>
      </c>
      <c r="T621" s="17" t="s">
        <v>5321</v>
      </c>
      <c r="U621" s="17" t="s">
        <v>9783</v>
      </c>
      <c r="V621" s="17">
        <v>1</v>
      </c>
      <c r="W621" s="17">
        <v>0</v>
      </c>
      <c r="X621" s="17">
        <v>0</v>
      </c>
    </row>
    <row r="622" spans="1:24" s="17" customFormat="1" ht="11.25" x14ac:dyDescent="0.2">
      <c r="A622" s="17" t="s">
        <v>9784</v>
      </c>
      <c r="B622" s="17" t="s">
        <v>9785</v>
      </c>
      <c r="C622" s="17" t="s">
        <v>9786</v>
      </c>
      <c r="D622" s="17" t="s">
        <v>5393</v>
      </c>
      <c r="E622" s="17">
        <v>2019</v>
      </c>
      <c r="F622" s="17" t="s">
        <v>6374</v>
      </c>
      <c r="H622" s="17" t="s">
        <v>9787</v>
      </c>
      <c r="I622" s="17" t="s">
        <v>9788</v>
      </c>
      <c r="J622" s="17" t="s">
        <v>5519</v>
      </c>
      <c r="K622" s="17" t="s">
        <v>9030</v>
      </c>
      <c r="L622" s="17" t="s">
        <v>7256</v>
      </c>
      <c r="M622" s="64">
        <v>2819037</v>
      </c>
      <c r="N622" s="64">
        <v>1412007</v>
      </c>
      <c r="O622" s="17" t="s">
        <v>9789</v>
      </c>
      <c r="P622" s="17" t="s">
        <v>9790</v>
      </c>
      <c r="Q622" s="17" t="s">
        <v>9791</v>
      </c>
      <c r="R622" s="17" t="s">
        <v>5321</v>
      </c>
      <c r="S622" s="17" t="s">
        <v>5321</v>
      </c>
      <c r="T622" s="17" t="s">
        <v>5321</v>
      </c>
      <c r="U622" s="17" t="s">
        <v>5321</v>
      </c>
      <c r="V622" s="17">
        <v>1</v>
      </c>
      <c r="W622" s="17">
        <v>0</v>
      </c>
      <c r="X622" s="17">
        <v>0</v>
      </c>
    </row>
    <row r="623" spans="1:24" s="17" customFormat="1" ht="11.25" x14ac:dyDescent="0.2">
      <c r="A623" s="17" t="s">
        <v>9792</v>
      </c>
      <c r="B623" s="17" t="s">
        <v>9793</v>
      </c>
      <c r="C623" s="17" t="s">
        <v>9794</v>
      </c>
      <c r="D623" s="17" t="s">
        <v>5381</v>
      </c>
      <c r="E623" s="17">
        <v>2019</v>
      </c>
      <c r="F623" s="17" t="s">
        <v>28</v>
      </c>
      <c r="H623" s="17" t="s">
        <v>9795</v>
      </c>
      <c r="I623" s="17" t="s">
        <v>9796</v>
      </c>
      <c r="J623" s="17" t="s">
        <v>7254</v>
      </c>
      <c r="K623" s="17" t="s">
        <v>9030</v>
      </c>
      <c r="L623" s="17" t="s">
        <v>8666</v>
      </c>
      <c r="M623" s="64">
        <v>1018869</v>
      </c>
      <c r="N623" s="64">
        <v>551903</v>
      </c>
      <c r="O623" s="17" t="s">
        <v>9797</v>
      </c>
      <c r="P623" s="17" t="s">
        <v>9798</v>
      </c>
      <c r="Q623" s="17" t="s">
        <v>8536</v>
      </c>
      <c r="R623" s="17" t="s">
        <v>5321</v>
      </c>
      <c r="S623" s="17" t="s">
        <v>5321</v>
      </c>
      <c r="T623" s="17" t="s">
        <v>5321</v>
      </c>
      <c r="U623" s="17" t="s">
        <v>5321</v>
      </c>
      <c r="V623" s="17">
        <v>1</v>
      </c>
      <c r="W623" s="17">
        <v>0</v>
      </c>
      <c r="X623" s="17">
        <v>0</v>
      </c>
    </row>
    <row r="624" spans="1:24" s="17" customFormat="1" ht="11.25" x14ac:dyDescent="0.2">
      <c r="A624" s="17" t="s">
        <v>9799</v>
      </c>
      <c r="B624" s="17" t="s">
        <v>9800</v>
      </c>
      <c r="C624" s="17" t="s">
        <v>9801</v>
      </c>
      <c r="D624" s="17" t="s">
        <v>5495</v>
      </c>
      <c r="E624" s="17">
        <v>2019</v>
      </c>
      <c r="F624" s="17" t="s">
        <v>5470</v>
      </c>
      <c r="I624" s="17" t="s">
        <v>9802</v>
      </c>
      <c r="J624" s="17" t="s">
        <v>5716</v>
      </c>
      <c r="K624" s="17" t="s">
        <v>9246</v>
      </c>
      <c r="L624" s="17" t="s">
        <v>5499</v>
      </c>
      <c r="M624" s="64">
        <v>16821364</v>
      </c>
      <c r="N624" s="64">
        <v>9784066</v>
      </c>
      <c r="O624" s="17" t="s">
        <v>9803</v>
      </c>
      <c r="P624" s="17" t="s">
        <v>9804</v>
      </c>
      <c r="Q624" s="17" t="s">
        <v>6183</v>
      </c>
      <c r="R624" s="17" t="s">
        <v>5321</v>
      </c>
      <c r="S624" s="17" t="s">
        <v>5321</v>
      </c>
      <c r="T624" s="17" t="s">
        <v>5321</v>
      </c>
      <c r="U624" s="17" t="s">
        <v>5321</v>
      </c>
      <c r="V624" s="17">
        <v>1</v>
      </c>
      <c r="W624" s="17">
        <v>0</v>
      </c>
      <c r="X624" s="17">
        <v>0</v>
      </c>
    </row>
    <row r="625" spans="1:24" s="17" customFormat="1" ht="11.25" x14ac:dyDescent="0.2">
      <c r="A625" s="17" t="s">
        <v>9805</v>
      </c>
      <c r="B625" s="17" t="s">
        <v>9806</v>
      </c>
      <c r="C625" s="17" t="s">
        <v>9807</v>
      </c>
      <c r="D625" s="17" t="s">
        <v>5325</v>
      </c>
      <c r="E625" s="17">
        <v>2019</v>
      </c>
      <c r="F625" s="17" t="s">
        <v>5394</v>
      </c>
      <c r="H625" s="17" t="s">
        <v>9808</v>
      </c>
      <c r="I625" s="17" t="s">
        <v>9809</v>
      </c>
      <c r="J625" s="17" t="s">
        <v>7409</v>
      </c>
      <c r="K625" s="17" t="s">
        <v>9030</v>
      </c>
      <c r="L625" s="17" t="s">
        <v>9810</v>
      </c>
      <c r="M625" s="64">
        <v>24539788</v>
      </c>
      <c r="N625" s="64">
        <v>8239396</v>
      </c>
      <c r="O625" s="17" t="s">
        <v>9811</v>
      </c>
      <c r="P625" s="17" t="s">
        <v>9812</v>
      </c>
      <c r="Q625" s="17" t="s">
        <v>5349</v>
      </c>
      <c r="R625" s="17" t="s">
        <v>9813</v>
      </c>
      <c r="S625" s="17" t="s">
        <v>9814</v>
      </c>
      <c r="T625" s="17" t="s">
        <v>5321</v>
      </c>
      <c r="U625" s="17" t="s">
        <v>9815</v>
      </c>
      <c r="V625" s="17">
        <v>0</v>
      </c>
      <c r="W625" s="17">
        <v>0</v>
      </c>
      <c r="X625" s="17">
        <v>0</v>
      </c>
    </row>
    <row r="626" spans="1:24" s="17" customFormat="1" ht="11.25" x14ac:dyDescent="0.2">
      <c r="A626" s="17" t="s">
        <v>9816</v>
      </c>
      <c r="B626" s="17" t="s">
        <v>9817</v>
      </c>
      <c r="C626" s="17" t="s">
        <v>9818</v>
      </c>
      <c r="D626" s="17" t="s">
        <v>5325</v>
      </c>
      <c r="E626" s="17">
        <v>2019</v>
      </c>
      <c r="F626" s="17" t="s">
        <v>5394</v>
      </c>
      <c r="H626" s="17" t="s">
        <v>9819</v>
      </c>
      <c r="I626" s="17" t="s">
        <v>5321</v>
      </c>
      <c r="J626" s="17" t="s">
        <v>5321</v>
      </c>
      <c r="K626" s="17" t="s">
        <v>9107</v>
      </c>
      <c r="L626" s="17" t="s">
        <v>5626</v>
      </c>
      <c r="M626" s="64">
        <v>18941146</v>
      </c>
      <c r="N626" s="64">
        <v>11364687</v>
      </c>
      <c r="O626" s="17" t="s">
        <v>9820</v>
      </c>
      <c r="P626" s="17" t="s">
        <v>9821</v>
      </c>
      <c r="Q626" s="17" t="s">
        <v>8186</v>
      </c>
      <c r="R626" s="17" t="s">
        <v>5375</v>
      </c>
      <c r="S626" s="17" t="s">
        <v>9822</v>
      </c>
      <c r="T626" s="17" t="s">
        <v>9823</v>
      </c>
      <c r="U626" s="17" t="s">
        <v>9824</v>
      </c>
      <c r="V626" s="17">
        <v>1</v>
      </c>
      <c r="W626" s="17">
        <v>0</v>
      </c>
      <c r="X626" s="17">
        <v>0</v>
      </c>
    </row>
    <row r="627" spans="1:24" s="17" customFormat="1" ht="11.25" x14ac:dyDescent="0.2">
      <c r="A627" s="17" t="s">
        <v>9825</v>
      </c>
      <c r="B627" s="17" t="s">
        <v>9826</v>
      </c>
      <c r="C627" s="17" t="s">
        <v>9827</v>
      </c>
      <c r="D627" s="17" t="s">
        <v>7601</v>
      </c>
      <c r="E627" s="17">
        <v>2017</v>
      </c>
      <c r="F627" s="17" t="s">
        <v>5460</v>
      </c>
      <c r="I627" s="17" t="s">
        <v>9828</v>
      </c>
      <c r="J627" s="17" t="s">
        <v>5597</v>
      </c>
      <c r="K627" s="17" t="s">
        <v>7303</v>
      </c>
      <c r="L627" s="17" t="s">
        <v>5509</v>
      </c>
      <c r="M627" s="64">
        <v>739387</v>
      </c>
      <c r="N627" s="64">
        <v>488422</v>
      </c>
      <c r="O627" s="17" t="s">
        <v>5321</v>
      </c>
      <c r="P627" s="17" t="s">
        <v>7604</v>
      </c>
      <c r="Q627" s="17" t="s">
        <v>9656</v>
      </c>
      <c r="R627" s="17" t="s">
        <v>5321</v>
      </c>
      <c r="S627" s="17" t="s">
        <v>5321</v>
      </c>
      <c r="T627" s="17" t="s">
        <v>5321</v>
      </c>
      <c r="U627" s="17" t="s">
        <v>5321</v>
      </c>
      <c r="V627" s="17">
        <v>1</v>
      </c>
      <c r="W627" s="17">
        <v>0</v>
      </c>
      <c r="X627" s="17">
        <v>0</v>
      </c>
    </row>
    <row r="628" spans="1:24" s="17" customFormat="1" ht="11.25" x14ac:dyDescent="0.2">
      <c r="A628" s="17" t="s">
        <v>9829</v>
      </c>
      <c r="B628" s="17" t="s">
        <v>9830</v>
      </c>
      <c r="C628" s="17" t="s">
        <v>9831</v>
      </c>
      <c r="D628" s="17" t="s">
        <v>5393</v>
      </c>
      <c r="E628" s="17">
        <v>2015</v>
      </c>
      <c r="F628" s="17" t="s">
        <v>5418</v>
      </c>
      <c r="H628" s="17" t="s">
        <v>9832</v>
      </c>
      <c r="I628" s="17" t="s">
        <v>9833</v>
      </c>
      <c r="J628" s="17" t="s">
        <v>5397</v>
      </c>
      <c r="K628" s="17" t="s">
        <v>5463</v>
      </c>
      <c r="L628" s="17" t="s">
        <v>6097</v>
      </c>
      <c r="M628" s="64">
        <v>2312910</v>
      </c>
      <c r="N628" s="64">
        <v>834792</v>
      </c>
      <c r="O628" s="17" t="s">
        <v>9834</v>
      </c>
      <c r="P628" s="17" t="s">
        <v>9835</v>
      </c>
      <c r="Q628" s="17" t="s">
        <v>9836</v>
      </c>
      <c r="R628" s="17" t="s">
        <v>5321</v>
      </c>
      <c r="S628" s="17" t="s">
        <v>5321</v>
      </c>
      <c r="T628" s="17" t="s">
        <v>5321</v>
      </c>
      <c r="U628" s="17" t="s">
        <v>5321</v>
      </c>
      <c r="V628" s="17">
        <v>1</v>
      </c>
      <c r="W628" s="17">
        <v>0</v>
      </c>
      <c r="X628" s="17">
        <v>0</v>
      </c>
    </row>
    <row r="629" spans="1:24" s="17" customFormat="1" ht="11.25" x14ac:dyDescent="0.2">
      <c r="A629" s="17" t="s">
        <v>9837</v>
      </c>
      <c r="B629" s="17" t="s">
        <v>9838</v>
      </c>
      <c r="C629" s="17" t="s">
        <v>9839</v>
      </c>
      <c r="D629" s="17" t="s">
        <v>5393</v>
      </c>
      <c r="E629" s="17">
        <v>2017</v>
      </c>
      <c r="F629" s="17" t="s">
        <v>5430</v>
      </c>
      <c r="H629" s="17" t="s">
        <v>9840</v>
      </c>
      <c r="I629" s="17" t="s">
        <v>9841</v>
      </c>
      <c r="J629" s="17" t="s">
        <v>5607</v>
      </c>
      <c r="K629" s="17" t="s">
        <v>7381</v>
      </c>
      <c r="L629" s="17" t="s">
        <v>5386</v>
      </c>
      <c r="M629" s="64">
        <v>1675395</v>
      </c>
      <c r="N629" s="64">
        <v>1005234</v>
      </c>
      <c r="O629" s="17" t="s">
        <v>9842</v>
      </c>
      <c r="P629" s="17" t="s">
        <v>9843</v>
      </c>
      <c r="Q629" s="17" t="s">
        <v>9844</v>
      </c>
      <c r="R629" s="17" t="s">
        <v>5321</v>
      </c>
      <c r="S629" s="17" t="s">
        <v>5321</v>
      </c>
      <c r="T629" s="17" t="s">
        <v>5321</v>
      </c>
      <c r="U629" s="17" t="s">
        <v>5321</v>
      </c>
      <c r="V629" s="17">
        <v>1</v>
      </c>
      <c r="W629" s="17">
        <v>0</v>
      </c>
      <c r="X629" s="17">
        <v>0</v>
      </c>
    </row>
    <row r="630" spans="1:24" s="17" customFormat="1" ht="11.25" x14ac:dyDescent="0.2">
      <c r="A630" s="17" t="s">
        <v>9845</v>
      </c>
      <c r="B630" s="17" t="s">
        <v>9846</v>
      </c>
      <c r="C630" s="17" t="s">
        <v>9847</v>
      </c>
      <c r="D630" s="17" t="s">
        <v>5441</v>
      </c>
      <c r="E630" s="17">
        <v>2020</v>
      </c>
      <c r="F630" s="17" t="s">
        <v>5470</v>
      </c>
      <c r="H630" s="17" t="s">
        <v>9848</v>
      </c>
      <c r="I630" s="17" t="s">
        <v>9849</v>
      </c>
      <c r="J630" s="17" t="s">
        <v>5481</v>
      </c>
      <c r="K630" s="17" t="s">
        <v>5520</v>
      </c>
      <c r="L630" s="17" t="s">
        <v>5399</v>
      </c>
      <c r="M630" s="64">
        <v>2314306</v>
      </c>
      <c r="N630" s="64">
        <v>1272868</v>
      </c>
      <c r="O630" s="17" t="s">
        <v>5446</v>
      </c>
      <c r="P630" s="17" t="s">
        <v>9850</v>
      </c>
      <c r="Q630" s="17" t="s">
        <v>5320</v>
      </c>
      <c r="R630" s="17" t="s">
        <v>5321</v>
      </c>
      <c r="S630" s="17" t="s">
        <v>5321</v>
      </c>
      <c r="T630" s="17" t="s">
        <v>5321</v>
      </c>
      <c r="U630" s="17" t="s">
        <v>5321</v>
      </c>
      <c r="V630" s="17">
        <v>1</v>
      </c>
      <c r="W630" s="17">
        <v>0</v>
      </c>
      <c r="X630" s="17">
        <v>0</v>
      </c>
    </row>
    <row r="631" spans="1:24" s="17" customFormat="1" ht="11.25" x14ac:dyDescent="0.2">
      <c r="A631" s="17" t="s">
        <v>9851</v>
      </c>
      <c r="B631" s="17" t="s">
        <v>9852</v>
      </c>
      <c r="C631" s="17" t="s">
        <v>9853</v>
      </c>
      <c r="D631" s="17" t="s">
        <v>5325</v>
      </c>
      <c r="E631" s="17">
        <v>2018</v>
      </c>
      <c r="F631" s="17" t="s">
        <v>17</v>
      </c>
      <c r="H631" s="17" t="s">
        <v>9854</v>
      </c>
      <c r="I631" s="17" t="s">
        <v>9855</v>
      </c>
      <c r="J631" s="17" t="s">
        <v>7409</v>
      </c>
      <c r="K631" s="17" t="s">
        <v>8716</v>
      </c>
      <c r="L631" s="17" t="s">
        <v>5617</v>
      </c>
      <c r="M631" s="64">
        <v>1772632</v>
      </c>
      <c r="N631" s="64">
        <v>974948</v>
      </c>
      <c r="O631" s="17" t="s">
        <v>6497</v>
      </c>
      <c r="P631" s="17" t="s">
        <v>9856</v>
      </c>
      <c r="Q631" s="17" t="s">
        <v>9857</v>
      </c>
      <c r="R631" s="17" t="s">
        <v>5321</v>
      </c>
      <c r="S631" s="17" t="s">
        <v>5321</v>
      </c>
      <c r="T631" s="17" t="s">
        <v>5321</v>
      </c>
      <c r="U631" s="17" t="s">
        <v>9858</v>
      </c>
      <c r="V631" s="17">
        <v>1</v>
      </c>
      <c r="W631" s="17">
        <v>0</v>
      </c>
      <c r="X631" s="17">
        <v>0</v>
      </c>
    </row>
    <row r="632" spans="1:24" s="17" customFormat="1" ht="11.25" x14ac:dyDescent="0.2">
      <c r="A632" s="17" t="s">
        <v>9859</v>
      </c>
      <c r="B632" s="17" t="s">
        <v>9860</v>
      </c>
      <c r="C632" s="17" t="s">
        <v>9861</v>
      </c>
      <c r="D632" s="17" t="s">
        <v>5393</v>
      </c>
      <c r="E632" s="17">
        <v>2019</v>
      </c>
      <c r="F632" s="17" t="s">
        <v>5460</v>
      </c>
      <c r="H632" s="17" t="s">
        <v>9862</v>
      </c>
      <c r="I632" s="17" t="s">
        <v>9863</v>
      </c>
      <c r="J632" s="17" t="s">
        <v>5519</v>
      </c>
      <c r="K632" s="17" t="s">
        <v>9107</v>
      </c>
      <c r="L632" s="17" t="s">
        <v>5399</v>
      </c>
      <c r="M632" s="64">
        <v>4397563</v>
      </c>
      <c r="N632" s="64">
        <v>2404631</v>
      </c>
      <c r="O632" s="17" t="s">
        <v>9864</v>
      </c>
      <c r="P632" s="17" t="s">
        <v>9865</v>
      </c>
      <c r="Q632" s="17" t="s">
        <v>9866</v>
      </c>
      <c r="R632" s="17" t="s">
        <v>5321</v>
      </c>
      <c r="S632" s="17" t="s">
        <v>5321</v>
      </c>
      <c r="T632" s="17" t="s">
        <v>5321</v>
      </c>
      <c r="U632" s="17" t="s">
        <v>5321</v>
      </c>
      <c r="V632" s="17">
        <v>1</v>
      </c>
      <c r="W632" s="17">
        <v>0</v>
      </c>
      <c r="X632" s="17">
        <v>0</v>
      </c>
    </row>
    <row r="633" spans="1:24" s="17" customFormat="1" ht="11.25" x14ac:dyDescent="0.2">
      <c r="A633" s="17" t="s">
        <v>9867</v>
      </c>
      <c r="B633" s="17" t="s">
        <v>9868</v>
      </c>
      <c r="C633" s="17" t="s">
        <v>9869</v>
      </c>
      <c r="D633" s="17" t="s">
        <v>5312</v>
      </c>
      <c r="E633" s="17">
        <v>2019</v>
      </c>
      <c r="F633" s="17" t="s">
        <v>13</v>
      </c>
      <c r="I633" s="17" t="s">
        <v>9870</v>
      </c>
      <c r="J633" s="17" t="s">
        <v>7343</v>
      </c>
      <c r="K633" s="17" t="s">
        <v>9107</v>
      </c>
      <c r="L633" s="17" t="s">
        <v>9031</v>
      </c>
      <c r="M633" s="64">
        <v>27838351</v>
      </c>
      <c r="N633" s="64">
        <v>9894803</v>
      </c>
      <c r="O633" s="17" t="s">
        <v>9871</v>
      </c>
      <c r="P633" s="17" t="s">
        <v>9872</v>
      </c>
      <c r="Q633" s="17" t="s">
        <v>9873</v>
      </c>
      <c r="R633" s="17" t="s">
        <v>5321</v>
      </c>
      <c r="S633" s="17" t="s">
        <v>5321</v>
      </c>
      <c r="T633" s="17" t="s">
        <v>5321</v>
      </c>
      <c r="U633" s="17" t="s">
        <v>5321</v>
      </c>
      <c r="V633" s="17">
        <v>1</v>
      </c>
      <c r="W633" s="17">
        <v>0</v>
      </c>
      <c r="X633" s="17">
        <v>0</v>
      </c>
    </row>
    <row r="634" spans="1:24" s="17" customFormat="1" ht="11.25" x14ac:dyDescent="0.2">
      <c r="A634" s="17" t="s">
        <v>9874</v>
      </c>
      <c r="B634" s="17" t="s">
        <v>9875</v>
      </c>
      <c r="C634" s="17" t="s">
        <v>9876</v>
      </c>
      <c r="D634" s="17" t="s">
        <v>5441</v>
      </c>
      <c r="E634" s="17">
        <v>2019</v>
      </c>
      <c r="F634" s="17" t="s">
        <v>5430</v>
      </c>
      <c r="H634" s="17" t="s">
        <v>8329</v>
      </c>
      <c r="I634" s="17" t="s">
        <v>9877</v>
      </c>
      <c r="J634" s="17" t="s">
        <v>5716</v>
      </c>
      <c r="K634" s="17" t="s">
        <v>9309</v>
      </c>
      <c r="L634" s="17" t="s">
        <v>5411</v>
      </c>
      <c r="M634" s="64">
        <v>1237554</v>
      </c>
      <c r="N634" s="64">
        <v>660853</v>
      </c>
      <c r="O634" s="17" t="s">
        <v>9878</v>
      </c>
      <c r="P634" s="17" t="s">
        <v>9879</v>
      </c>
      <c r="Q634" s="17" t="s">
        <v>5320</v>
      </c>
      <c r="R634" s="17" t="s">
        <v>5321</v>
      </c>
      <c r="S634" s="17" t="s">
        <v>5321</v>
      </c>
      <c r="T634" s="17" t="s">
        <v>5321</v>
      </c>
      <c r="U634" s="17" t="s">
        <v>5321</v>
      </c>
      <c r="V634" s="17">
        <v>1</v>
      </c>
      <c r="W634" s="17">
        <v>0</v>
      </c>
      <c r="X634" s="17">
        <v>0</v>
      </c>
    </row>
    <row r="635" spans="1:24" s="17" customFormat="1" ht="11.25" x14ac:dyDescent="0.2">
      <c r="A635" s="17" t="s">
        <v>9880</v>
      </c>
      <c r="B635" s="17" t="s">
        <v>9881</v>
      </c>
      <c r="C635" s="17" t="s">
        <v>9882</v>
      </c>
      <c r="D635" s="17" t="s">
        <v>5393</v>
      </c>
      <c r="E635" s="17">
        <v>2019</v>
      </c>
      <c r="F635" s="17" t="s">
        <v>5430</v>
      </c>
      <c r="H635" s="17" t="s">
        <v>9883</v>
      </c>
      <c r="I635" s="17" t="s">
        <v>9884</v>
      </c>
      <c r="J635" s="17" t="s">
        <v>7232</v>
      </c>
      <c r="K635" s="17" t="s">
        <v>9030</v>
      </c>
      <c r="L635" s="17" t="s">
        <v>7256</v>
      </c>
      <c r="M635" s="64">
        <v>971420</v>
      </c>
      <c r="N635" s="64">
        <v>516376</v>
      </c>
      <c r="O635" s="17" t="s">
        <v>9885</v>
      </c>
      <c r="P635" s="17" t="s">
        <v>9886</v>
      </c>
      <c r="Q635" s="17" t="s">
        <v>9887</v>
      </c>
      <c r="R635" s="17" t="s">
        <v>5321</v>
      </c>
      <c r="S635" s="17" t="s">
        <v>5321</v>
      </c>
      <c r="T635" s="17" t="s">
        <v>5321</v>
      </c>
      <c r="U635" s="17" t="s">
        <v>5321</v>
      </c>
      <c r="V635" s="17">
        <v>1</v>
      </c>
      <c r="W635" s="17">
        <v>0</v>
      </c>
      <c r="X635" s="17">
        <v>0</v>
      </c>
    </row>
    <row r="636" spans="1:24" s="17" customFormat="1" ht="11.25" x14ac:dyDescent="0.2">
      <c r="A636" s="17" t="s">
        <v>9888</v>
      </c>
      <c r="B636" s="17" t="s">
        <v>9889</v>
      </c>
      <c r="C636" s="17" t="s">
        <v>9890</v>
      </c>
      <c r="D636" s="17" t="s">
        <v>5381</v>
      </c>
      <c r="E636" s="17">
        <v>2019</v>
      </c>
      <c r="F636" s="17" t="s">
        <v>5470</v>
      </c>
      <c r="H636" s="17" t="s">
        <v>9891</v>
      </c>
      <c r="I636" s="17" t="s">
        <v>9892</v>
      </c>
      <c r="J636" s="17" t="s">
        <v>8842</v>
      </c>
      <c r="K636" s="17" t="s">
        <v>9030</v>
      </c>
      <c r="L636" s="17" t="s">
        <v>5473</v>
      </c>
      <c r="M636" s="64">
        <v>1876282</v>
      </c>
      <c r="N636" s="64">
        <v>988370</v>
      </c>
      <c r="O636" s="17" t="s">
        <v>9893</v>
      </c>
      <c r="P636" s="17" t="s">
        <v>9894</v>
      </c>
      <c r="Q636" s="17" t="s">
        <v>9895</v>
      </c>
      <c r="R636" s="17" t="s">
        <v>5321</v>
      </c>
      <c r="S636" s="17" t="s">
        <v>5321</v>
      </c>
      <c r="T636" s="17" t="s">
        <v>5321</v>
      </c>
      <c r="U636" s="17" t="s">
        <v>5321</v>
      </c>
      <c r="V636" s="17">
        <v>1</v>
      </c>
      <c r="W636" s="17">
        <v>0</v>
      </c>
      <c r="X636" s="17">
        <v>0</v>
      </c>
    </row>
    <row r="637" spans="1:24" s="17" customFormat="1" ht="11.25" x14ac:dyDescent="0.2">
      <c r="A637" s="17" t="s">
        <v>9896</v>
      </c>
      <c r="B637" s="17" t="s">
        <v>9897</v>
      </c>
      <c r="C637" s="17" t="s">
        <v>9898</v>
      </c>
      <c r="D637" s="17" t="s">
        <v>5325</v>
      </c>
      <c r="E637" s="17">
        <v>2019</v>
      </c>
      <c r="F637" s="17" t="s">
        <v>27</v>
      </c>
      <c r="H637" s="17" t="s">
        <v>9899</v>
      </c>
      <c r="I637" s="17" t="s">
        <v>5321</v>
      </c>
      <c r="J637" s="17" t="s">
        <v>5321</v>
      </c>
      <c r="K637" s="17" t="s">
        <v>9030</v>
      </c>
      <c r="L637" s="17" t="s">
        <v>9900</v>
      </c>
      <c r="M637" s="64">
        <v>596275</v>
      </c>
      <c r="N637" s="64">
        <v>299750</v>
      </c>
      <c r="O637" s="17" t="s">
        <v>9901</v>
      </c>
      <c r="P637" s="17" t="s">
        <v>9902</v>
      </c>
      <c r="Q637" s="17" t="s">
        <v>5349</v>
      </c>
      <c r="R637" s="17" t="s">
        <v>9903</v>
      </c>
      <c r="S637" s="17" t="s">
        <v>5321</v>
      </c>
      <c r="T637" s="17" t="s">
        <v>5321</v>
      </c>
      <c r="U637" s="17" t="s">
        <v>9904</v>
      </c>
      <c r="V637" s="17">
        <v>1</v>
      </c>
      <c r="W637" s="17">
        <v>0</v>
      </c>
      <c r="X637" s="17">
        <v>0</v>
      </c>
    </row>
    <row r="638" spans="1:24" s="17" customFormat="1" ht="11.25" x14ac:dyDescent="0.2">
      <c r="A638" s="17" t="s">
        <v>9905</v>
      </c>
      <c r="B638" s="17" t="s">
        <v>9906</v>
      </c>
      <c r="C638" s="17" t="s">
        <v>9907</v>
      </c>
      <c r="D638" s="17" t="s">
        <v>5393</v>
      </c>
      <c r="E638" s="17">
        <v>2019</v>
      </c>
      <c r="F638" s="17" t="s">
        <v>5430</v>
      </c>
      <c r="H638" s="17" t="s">
        <v>9908</v>
      </c>
      <c r="I638" s="17" t="s">
        <v>9909</v>
      </c>
      <c r="J638" s="17" t="s">
        <v>7343</v>
      </c>
      <c r="K638" s="17" t="s">
        <v>9107</v>
      </c>
      <c r="L638" s="17" t="s">
        <v>6388</v>
      </c>
      <c r="M638" s="64">
        <v>1576774</v>
      </c>
      <c r="N638" s="64">
        <v>863924</v>
      </c>
      <c r="O638" s="17" t="s">
        <v>9910</v>
      </c>
      <c r="P638" s="17" t="s">
        <v>9911</v>
      </c>
      <c r="Q638" s="17" t="s">
        <v>8536</v>
      </c>
      <c r="R638" s="17" t="s">
        <v>5321</v>
      </c>
      <c r="S638" s="17" t="s">
        <v>5321</v>
      </c>
      <c r="T638" s="17" t="s">
        <v>5321</v>
      </c>
      <c r="U638" s="17" t="s">
        <v>5321</v>
      </c>
      <c r="V638" s="17">
        <v>1</v>
      </c>
      <c r="W638" s="17">
        <v>0</v>
      </c>
      <c r="X638" s="17">
        <v>0</v>
      </c>
    </row>
    <row r="639" spans="1:24" s="17" customFormat="1" ht="11.25" x14ac:dyDescent="0.2">
      <c r="A639" s="17" t="s">
        <v>9912</v>
      </c>
      <c r="B639" s="17" t="s">
        <v>9913</v>
      </c>
      <c r="C639" s="17" t="s">
        <v>9914</v>
      </c>
      <c r="D639" s="17" t="s">
        <v>5325</v>
      </c>
      <c r="E639" s="17">
        <v>2020</v>
      </c>
      <c r="F639" s="17" t="s">
        <v>5460</v>
      </c>
      <c r="H639" s="17" t="s">
        <v>9915</v>
      </c>
      <c r="I639" s="17" t="s">
        <v>9916</v>
      </c>
      <c r="J639" s="17" t="s">
        <v>9917</v>
      </c>
      <c r="K639" s="17" t="s">
        <v>5345</v>
      </c>
      <c r="L639" s="17" t="s">
        <v>5672</v>
      </c>
      <c r="M639" s="64">
        <v>2965885</v>
      </c>
      <c r="N639" s="64">
        <v>1753700</v>
      </c>
      <c r="O639" s="17" t="s">
        <v>9918</v>
      </c>
      <c r="P639" s="17" t="s">
        <v>9919</v>
      </c>
      <c r="Q639" s="17" t="s">
        <v>9920</v>
      </c>
      <c r="R639" s="17" t="s">
        <v>5321</v>
      </c>
      <c r="S639" s="17" t="s">
        <v>9921</v>
      </c>
      <c r="T639" s="17" t="s">
        <v>5321</v>
      </c>
      <c r="U639" s="17" t="s">
        <v>5321</v>
      </c>
      <c r="V639" s="17">
        <v>1</v>
      </c>
      <c r="W639" s="17">
        <v>0</v>
      </c>
      <c r="X639" s="17">
        <v>0</v>
      </c>
    </row>
    <row r="640" spans="1:24" s="17" customFormat="1" ht="11.25" x14ac:dyDescent="0.2">
      <c r="A640" s="17" t="s">
        <v>9922</v>
      </c>
      <c r="B640" s="17" t="s">
        <v>9923</v>
      </c>
      <c r="C640" s="17" t="s">
        <v>9924</v>
      </c>
      <c r="D640" s="17" t="s">
        <v>5393</v>
      </c>
      <c r="E640" s="17">
        <v>2019</v>
      </c>
      <c r="F640" s="17" t="s">
        <v>5430</v>
      </c>
      <c r="H640" s="17" t="s">
        <v>9925</v>
      </c>
      <c r="I640" s="17" t="s">
        <v>9926</v>
      </c>
      <c r="J640" s="17" t="s">
        <v>5519</v>
      </c>
      <c r="K640" s="17" t="s">
        <v>9107</v>
      </c>
      <c r="L640" s="17" t="s">
        <v>6388</v>
      </c>
      <c r="M640" s="64">
        <v>1893955</v>
      </c>
      <c r="N640" s="64">
        <v>1041675</v>
      </c>
      <c r="O640" s="17" t="s">
        <v>9927</v>
      </c>
      <c r="P640" s="17" t="s">
        <v>9928</v>
      </c>
      <c r="Q640" s="17" t="s">
        <v>9929</v>
      </c>
      <c r="R640" s="17" t="s">
        <v>5321</v>
      </c>
      <c r="S640" s="17" t="s">
        <v>5321</v>
      </c>
      <c r="T640" s="17" t="s">
        <v>5321</v>
      </c>
      <c r="U640" s="17" t="s">
        <v>5321</v>
      </c>
      <c r="V640" s="17">
        <v>1</v>
      </c>
      <c r="W640" s="17">
        <v>0</v>
      </c>
      <c r="X640" s="17">
        <v>0</v>
      </c>
    </row>
    <row r="641" spans="1:24" s="17" customFormat="1" ht="11.25" x14ac:dyDescent="0.2">
      <c r="A641" s="17" t="s">
        <v>9930</v>
      </c>
      <c r="B641" s="17" t="s">
        <v>9931</v>
      </c>
      <c r="C641" s="17" t="s">
        <v>9932</v>
      </c>
      <c r="D641" s="17" t="s">
        <v>5393</v>
      </c>
      <c r="E641" s="17">
        <v>2017</v>
      </c>
      <c r="F641" s="17" t="s">
        <v>11</v>
      </c>
      <c r="I641" s="17" t="s">
        <v>9933</v>
      </c>
      <c r="J641" s="17" t="s">
        <v>5560</v>
      </c>
      <c r="K641" s="17" t="s">
        <v>7381</v>
      </c>
      <c r="L641" s="17" t="s">
        <v>5488</v>
      </c>
      <c r="M641" s="64">
        <v>7157677</v>
      </c>
      <c r="N641" s="64">
        <v>2568400</v>
      </c>
      <c r="O641" s="17" t="s">
        <v>7787</v>
      </c>
      <c r="P641" s="17" t="s">
        <v>9934</v>
      </c>
      <c r="Q641" s="17" t="s">
        <v>9935</v>
      </c>
      <c r="R641" s="17" t="s">
        <v>5321</v>
      </c>
      <c r="S641" s="17" t="s">
        <v>5321</v>
      </c>
      <c r="T641" s="17" t="s">
        <v>5321</v>
      </c>
      <c r="U641" s="17" t="s">
        <v>5321</v>
      </c>
      <c r="V641" s="17">
        <v>1</v>
      </c>
      <c r="W641" s="17">
        <v>0</v>
      </c>
      <c r="X641" s="17">
        <v>0</v>
      </c>
    </row>
    <row r="642" spans="1:24" s="17" customFormat="1" ht="11.25" x14ac:dyDescent="0.2">
      <c r="A642" s="17" t="s">
        <v>9936</v>
      </c>
      <c r="B642" s="17" t="s">
        <v>9937</v>
      </c>
      <c r="C642" s="17" t="s">
        <v>9938</v>
      </c>
      <c r="D642" s="17" t="s">
        <v>5406</v>
      </c>
      <c r="E642" s="17">
        <v>2016</v>
      </c>
      <c r="F642" s="17" t="s">
        <v>5496</v>
      </c>
      <c r="H642" s="17" t="s">
        <v>9939</v>
      </c>
      <c r="I642" s="17" t="s">
        <v>9940</v>
      </c>
      <c r="J642" s="17" t="s">
        <v>5703</v>
      </c>
      <c r="K642" s="17" t="s">
        <v>7176</v>
      </c>
      <c r="L642" s="17" t="s">
        <v>6009</v>
      </c>
      <c r="M642" s="64">
        <v>1722795</v>
      </c>
      <c r="N642" s="64">
        <v>1029175</v>
      </c>
      <c r="O642" s="17" t="s">
        <v>5412</v>
      </c>
      <c r="P642" s="17" t="s">
        <v>9941</v>
      </c>
      <c r="Q642" s="17" t="s">
        <v>5414</v>
      </c>
      <c r="R642" s="17" t="s">
        <v>5321</v>
      </c>
      <c r="S642" s="17" t="s">
        <v>5321</v>
      </c>
      <c r="T642" s="17" t="s">
        <v>5321</v>
      </c>
      <c r="U642" s="17" t="s">
        <v>5321</v>
      </c>
      <c r="V642" s="17">
        <v>1</v>
      </c>
      <c r="W642" s="17">
        <v>0</v>
      </c>
      <c r="X642" s="17">
        <v>0</v>
      </c>
    </row>
    <row r="643" spans="1:24" s="17" customFormat="1" ht="11.25" x14ac:dyDescent="0.2">
      <c r="A643" s="17" t="s">
        <v>9942</v>
      </c>
      <c r="B643" s="17" t="s">
        <v>9943</v>
      </c>
      <c r="C643" s="17" t="s">
        <v>9944</v>
      </c>
      <c r="D643" s="17" t="s">
        <v>5393</v>
      </c>
      <c r="E643" s="17">
        <v>2015</v>
      </c>
      <c r="F643" s="17" t="s">
        <v>6084</v>
      </c>
      <c r="H643" s="17" t="s">
        <v>9945</v>
      </c>
      <c r="I643" s="17" t="s">
        <v>9946</v>
      </c>
      <c r="J643" s="17" t="s">
        <v>5597</v>
      </c>
      <c r="K643" s="17" t="s">
        <v>5744</v>
      </c>
      <c r="L643" s="17" t="s">
        <v>6104</v>
      </c>
      <c r="M643" s="64">
        <v>1701112</v>
      </c>
      <c r="N643" s="64">
        <v>1019766</v>
      </c>
      <c r="O643" s="17" t="s">
        <v>9947</v>
      </c>
      <c r="P643" s="17" t="s">
        <v>9948</v>
      </c>
      <c r="Q643" s="17" t="s">
        <v>9949</v>
      </c>
      <c r="R643" s="17" t="s">
        <v>5321</v>
      </c>
      <c r="S643" s="17" t="s">
        <v>5321</v>
      </c>
      <c r="T643" s="17" t="s">
        <v>5321</v>
      </c>
      <c r="U643" s="17" t="s">
        <v>5321</v>
      </c>
      <c r="V643" s="17">
        <v>1</v>
      </c>
      <c r="W643" s="17">
        <v>0</v>
      </c>
      <c r="X643" s="17">
        <v>1</v>
      </c>
    </row>
    <row r="644" spans="1:24" s="17" customFormat="1" ht="11.25" x14ac:dyDescent="0.2">
      <c r="A644" s="17" t="s">
        <v>9950</v>
      </c>
      <c r="B644" s="17" t="s">
        <v>9951</v>
      </c>
      <c r="C644" s="17" t="s">
        <v>9952</v>
      </c>
      <c r="D644" s="17" t="s">
        <v>5393</v>
      </c>
      <c r="E644" s="17">
        <v>2020</v>
      </c>
      <c r="F644" s="17" t="s">
        <v>5430</v>
      </c>
      <c r="H644" s="17" t="s">
        <v>9953</v>
      </c>
      <c r="I644" s="17" t="s">
        <v>9954</v>
      </c>
      <c r="J644" s="17" t="s">
        <v>5671</v>
      </c>
      <c r="K644" s="17" t="s">
        <v>5330</v>
      </c>
      <c r="L644" s="17" t="s">
        <v>5434</v>
      </c>
      <c r="M644" s="64">
        <v>2135577</v>
      </c>
      <c r="N644" s="64">
        <v>1168300</v>
      </c>
      <c r="O644" s="17" t="s">
        <v>9955</v>
      </c>
      <c r="P644" s="17" t="s">
        <v>9956</v>
      </c>
      <c r="Q644" s="17" t="s">
        <v>6652</v>
      </c>
      <c r="R644" s="17" t="s">
        <v>5321</v>
      </c>
      <c r="S644" s="17" t="s">
        <v>5321</v>
      </c>
      <c r="T644" s="17" t="s">
        <v>5321</v>
      </c>
      <c r="U644" s="17" t="s">
        <v>5321</v>
      </c>
      <c r="V644" s="17">
        <v>1</v>
      </c>
      <c r="W644" s="17">
        <v>0</v>
      </c>
      <c r="X644" s="17">
        <v>0</v>
      </c>
    </row>
    <row r="645" spans="1:24" s="17" customFormat="1" ht="11.25" x14ac:dyDescent="0.2">
      <c r="A645" s="17" t="s">
        <v>9957</v>
      </c>
      <c r="B645" s="17" t="s">
        <v>9958</v>
      </c>
      <c r="C645" s="17" t="s">
        <v>9959</v>
      </c>
      <c r="D645" s="17" t="s">
        <v>5393</v>
      </c>
      <c r="E645" s="17">
        <v>2016</v>
      </c>
      <c r="F645" s="17" t="s">
        <v>5460</v>
      </c>
      <c r="H645" s="17" t="s">
        <v>9960</v>
      </c>
      <c r="I645" s="17" t="s">
        <v>9961</v>
      </c>
      <c r="J645" s="17" t="s">
        <v>5329</v>
      </c>
      <c r="K645" s="17" t="s">
        <v>5385</v>
      </c>
      <c r="L645" s="17" t="s">
        <v>5422</v>
      </c>
      <c r="M645" s="64">
        <v>1391893</v>
      </c>
      <c r="N645" s="64">
        <v>835133</v>
      </c>
      <c r="O645" s="17" t="s">
        <v>9962</v>
      </c>
      <c r="P645" s="17" t="s">
        <v>9963</v>
      </c>
      <c r="Q645" s="17" t="s">
        <v>9964</v>
      </c>
      <c r="R645" s="17" t="s">
        <v>5321</v>
      </c>
      <c r="S645" s="17" t="s">
        <v>5321</v>
      </c>
      <c r="T645" s="17" t="s">
        <v>5321</v>
      </c>
      <c r="U645" s="17" t="s">
        <v>5321</v>
      </c>
      <c r="V645" s="17">
        <v>1</v>
      </c>
      <c r="W645" s="17">
        <v>0</v>
      </c>
      <c r="X645" s="17">
        <v>0</v>
      </c>
    </row>
    <row r="646" spans="1:24" s="17" customFormat="1" ht="11.25" x14ac:dyDescent="0.2">
      <c r="A646" s="17" t="s">
        <v>9965</v>
      </c>
      <c r="B646" s="17" t="s">
        <v>9966</v>
      </c>
      <c r="C646" s="17" t="s">
        <v>9967</v>
      </c>
      <c r="D646" s="17" t="s">
        <v>5441</v>
      </c>
      <c r="E646" s="17">
        <v>2017</v>
      </c>
      <c r="F646" s="17" t="s">
        <v>5882</v>
      </c>
      <c r="H646" s="17" t="s">
        <v>9968</v>
      </c>
      <c r="I646" s="17" t="s">
        <v>9969</v>
      </c>
      <c r="J646" s="17" t="s">
        <v>5607</v>
      </c>
      <c r="K646" s="17" t="s">
        <v>5764</v>
      </c>
      <c r="L646" s="17" t="s">
        <v>6763</v>
      </c>
      <c r="M646" s="64">
        <v>1265395</v>
      </c>
      <c r="N646" s="64">
        <v>736823</v>
      </c>
      <c r="O646" s="17" t="s">
        <v>5510</v>
      </c>
      <c r="P646" s="17" t="s">
        <v>9970</v>
      </c>
      <c r="Q646" s="17" t="s">
        <v>5610</v>
      </c>
      <c r="R646" s="17" t="s">
        <v>5321</v>
      </c>
      <c r="S646" s="17" t="s">
        <v>5321</v>
      </c>
      <c r="T646" s="17" t="s">
        <v>5321</v>
      </c>
      <c r="U646" s="17" t="s">
        <v>5321</v>
      </c>
      <c r="V646" s="17">
        <v>1</v>
      </c>
      <c r="W646" s="17">
        <v>0</v>
      </c>
      <c r="X646" s="17">
        <v>0</v>
      </c>
    </row>
    <row r="647" spans="1:24" s="17" customFormat="1" ht="11.25" x14ac:dyDescent="0.2">
      <c r="A647" s="17" t="s">
        <v>9971</v>
      </c>
      <c r="B647" s="17" t="s">
        <v>9972</v>
      </c>
      <c r="C647" s="17" t="s">
        <v>9973</v>
      </c>
      <c r="D647" s="17" t="s">
        <v>5441</v>
      </c>
      <c r="E647" s="17">
        <v>2014</v>
      </c>
      <c r="F647" s="17" t="s">
        <v>5460</v>
      </c>
      <c r="H647" s="17" t="s">
        <v>9974</v>
      </c>
      <c r="I647" s="17" t="s">
        <v>9975</v>
      </c>
      <c r="J647" s="17" t="s">
        <v>9976</v>
      </c>
      <c r="K647" s="17" t="s">
        <v>5421</v>
      </c>
      <c r="L647" s="17" t="s">
        <v>6055</v>
      </c>
      <c r="M647" s="64">
        <v>3213785</v>
      </c>
      <c r="N647" s="64">
        <v>1928225</v>
      </c>
      <c r="O647" s="17" t="s">
        <v>5510</v>
      </c>
      <c r="P647" s="17" t="s">
        <v>9977</v>
      </c>
      <c r="Q647" s="17" t="s">
        <v>6032</v>
      </c>
      <c r="R647" s="17" t="s">
        <v>5321</v>
      </c>
      <c r="S647" s="17" t="s">
        <v>5321</v>
      </c>
      <c r="T647" s="17" t="s">
        <v>5321</v>
      </c>
      <c r="U647" s="17" t="s">
        <v>5321</v>
      </c>
      <c r="V647" s="17">
        <v>1</v>
      </c>
      <c r="W647" s="17">
        <v>0</v>
      </c>
      <c r="X647" s="17">
        <v>0</v>
      </c>
    </row>
    <row r="648" spans="1:24" s="17" customFormat="1" ht="11.25" x14ac:dyDescent="0.2">
      <c r="A648" s="17" t="s">
        <v>9978</v>
      </c>
      <c r="B648" s="17" t="s">
        <v>9979</v>
      </c>
      <c r="C648" s="17" t="s">
        <v>9980</v>
      </c>
      <c r="D648" s="17" t="s">
        <v>5495</v>
      </c>
      <c r="E648" s="17">
        <v>2014</v>
      </c>
      <c r="F648" s="17" t="s">
        <v>5470</v>
      </c>
      <c r="I648" s="17" t="s">
        <v>9981</v>
      </c>
      <c r="J648" s="17" t="s">
        <v>9982</v>
      </c>
      <c r="K648" s="17" t="s">
        <v>9275</v>
      </c>
      <c r="L648" s="17" t="s">
        <v>5434</v>
      </c>
      <c r="M648" s="64">
        <v>16771099</v>
      </c>
      <c r="N648" s="64">
        <v>9914871</v>
      </c>
      <c r="O648" s="17" t="s">
        <v>6536</v>
      </c>
      <c r="P648" s="17" t="s">
        <v>9983</v>
      </c>
      <c r="Q648" s="17" t="s">
        <v>5651</v>
      </c>
      <c r="R648" s="17" t="s">
        <v>5321</v>
      </c>
      <c r="S648" s="17" t="s">
        <v>5321</v>
      </c>
      <c r="T648" s="17" t="s">
        <v>5321</v>
      </c>
      <c r="U648" s="17" t="s">
        <v>5321</v>
      </c>
      <c r="V648" s="17">
        <v>1</v>
      </c>
      <c r="W648" s="17">
        <v>0</v>
      </c>
      <c r="X648" s="17">
        <v>0</v>
      </c>
    </row>
    <row r="649" spans="1:24" s="17" customFormat="1" ht="11.25" x14ac:dyDescent="0.2">
      <c r="A649" s="17" t="s">
        <v>9984</v>
      </c>
      <c r="B649" s="17" t="s">
        <v>9985</v>
      </c>
      <c r="C649" s="17" t="s">
        <v>9986</v>
      </c>
      <c r="D649" s="17" t="s">
        <v>5393</v>
      </c>
      <c r="E649" s="17">
        <v>2015</v>
      </c>
      <c r="F649" s="17" t="s">
        <v>5430</v>
      </c>
      <c r="H649" s="17" t="s">
        <v>9987</v>
      </c>
      <c r="I649" s="17" t="s">
        <v>9988</v>
      </c>
      <c r="J649" s="17" t="s">
        <v>5329</v>
      </c>
      <c r="K649" s="17" t="s">
        <v>5744</v>
      </c>
      <c r="L649" s="17" t="s">
        <v>5784</v>
      </c>
      <c r="M649" s="64">
        <v>1246048</v>
      </c>
      <c r="N649" s="64">
        <v>735827</v>
      </c>
      <c r="O649" s="17" t="s">
        <v>9989</v>
      </c>
      <c r="P649" s="17" t="s">
        <v>9990</v>
      </c>
      <c r="Q649" s="17" t="s">
        <v>9991</v>
      </c>
      <c r="R649" s="17" t="s">
        <v>5321</v>
      </c>
      <c r="S649" s="17" t="s">
        <v>5321</v>
      </c>
      <c r="T649" s="17" t="s">
        <v>5321</v>
      </c>
      <c r="U649" s="17" t="s">
        <v>5321</v>
      </c>
      <c r="V649" s="17">
        <v>1</v>
      </c>
      <c r="W649" s="17">
        <v>0</v>
      </c>
      <c r="X649" s="17">
        <v>0</v>
      </c>
    </row>
    <row r="650" spans="1:24" s="17" customFormat="1" ht="11.25" x14ac:dyDescent="0.2">
      <c r="A650" s="17" t="s">
        <v>9992</v>
      </c>
      <c r="B650" s="17" t="s">
        <v>9993</v>
      </c>
      <c r="C650" s="17" t="s">
        <v>9994</v>
      </c>
      <c r="D650" s="17" t="s">
        <v>5325</v>
      </c>
      <c r="E650" s="17">
        <v>2014</v>
      </c>
      <c r="F650" s="17" t="s">
        <v>11</v>
      </c>
      <c r="H650" s="17" t="s">
        <v>9995</v>
      </c>
      <c r="I650" s="17" t="s">
        <v>9996</v>
      </c>
      <c r="J650" s="17" t="s">
        <v>5369</v>
      </c>
      <c r="K650" s="17" t="s">
        <v>5421</v>
      </c>
      <c r="L650" s="17" t="s">
        <v>7749</v>
      </c>
      <c r="M650" s="64">
        <v>5631742</v>
      </c>
      <c r="N650" s="64">
        <v>4157440</v>
      </c>
      <c r="O650" s="17" t="s">
        <v>5372</v>
      </c>
      <c r="P650" s="17" t="s">
        <v>9997</v>
      </c>
      <c r="Q650" s="17" t="s">
        <v>9998</v>
      </c>
      <c r="R650" s="17" t="s">
        <v>5375</v>
      </c>
      <c r="S650" s="17" t="s">
        <v>9999</v>
      </c>
      <c r="T650" s="17" t="s">
        <v>5321</v>
      </c>
      <c r="U650" s="17" t="s">
        <v>10000</v>
      </c>
      <c r="V650" s="17">
        <v>1</v>
      </c>
      <c r="W650" s="17">
        <v>0</v>
      </c>
      <c r="X650" s="17">
        <v>0</v>
      </c>
    </row>
    <row r="651" spans="1:24" s="17" customFormat="1" ht="11.25" x14ac:dyDescent="0.2">
      <c r="A651" s="17" t="s">
        <v>10001</v>
      </c>
      <c r="B651" s="17" t="s">
        <v>10002</v>
      </c>
      <c r="C651" s="17" t="s">
        <v>10003</v>
      </c>
      <c r="D651" s="17" t="s">
        <v>5429</v>
      </c>
      <c r="E651" s="17">
        <v>2019</v>
      </c>
      <c r="F651" s="17" t="s">
        <v>5430</v>
      </c>
      <c r="H651" s="17" t="s">
        <v>10004</v>
      </c>
      <c r="I651" s="17" t="s">
        <v>10005</v>
      </c>
      <c r="J651" s="17" t="s">
        <v>8725</v>
      </c>
      <c r="K651" s="17" t="s">
        <v>9309</v>
      </c>
      <c r="L651" s="17" t="s">
        <v>5617</v>
      </c>
      <c r="M651" s="64">
        <v>2185777</v>
      </c>
      <c r="N651" s="64">
        <v>1170948</v>
      </c>
      <c r="O651" s="17" t="s">
        <v>10006</v>
      </c>
      <c r="P651" s="17" t="s">
        <v>10007</v>
      </c>
      <c r="Q651" s="17" t="s">
        <v>6331</v>
      </c>
      <c r="R651" s="17" t="s">
        <v>5321</v>
      </c>
      <c r="S651" s="17" t="s">
        <v>5321</v>
      </c>
      <c r="T651" s="17" t="s">
        <v>5321</v>
      </c>
      <c r="U651" s="17" t="s">
        <v>5321</v>
      </c>
      <c r="V651" s="17">
        <v>1</v>
      </c>
      <c r="W651" s="17">
        <v>0</v>
      </c>
      <c r="X651" s="17">
        <v>0</v>
      </c>
    </row>
    <row r="652" spans="1:24" s="17" customFormat="1" ht="11.25" x14ac:dyDescent="0.2">
      <c r="A652" s="17" t="s">
        <v>10008</v>
      </c>
      <c r="B652" s="17" t="s">
        <v>10009</v>
      </c>
      <c r="C652" s="17" t="s">
        <v>10010</v>
      </c>
      <c r="D652" s="17" t="s">
        <v>7659</v>
      </c>
      <c r="E652" s="17">
        <v>2020</v>
      </c>
      <c r="F652" s="17" t="s">
        <v>5394</v>
      </c>
      <c r="I652" s="17" t="s">
        <v>10011</v>
      </c>
      <c r="J652" s="17" t="s">
        <v>5397</v>
      </c>
      <c r="K652" s="17" t="s">
        <v>10012</v>
      </c>
      <c r="L652" s="17" t="s">
        <v>9557</v>
      </c>
      <c r="M652" s="64">
        <v>1599761</v>
      </c>
      <c r="N652" s="64">
        <v>947625</v>
      </c>
      <c r="O652" s="17" t="s">
        <v>5321</v>
      </c>
      <c r="P652" s="17" t="s">
        <v>5321</v>
      </c>
      <c r="Q652" s="17" t="s">
        <v>5349</v>
      </c>
      <c r="R652" s="17" t="s">
        <v>5321</v>
      </c>
      <c r="S652" s="17" t="s">
        <v>5321</v>
      </c>
      <c r="T652" s="17" t="s">
        <v>5321</v>
      </c>
      <c r="U652" s="17" t="s">
        <v>5321</v>
      </c>
      <c r="V652" s="17">
        <v>1</v>
      </c>
      <c r="W652" s="17">
        <v>0</v>
      </c>
      <c r="X652" s="17">
        <v>0</v>
      </c>
    </row>
    <row r="653" spans="1:24" s="17" customFormat="1" ht="11.25" x14ac:dyDescent="0.2">
      <c r="A653" s="17" t="s">
        <v>10013</v>
      </c>
      <c r="B653" s="17" t="s">
        <v>10014</v>
      </c>
      <c r="C653" s="17" t="s">
        <v>10015</v>
      </c>
      <c r="D653" s="17" t="s">
        <v>5325</v>
      </c>
      <c r="E653" s="17">
        <v>2017</v>
      </c>
      <c r="F653" s="17" t="s">
        <v>5313</v>
      </c>
      <c r="I653" s="17" t="s">
        <v>10016</v>
      </c>
      <c r="J653" s="17" t="s">
        <v>5481</v>
      </c>
      <c r="K653" s="17" t="s">
        <v>7287</v>
      </c>
      <c r="L653" s="17" t="s">
        <v>5617</v>
      </c>
      <c r="M653" s="64">
        <v>5845002</v>
      </c>
      <c r="N653" s="64">
        <v>3507002</v>
      </c>
      <c r="O653" s="17" t="s">
        <v>10017</v>
      </c>
      <c r="P653" s="17" t="s">
        <v>10018</v>
      </c>
      <c r="Q653" s="17" t="s">
        <v>10019</v>
      </c>
      <c r="R653" s="17" t="s">
        <v>10020</v>
      </c>
      <c r="S653" s="17" t="s">
        <v>10021</v>
      </c>
      <c r="T653" s="17" t="s">
        <v>5321</v>
      </c>
      <c r="U653" s="17" t="s">
        <v>10022</v>
      </c>
      <c r="V653" s="17">
        <v>1</v>
      </c>
      <c r="W653" s="17">
        <v>0</v>
      </c>
      <c r="X653" s="17">
        <v>0</v>
      </c>
    </row>
    <row r="654" spans="1:24" s="17" customFormat="1" ht="11.25" x14ac:dyDescent="0.2">
      <c r="A654" s="17" t="s">
        <v>10023</v>
      </c>
      <c r="B654" s="17" t="s">
        <v>10024</v>
      </c>
      <c r="C654" s="17" t="s">
        <v>10025</v>
      </c>
      <c r="D654" s="17" t="s">
        <v>5325</v>
      </c>
      <c r="E654" s="17">
        <v>2017</v>
      </c>
      <c r="F654" s="17" t="s">
        <v>5470</v>
      </c>
      <c r="I654" s="17" t="s">
        <v>10026</v>
      </c>
      <c r="J654" s="17" t="s">
        <v>10027</v>
      </c>
      <c r="K654" s="17" t="s">
        <v>6123</v>
      </c>
      <c r="L654" s="17" t="s">
        <v>5617</v>
      </c>
      <c r="M654" s="64">
        <v>5473145</v>
      </c>
      <c r="N654" s="64">
        <v>3283888</v>
      </c>
      <c r="O654" s="17" t="s">
        <v>10028</v>
      </c>
      <c r="P654" s="17" t="s">
        <v>10029</v>
      </c>
      <c r="Q654" s="17" t="s">
        <v>10030</v>
      </c>
      <c r="R654" s="17" t="s">
        <v>10031</v>
      </c>
      <c r="S654" s="17" t="s">
        <v>10032</v>
      </c>
      <c r="T654" s="17" t="s">
        <v>5321</v>
      </c>
      <c r="U654" s="17" t="s">
        <v>10033</v>
      </c>
      <c r="V654" s="17">
        <v>1</v>
      </c>
      <c r="W654" s="17">
        <v>0</v>
      </c>
      <c r="X654" s="17">
        <v>0</v>
      </c>
    </row>
    <row r="655" spans="1:24" s="17" customFormat="1" ht="11.25" x14ac:dyDescent="0.2">
      <c r="A655" s="17" t="s">
        <v>10034</v>
      </c>
      <c r="B655" s="17" t="s">
        <v>10035</v>
      </c>
      <c r="C655" s="17" t="s">
        <v>10036</v>
      </c>
      <c r="D655" s="17" t="s">
        <v>5381</v>
      </c>
      <c r="E655" s="17">
        <v>2017</v>
      </c>
      <c r="F655" s="17" t="s">
        <v>5326</v>
      </c>
      <c r="H655" s="17" t="s">
        <v>8222</v>
      </c>
      <c r="I655" s="17" t="s">
        <v>10037</v>
      </c>
      <c r="J655" s="17" t="s">
        <v>5597</v>
      </c>
      <c r="K655" s="17" t="s">
        <v>7287</v>
      </c>
      <c r="L655" s="17" t="s">
        <v>7288</v>
      </c>
      <c r="M655" s="64">
        <v>1350145</v>
      </c>
      <c r="N655" s="64">
        <v>810087</v>
      </c>
      <c r="O655" s="17" t="s">
        <v>5952</v>
      </c>
      <c r="P655" s="17" t="s">
        <v>10038</v>
      </c>
      <c r="Q655" s="17" t="s">
        <v>10039</v>
      </c>
      <c r="R655" s="17" t="s">
        <v>5321</v>
      </c>
      <c r="S655" s="17" t="s">
        <v>5321</v>
      </c>
      <c r="T655" s="17" t="s">
        <v>5321</v>
      </c>
      <c r="U655" s="17" t="s">
        <v>5321</v>
      </c>
      <c r="V655" s="17">
        <v>1</v>
      </c>
      <c r="W655" s="17">
        <v>0</v>
      </c>
      <c r="X655" s="17">
        <v>0</v>
      </c>
    </row>
    <row r="656" spans="1:24" s="17" customFormat="1" ht="11.25" x14ac:dyDescent="0.2">
      <c r="A656" s="17" t="s">
        <v>10040</v>
      </c>
      <c r="B656" s="17" t="s">
        <v>10041</v>
      </c>
      <c r="C656" s="17" t="s">
        <v>10042</v>
      </c>
      <c r="D656" s="17" t="s">
        <v>5393</v>
      </c>
      <c r="E656" s="17">
        <v>2015</v>
      </c>
      <c r="F656" s="17" t="s">
        <v>5418</v>
      </c>
      <c r="H656" s="17" t="s">
        <v>10043</v>
      </c>
      <c r="I656" s="17" t="s">
        <v>10044</v>
      </c>
      <c r="J656" s="17" t="s">
        <v>5508</v>
      </c>
      <c r="K656" s="17" t="s">
        <v>5463</v>
      </c>
      <c r="L656" s="17" t="s">
        <v>6055</v>
      </c>
      <c r="M656" s="64">
        <v>2073657</v>
      </c>
      <c r="N656" s="64">
        <v>1233390</v>
      </c>
      <c r="O656" s="17" t="s">
        <v>10045</v>
      </c>
      <c r="P656" s="17" t="s">
        <v>10046</v>
      </c>
      <c r="Q656" s="17" t="s">
        <v>5402</v>
      </c>
      <c r="R656" s="17" t="s">
        <v>5321</v>
      </c>
      <c r="S656" s="17" t="s">
        <v>5321</v>
      </c>
      <c r="T656" s="17" t="s">
        <v>5321</v>
      </c>
      <c r="U656" s="17" t="s">
        <v>5321</v>
      </c>
      <c r="V656" s="17">
        <v>1</v>
      </c>
      <c r="W656" s="17">
        <v>0</v>
      </c>
      <c r="X656" s="17">
        <v>0</v>
      </c>
    </row>
    <row r="657" spans="1:24" s="17" customFormat="1" ht="11.25" x14ac:dyDescent="0.2">
      <c r="A657" s="17" t="s">
        <v>10047</v>
      </c>
      <c r="B657" s="17" t="s">
        <v>10048</v>
      </c>
      <c r="C657" s="17" t="s">
        <v>10049</v>
      </c>
      <c r="D657" s="17" t="s">
        <v>5393</v>
      </c>
      <c r="E657" s="17">
        <v>2016</v>
      </c>
      <c r="F657" s="17" t="s">
        <v>5430</v>
      </c>
      <c r="H657" s="17" t="s">
        <v>10050</v>
      </c>
      <c r="I657" s="17" t="s">
        <v>10051</v>
      </c>
      <c r="J657" s="17" t="s">
        <v>5384</v>
      </c>
      <c r="K657" s="17" t="s">
        <v>5410</v>
      </c>
      <c r="L657" s="17" t="s">
        <v>5835</v>
      </c>
      <c r="M657" s="64">
        <v>1537313</v>
      </c>
      <c r="N657" s="64">
        <v>916628</v>
      </c>
      <c r="O657" s="17" t="s">
        <v>10052</v>
      </c>
      <c r="P657" s="17" t="s">
        <v>10053</v>
      </c>
      <c r="Q657" s="17" t="s">
        <v>7161</v>
      </c>
      <c r="R657" s="17" t="s">
        <v>5321</v>
      </c>
      <c r="S657" s="17" t="s">
        <v>5321</v>
      </c>
      <c r="T657" s="17" t="s">
        <v>5321</v>
      </c>
      <c r="U657" s="17" t="s">
        <v>5321</v>
      </c>
      <c r="V657" s="17">
        <v>1</v>
      </c>
      <c r="W657" s="17">
        <v>0</v>
      </c>
      <c r="X657" s="17">
        <v>0</v>
      </c>
    </row>
    <row r="658" spans="1:24" s="17" customFormat="1" ht="11.25" x14ac:dyDescent="0.2">
      <c r="A658" s="17" t="s">
        <v>10054</v>
      </c>
      <c r="B658" s="17" t="s">
        <v>10055</v>
      </c>
      <c r="C658" s="17" t="s">
        <v>10056</v>
      </c>
      <c r="D658" s="17" t="s">
        <v>5393</v>
      </c>
      <c r="E658" s="17">
        <v>2017</v>
      </c>
      <c r="F658" s="17" t="s">
        <v>6542</v>
      </c>
      <c r="G658" s="17" t="s">
        <v>10057</v>
      </c>
      <c r="H658" s="17" t="s">
        <v>10058</v>
      </c>
      <c r="I658" s="17" t="s">
        <v>10059</v>
      </c>
      <c r="J658" s="17" t="s">
        <v>5607</v>
      </c>
      <c r="K658" s="17" t="s">
        <v>7287</v>
      </c>
      <c r="L658" s="17" t="s">
        <v>6411</v>
      </c>
      <c r="M658" s="64">
        <v>3674830</v>
      </c>
      <c r="N658" s="64">
        <v>2193710</v>
      </c>
      <c r="O658" s="17" t="s">
        <v>10060</v>
      </c>
      <c r="P658" s="17" t="s">
        <v>10061</v>
      </c>
      <c r="Q658" s="17" t="s">
        <v>10062</v>
      </c>
      <c r="R658" s="17" t="s">
        <v>5321</v>
      </c>
      <c r="S658" s="17" t="s">
        <v>5321</v>
      </c>
      <c r="T658" s="17" t="s">
        <v>5321</v>
      </c>
      <c r="U658" s="17" t="s">
        <v>5321</v>
      </c>
      <c r="V658" s="17">
        <v>1</v>
      </c>
      <c r="W658" s="17">
        <v>0</v>
      </c>
      <c r="X658" s="17">
        <v>0</v>
      </c>
    </row>
    <row r="659" spans="1:24" s="17" customFormat="1" ht="11.25" x14ac:dyDescent="0.2">
      <c r="A659" s="17" t="s">
        <v>10063</v>
      </c>
      <c r="B659" s="17" t="s">
        <v>10064</v>
      </c>
      <c r="C659" s="17" t="s">
        <v>10065</v>
      </c>
      <c r="D659" s="17" t="s">
        <v>7659</v>
      </c>
      <c r="E659" s="17">
        <v>2020</v>
      </c>
      <c r="F659" s="17" t="s">
        <v>5655</v>
      </c>
      <c r="I659" s="17" t="s">
        <v>10066</v>
      </c>
      <c r="J659" s="17" t="s">
        <v>5481</v>
      </c>
      <c r="K659" s="17" t="s">
        <v>9246</v>
      </c>
      <c r="L659" s="17" t="s">
        <v>5473</v>
      </c>
      <c r="M659" s="64">
        <v>940828</v>
      </c>
      <c r="N659" s="64">
        <v>564169</v>
      </c>
      <c r="O659" s="17" t="s">
        <v>10067</v>
      </c>
      <c r="P659" s="17" t="s">
        <v>10068</v>
      </c>
      <c r="Q659" s="17" t="s">
        <v>10069</v>
      </c>
      <c r="R659" s="17" t="s">
        <v>5321</v>
      </c>
      <c r="S659" s="17" t="s">
        <v>5321</v>
      </c>
      <c r="T659" s="17" t="s">
        <v>5321</v>
      </c>
      <c r="U659" s="17" t="s">
        <v>5321</v>
      </c>
      <c r="V659" s="17">
        <v>1</v>
      </c>
      <c r="W659" s="17">
        <v>0</v>
      </c>
      <c r="X659" s="17">
        <v>0</v>
      </c>
    </row>
    <row r="660" spans="1:24" s="17" customFormat="1" ht="11.25" x14ac:dyDescent="0.2">
      <c r="A660" s="17" t="s">
        <v>10070</v>
      </c>
      <c r="B660" s="17" t="s">
        <v>10071</v>
      </c>
      <c r="C660" s="17" t="s">
        <v>10072</v>
      </c>
      <c r="D660" s="17" t="s">
        <v>5325</v>
      </c>
      <c r="E660" s="17">
        <v>2014</v>
      </c>
      <c r="F660" s="17" t="s">
        <v>26</v>
      </c>
      <c r="H660" s="17" t="s">
        <v>10073</v>
      </c>
      <c r="I660" s="17" t="s">
        <v>10074</v>
      </c>
      <c r="J660" s="17" t="s">
        <v>5597</v>
      </c>
      <c r="K660" s="17" t="s">
        <v>5421</v>
      </c>
      <c r="L660" s="17" t="s">
        <v>6015</v>
      </c>
      <c r="M660" s="64">
        <v>1261940</v>
      </c>
      <c r="N660" s="64">
        <v>757220</v>
      </c>
      <c r="O660" s="17" t="s">
        <v>5372</v>
      </c>
      <c r="P660" s="17" t="s">
        <v>10075</v>
      </c>
      <c r="Q660" s="17" t="s">
        <v>10076</v>
      </c>
      <c r="R660" s="17" t="s">
        <v>5375</v>
      </c>
      <c r="S660" s="17" t="s">
        <v>10077</v>
      </c>
      <c r="T660" s="17" t="s">
        <v>5321</v>
      </c>
      <c r="U660" s="17" t="s">
        <v>10078</v>
      </c>
      <c r="V660" s="17">
        <v>1</v>
      </c>
      <c r="W660" s="17">
        <v>0</v>
      </c>
      <c r="X660" s="17">
        <v>0</v>
      </c>
    </row>
    <row r="661" spans="1:24" s="17" customFormat="1" ht="11.25" x14ac:dyDescent="0.2">
      <c r="A661" s="17" t="s">
        <v>10079</v>
      </c>
      <c r="B661" s="17" t="s">
        <v>10080</v>
      </c>
      <c r="C661" s="17" t="s">
        <v>10081</v>
      </c>
      <c r="D661" s="17" t="s">
        <v>5325</v>
      </c>
      <c r="E661" s="17">
        <v>2015</v>
      </c>
      <c r="F661" s="17" t="s">
        <v>5430</v>
      </c>
      <c r="H661" s="17" t="s">
        <v>10082</v>
      </c>
      <c r="I661" s="17" t="s">
        <v>10083</v>
      </c>
      <c r="J661" s="17" t="s">
        <v>5329</v>
      </c>
      <c r="K661" s="17" t="s">
        <v>5487</v>
      </c>
      <c r="L661" s="17" t="s">
        <v>5411</v>
      </c>
      <c r="M661" s="64">
        <v>2971276</v>
      </c>
      <c r="N661" s="64">
        <v>1782764</v>
      </c>
      <c r="O661" s="17" t="s">
        <v>6898</v>
      </c>
      <c r="P661" s="17" t="s">
        <v>10084</v>
      </c>
      <c r="Q661" s="17" t="s">
        <v>6167</v>
      </c>
      <c r="R661" s="17" t="s">
        <v>5375</v>
      </c>
      <c r="S661" s="17" t="s">
        <v>10085</v>
      </c>
      <c r="T661" s="17" t="s">
        <v>10086</v>
      </c>
      <c r="U661" s="17" t="s">
        <v>10087</v>
      </c>
      <c r="V661" s="17">
        <v>1</v>
      </c>
      <c r="W661" s="17">
        <v>0</v>
      </c>
      <c r="X661" s="17">
        <v>0</v>
      </c>
    </row>
    <row r="662" spans="1:24" s="17" customFormat="1" ht="11.25" x14ac:dyDescent="0.2">
      <c r="A662" s="17" t="s">
        <v>10088</v>
      </c>
      <c r="B662" s="17" t="s">
        <v>10089</v>
      </c>
      <c r="C662" s="17" t="s">
        <v>10090</v>
      </c>
      <c r="D662" s="17" t="s">
        <v>5406</v>
      </c>
      <c r="E662" s="17">
        <v>2019</v>
      </c>
      <c r="F662" s="17" t="s">
        <v>5394</v>
      </c>
      <c r="H662" s="17" t="s">
        <v>10091</v>
      </c>
      <c r="I662" s="17" t="s">
        <v>5321</v>
      </c>
      <c r="J662" s="17" t="s">
        <v>5321</v>
      </c>
      <c r="K662" s="17" t="s">
        <v>9323</v>
      </c>
      <c r="L662" s="17" t="s">
        <v>6378</v>
      </c>
      <c r="M662" s="64">
        <v>917550</v>
      </c>
      <c r="N662" s="64">
        <v>501875</v>
      </c>
      <c r="O662" s="17" t="s">
        <v>10092</v>
      </c>
      <c r="P662" s="17" t="s">
        <v>10093</v>
      </c>
      <c r="Q662" s="17" t="s">
        <v>5320</v>
      </c>
      <c r="R662" s="17" t="s">
        <v>5321</v>
      </c>
      <c r="S662" s="17" t="s">
        <v>5321</v>
      </c>
      <c r="T662" s="17" t="s">
        <v>5321</v>
      </c>
      <c r="U662" s="17" t="s">
        <v>5321</v>
      </c>
      <c r="V662" s="17">
        <v>1</v>
      </c>
      <c r="W662" s="17">
        <v>0</v>
      </c>
      <c r="X662" s="17">
        <v>0</v>
      </c>
    </row>
    <row r="663" spans="1:24" s="17" customFormat="1" ht="11.25" x14ac:dyDescent="0.2">
      <c r="A663" s="17" t="s">
        <v>10094</v>
      </c>
      <c r="B663" s="17" t="s">
        <v>10095</v>
      </c>
      <c r="C663" s="17" t="s">
        <v>10096</v>
      </c>
      <c r="D663" s="17" t="s">
        <v>5325</v>
      </c>
      <c r="E663" s="17">
        <v>2018</v>
      </c>
      <c r="F663" s="17" t="s">
        <v>5791</v>
      </c>
      <c r="H663" s="17" t="s">
        <v>10097</v>
      </c>
      <c r="I663" s="17" t="s">
        <v>5321</v>
      </c>
      <c r="J663" s="17" t="s">
        <v>5321</v>
      </c>
      <c r="K663" s="17" t="s">
        <v>10098</v>
      </c>
      <c r="L663" s="17" t="s">
        <v>10099</v>
      </c>
      <c r="M663" s="64">
        <v>1296509</v>
      </c>
      <c r="N663" s="64">
        <v>777903</v>
      </c>
      <c r="O663" s="17" t="s">
        <v>7242</v>
      </c>
      <c r="P663" s="17" t="s">
        <v>10100</v>
      </c>
      <c r="Q663" s="17" t="s">
        <v>10101</v>
      </c>
      <c r="R663" s="17" t="s">
        <v>10102</v>
      </c>
      <c r="S663" s="17" t="s">
        <v>5321</v>
      </c>
      <c r="T663" s="17" t="s">
        <v>5321</v>
      </c>
      <c r="U663" s="17" t="s">
        <v>10103</v>
      </c>
      <c r="V663" s="17">
        <v>1</v>
      </c>
      <c r="W663" s="17">
        <v>0</v>
      </c>
      <c r="X663" s="17">
        <v>0</v>
      </c>
    </row>
    <row r="664" spans="1:24" s="17" customFormat="1" ht="11.25" x14ac:dyDescent="0.2">
      <c r="A664" s="17" t="s">
        <v>10104</v>
      </c>
      <c r="B664" s="17" t="s">
        <v>10105</v>
      </c>
      <c r="C664" s="17" t="s">
        <v>10104</v>
      </c>
      <c r="D664" s="17" t="s">
        <v>5441</v>
      </c>
      <c r="E664" s="17">
        <v>2018</v>
      </c>
      <c r="F664" s="17" t="s">
        <v>11</v>
      </c>
      <c r="G664" s="17" t="s">
        <v>10106</v>
      </c>
      <c r="H664" s="17" t="s">
        <v>10107</v>
      </c>
      <c r="I664" s="17" t="s">
        <v>10108</v>
      </c>
      <c r="J664" s="17" t="s">
        <v>7232</v>
      </c>
      <c r="K664" s="17" t="s">
        <v>7324</v>
      </c>
      <c r="L664" s="17" t="s">
        <v>5521</v>
      </c>
      <c r="M664" s="64">
        <v>4726970</v>
      </c>
      <c r="N664" s="64">
        <v>2532707</v>
      </c>
      <c r="O664" s="17" t="s">
        <v>10109</v>
      </c>
      <c r="P664" s="17" t="s">
        <v>10110</v>
      </c>
      <c r="Q664" s="17" t="s">
        <v>10111</v>
      </c>
      <c r="R664" s="17" t="s">
        <v>5321</v>
      </c>
      <c r="S664" s="17" t="s">
        <v>5321</v>
      </c>
      <c r="T664" s="17" t="s">
        <v>5321</v>
      </c>
      <c r="U664" s="17" t="s">
        <v>5321</v>
      </c>
      <c r="V664" s="17">
        <v>1</v>
      </c>
      <c r="W664" s="17">
        <v>0</v>
      </c>
      <c r="X664" s="17">
        <v>0</v>
      </c>
    </row>
    <row r="665" spans="1:24" s="17" customFormat="1" ht="11.25" x14ac:dyDescent="0.2">
      <c r="A665" s="17" t="s">
        <v>10112</v>
      </c>
      <c r="B665" s="17" t="s">
        <v>10113</v>
      </c>
      <c r="C665" s="17" t="s">
        <v>10114</v>
      </c>
      <c r="D665" s="17" t="s">
        <v>5429</v>
      </c>
      <c r="E665" s="17">
        <v>2018</v>
      </c>
      <c r="F665" s="17" t="s">
        <v>5460</v>
      </c>
      <c r="G665" s="17" t="s">
        <v>10115</v>
      </c>
      <c r="H665" s="17" t="s">
        <v>10116</v>
      </c>
      <c r="I665" s="17" t="s">
        <v>10117</v>
      </c>
      <c r="J665" s="17" t="s">
        <v>5519</v>
      </c>
      <c r="K665" s="17" t="s">
        <v>8793</v>
      </c>
      <c r="L665" s="17" t="s">
        <v>8294</v>
      </c>
      <c r="M665" s="64">
        <v>1559970</v>
      </c>
      <c r="N665" s="64">
        <v>838731</v>
      </c>
      <c r="O665" s="17" t="s">
        <v>10118</v>
      </c>
      <c r="P665" s="17" t="s">
        <v>10119</v>
      </c>
      <c r="Q665" s="17" t="s">
        <v>5437</v>
      </c>
      <c r="R665" s="17" t="s">
        <v>5321</v>
      </c>
      <c r="S665" s="17" t="s">
        <v>5321</v>
      </c>
      <c r="T665" s="17" t="s">
        <v>5321</v>
      </c>
      <c r="U665" s="17" t="s">
        <v>5321</v>
      </c>
      <c r="V665" s="17">
        <v>1</v>
      </c>
      <c r="W665" s="17">
        <v>0</v>
      </c>
      <c r="X665" s="17">
        <v>0</v>
      </c>
    </row>
    <row r="666" spans="1:24" s="17" customFormat="1" ht="11.25" x14ac:dyDescent="0.2">
      <c r="A666" s="17" t="s">
        <v>10120</v>
      </c>
      <c r="B666" s="17" t="s">
        <v>10121</v>
      </c>
      <c r="C666" s="17" t="s">
        <v>10122</v>
      </c>
      <c r="D666" s="17" t="s">
        <v>5325</v>
      </c>
      <c r="E666" s="17">
        <v>2018</v>
      </c>
      <c r="F666" s="17" t="s">
        <v>5496</v>
      </c>
      <c r="H666" s="17" t="s">
        <v>10123</v>
      </c>
      <c r="I666" s="17" t="s">
        <v>5321</v>
      </c>
      <c r="J666" s="17" t="s">
        <v>5321</v>
      </c>
      <c r="K666" s="17" t="s">
        <v>9091</v>
      </c>
      <c r="L666" s="17" t="s">
        <v>5358</v>
      </c>
      <c r="M666" s="64">
        <v>8079824</v>
      </c>
      <c r="N666" s="64">
        <v>4840514</v>
      </c>
      <c r="O666" s="17" t="s">
        <v>10124</v>
      </c>
      <c r="P666" s="17" t="s">
        <v>10125</v>
      </c>
      <c r="Q666" s="17" t="s">
        <v>10126</v>
      </c>
      <c r="R666" s="17" t="s">
        <v>5321</v>
      </c>
      <c r="S666" s="17" t="s">
        <v>5321</v>
      </c>
      <c r="T666" s="17" t="s">
        <v>5321</v>
      </c>
      <c r="U666" s="17" t="s">
        <v>10127</v>
      </c>
      <c r="V666" s="17">
        <v>1</v>
      </c>
      <c r="W666" s="17">
        <v>0</v>
      </c>
      <c r="X666" s="17">
        <v>0</v>
      </c>
    </row>
    <row r="667" spans="1:24" s="17" customFormat="1" ht="11.25" x14ac:dyDescent="0.2">
      <c r="A667" s="17" t="s">
        <v>10128</v>
      </c>
      <c r="B667" s="17" t="s">
        <v>10129</v>
      </c>
      <c r="C667" s="17" t="s">
        <v>10130</v>
      </c>
      <c r="D667" s="17" t="s">
        <v>5441</v>
      </c>
      <c r="E667" s="17">
        <v>2019</v>
      </c>
      <c r="F667" s="17" t="s">
        <v>5882</v>
      </c>
      <c r="H667" s="17" t="s">
        <v>8329</v>
      </c>
      <c r="I667" s="17" t="s">
        <v>10131</v>
      </c>
      <c r="J667" s="17" t="s">
        <v>5716</v>
      </c>
      <c r="K667" s="17" t="s">
        <v>9107</v>
      </c>
      <c r="L667" s="17" t="s">
        <v>5434</v>
      </c>
      <c r="M667" s="64">
        <v>5713188</v>
      </c>
      <c r="N667" s="64">
        <v>2917750</v>
      </c>
      <c r="O667" s="17" t="s">
        <v>10132</v>
      </c>
      <c r="P667" s="17" t="s">
        <v>10133</v>
      </c>
      <c r="Q667" s="17" t="s">
        <v>5320</v>
      </c>
      <c r="R667" s="17" t="s">
        <v>5321</v>
      </c>
      <c r="S667" s="17" t="s">
        <v>5321</v>
      </c>
      <c r="T667" s="17" t="s">
        <v>5321</v>
      </c>
      <c r="U667" s="17" t="s">
        <v>5321</v>
      </c>
      <c r="V667" s="17">
        <v>1</v>
      </c>
      <c r="W667" s="17">
        <v>0</v>
      </c>
      <c r="X667" s="17">
        <v>0</v>
      </c>
    </row>
    <row r="668" spans="1:24" s="17" customFormat="1" ht="11.25" x14ac:dyDescent="0.2">
      <c r="A668" s="17" t="s">
        <v>10134</v>
      </c>
      <c r="B668" s="17" t="s">
        <v>10135</v>
      </c>
      <c r="C668" s="17" t="s">
        <v>10136</v>
      </c>
      <c r="D668" s="17" t="s">
        <v>5429</v>
      </c>
      <c r="E668" s="17">
        <v>2020</v>
      </c>
      <c r="F668" s="17" t="s">
        <v>5430</v>
      </c>
      <c r="G668" s="17" t="s">
        <v>20</v>
      </c>
      <c r="H668" s="17" t="s">
        <v>10137</v>
      </c>
      <c r="I668" s="17" t="s">
        <v>10138</v>
      </c>
      <c r="J668" s="17" t="s">
        <v>10139</v>
      </c>
      <c r="K668" s="17" t="s">
        <v>5330</v>
      </c>
      <c r="L668" s="17" t="s">
        <v>6736</v>
      </c>
      <c r="M668" s="64">
        <v>2030344</v>
      </c>
      <c r="N668" s="64">
        <v>1116687</v>
      </c>
      <c r="O668" s="17" t="s">
        <v>10140</v>
      </c>
      <c r="P668" s="17" t="s">
        <v>10141</v>
      </c>
      <c r="Q668" s="17" t="s">
        <v>10142</v>
      </c>
      <c r="R668" s="17" t="s">
        <v>5321</v>
      </c>
      <c r="S668" s="17" t="s">
        <v>5321</v>
      </c>
      <c r="T668" s="17" t="s">
        <v>5321</v>
      </c>
      <c r="U668" s="17" t="s">
        <v>5321</v>
      </c>
      <c r="V668" s="17">
        <v>1</v>
      </c>
      <c r="W668" s="17">
        <v>0</v>
      </c>
      <c r="X668" s="17">
        <v>0</v>
      </c>
    </row>
    <row r="669" spans="1:24" s="17" customFormat="1" ht="11.25" x14ac:dyDescent="0.2">
      <c r="A669" s="17" t="s">
        <v>10143</v>
      </c>
      <c r="B669" s="17" t="s">
        <v>10144</v>
      </c>
      <c r="C669" s="17" t="s">
        <v>10145</v>
      </c>
      <c r="D669" s="17" t="s">
        <v>5393</v>
      </c>
      <c r="E669" s="17">
        <v>2018</v>
      </c>
      <c r="F669" s="17" t="s">
        <v>5313</v>
      </c>
      <c r="H669" s="17" t="s">
        <v>10146</v>
      </c>
      <c r="I669" s="17" t="s">
        <v>10147</v>
      </c>
      <c r="J669" s="17" t="s">
        <v>5519</v>
      </c>
      <c r="K669" s="17" t="s">
        <v>8716</v>
      </c>
      <c r="L669" s="17" t="s">
        <v>5473</v>
      </c>
      <c r="M669" s="64">
        <v>3167290</v>
      </c>
      <c r="N669" s="64">
        <v>1727833</v>
      </c>
      <c r="O669" s="17" t="s">
        <v>10148</v>
      </c>
      <c r="P669" s="17" t="s">
        <v>10149</v>
      </c>
      <c r="Q669" s="17" t="s">
        <v>6183</v>
      </c>
      <c r="R669" s="17" t="s">
        <v>5321</v>
      </c>
      <c r="S669" s="17" t="s">
        <v>5321</v>
      </c>
      <c r="T669" s="17" t="s">
        <v>5321</v>
      </c>
      <c r="U669" s="17" t="s">
        <v>5321</v>
      </c>
      <c r="V669" s="17">
        <v>1</v>
      </c>
      <c r="W669" s="17">
        <v>0</v>
      </c>
      <c r="X669" s="17">
        <v>0</v>
      </c>
    </row>
    <row r="670" spans="1:24" s="17" customFormat="1" ht="11.25" x14ac:dyDescent="0.2">
      <c r="A670" s="17" t="s">
        <v>10150</v>
      </c>
      <c r="B670" s="17" t="s">
        <v>10151</v>
      </c>
      <c r="C670" s="17" t="s">
        <v>10152</v>
      </c>
      <c r="D670" s="17" t="s">
        <v>5393</v>
      </c>
      <c r="E670" s="17">
        <v>2020</v>
      </c>
      <c r="F670" s="17" t="s">
        <v>5326</v>
      </c>
      <c r="H670" s="17" t="s">
        <v>10153</v>
      </c>
      <c r="I670" s="17" t="s">
        <v>10154</v>
      </c>
      <c r="J670" s="17" t="s">
        <v>5397</v>
      </c>
      <c r="K670" s="17" t="s">
        <v>5330</v>
      </c>
      <c r="L670" s="17" t="s">
        <v>8025</v>
      </c>
      <c r="M670" s="64">
        <v>20403266</v>
      </c>
      <c r="N670" s="64">
        <v>6499897</v>
      </c>
      <c r="O670" s="17" t="s">
        <v>10155</v>
      </c>
      <c r="P670" s="17" t="s">
        <v>10156</v>
      </c>
      <c r="Q670" s="17" t="s">
        <v>10157</v>
      </c>
      <c r="R670" s="17" t="s">
        <v>5321</v>
      </c>
      <c r="S670" s="17" t="s">
        <v>5321</v>
      </c>
      <c r="T670" s="17" t="s">
        <v>5321</v>
      </c>
      <c r="U670" s="17" t="s">
        <v>5321</v>
      </c>
      <c r="V670" s="17">
        <v>1</v>
      </c>
      <c r="W670" s="17">
        <v>0</v>
      </c>
      <c r="X670" s="17">
        <v>0</v>
      </c>
    </row>
    <row r="671" spans="1:24" s="17" customFormat="1" ht="11.25" x14ac:dyDescent="0.2">
      <c r="A671" s="17" t="s">
        <v>10158</v>
      </c>
      <c r="B671" s="17" t="s">
        <v>10159</v>
      </c>
      <c r="C671" s="17" t="s">
        <v>10160</v>
      </c>
      <c r="D671" s="17" t="s">
        <v>5393</v>
      </c>
      <c r="E671" s="17">
        <v>2019</v>
      </c>
      <c r="F671" s="17" t="s">
        <v>5430</v>
      </c>
      <c r="H671" s="17" t="s">
        <v>10161</v>
      </c>
      <c r="I671" s="17" t="s">
        <v>10162</v>
      </c>
      <c r="J671" s="17" t="s">
        <v>7254</v>
      </c>
      <c r="K671" s="17" t="s">
        <v>9030</v>
      </c>
      <c r="L671" s="17" t="s">
        <v>5473</v>
      </c>
      <c r="M671" s="64">
        <v>1956015</v>
      </c>
      <c r="N671" s="64">
        <v>1072385</v>
      </c>
      <c r="O671" s="17" t="s">
        <v>10163</v>
      </c>
      <c r="P671" s="17" t="s">
        <v>10164</v>
      </c>
      <c r="Q671" s="17" t="s">
        <v>8536</v>
      </c>
      <c r="R671" s="17" t="s">
        <v>5321</v>
      </c>
      <c r="S671" s="17" t="s">
        <v>5321</v>
      </c>
      <c r="T671" s="17" t="s">
        <v>5321</v>
      </c>
      <c r="U671" s="17" t="s">
        <v>5321</v>
      </c>
      <c r="V671" s="17">
        <v>1</v>
      </c>
      <c r="W671" s="17">
        <v>0</v>
      </c>
      <c r="X671" s="17">
        <v>0</v>
      </c>
    </row>
    <row r="672" spans="1:24" s="17" customFormat="1" ht="11.25" x14ac:dyDescent="0.2">
      <c r="A672" s="17" t="s">
        <v>10165</v>
      </c>
      <c r="B672" s="17" t="s">
        <v>10166</v>
      </c>
      <c r="C672" s="17" t="s">
        <v>10167</v>
      </c>
      <c r="D672" s="17" t="s">
        <v>5429</v>
      </c>
      <c r="E672" s="17">
        <v>2015</v>
      </c>
      <c r="F672" s="17" t="s">
        <v>5430</v>
      </c>
      <c r="H672" s="17" t="s">
        <v>10168</v>
      </c>
      <c r="I672" s="17" t="s">
        <v>10169</v>
      </c>
      <c r="J672" s="17" t="s">
        <v>5329</v>
      </c>
      <c r="K672" s="17" t="s">
        <v>10170</v>
      </c>
      <c r="L672" s="17" t="s">
        <v>5386</v>
      </c>
      <c r="M672" s="64">
        <v>1572043</v>
      </c>
      <c r="N672" s="64">
        <v>943193</v>
      </c>
      <c r="O672" s="17" t="s">
        <v>6221</v>
      </c>
      <c r="P672" s="17" t="s">
        <v>10171</v>
      </c>
      <c r="Q672" s="17" t="s">
        <v>10172</v>
      </c>
      <c r="R672" s="17" t="s">
        <v>5321</v>
      </c>
      <c r="S672" s="17" t="s">
        <v>5321</v>
      </c>
      <c r="T672" s="17" t="s">
        <v>5321</v>
      </c>
      <c r="U672" s="17" t="s">
        <v>5321</v>
      </c>
      <c r="V672" s="17">
        <v>0</v>
      </c>
      <c r="W672" s="17">
        <v>0</v>
      </c>
      <c r="X672" s="17">
        <v>0</v>
      </c>
    </row>
    <row r="673" spans="1:24" s="17" customFormat="1" ht="11.25" x14ac:dyDescent="0.2">
      <c r="A673" s="17" t="s">
        <v>10173</v>
      </c>
      <c r="B673" s="17" t="s">
        <v>10174</v>
      </c>
      <c r="C673" s="17" t="s">
        <v>10175</v>
      </c>
      <c r="D673" s="17" t="s">
        <v>5325</v>
      </c>
      <c r="E673" s="17">
        <v>2014</v>
      </c>
      <c r="F673" s="17" t="s">
        <v>5430</v>
      </c>
      <c r="H673" s="17" t="s">
        <v>10176</v>
      </c>
      <c r="I673" s="17" t="s">
        <v>10177</v>
      </c>
      <c r="J673" s="17" t="s">
        <v>5597</v>
      </c>
      <c r="K673" s="17" t="s">
        <v>6197</v>
      </c>
      <c r="L673" s="17" t="s">
        <v>10178</v>
      </c>
      <c r="M673" s="64">
        <v>1123860</v>
      </c>
      <c r="N673" s="64">
        <v>674316</v>
      </c>
      <c r="O673" s="17" t="s">
        <v>5372</v>
      </c>
      <c r="P673" s="17" t="s">
        <v>10179</v>
      </c>
      <c r="Q673" s="17" t="s">
        <v>7605</v>
      </c>
      <c r="R673" s="17" t="s">
        <v>10180</v>
      </c>
      <c r="S673" s="17" t="s">
        <v>10181</v>
      </c>
      <c r="T673" s="17" t="s">
        <v>5321</v>
      </c>
      <c r="U673" s="17" t="s">
        <v>10182</v>
      </c>
      <c r="V673" s="17">
        <v>1</v>
      </c>
      <c r="W673" s="17">
        <v>0</v>
      </c>
      <c r="X673" s="17">
        <v>0</v>
      </c>
    </row>
    <row r="674" spans="1:24" s="17" customFormat="1" ht="11.25" x14ac:dyDescent="0.2">
      <c r="A674" s="17" t="s">
        <v>10183</v>
      </c>
      <c r="B674" s="17" t="s">
        <v>10184</v>
      </c>
      <c r="C674" s="17" t="s">
        <v>10183</v>
      </c>
      <c r="D674" s="17" t="s">
        <v>5441</v>
      </c>
      <c r="E674" s="17">
        <v>2019</v>
      </c>
      <c r="F674" s="17" t="s">
        <v>17</v>
      </c>
      <c r="H674" s="17" t="s">
        <v>10185</v>
      </c>
      <c r="I674" s="17" t="s">
        <v>10186</v>
      </c>
      <c r="J674" s="17" t="s">
        <v>7254</v>
      </c>
      <c r="K674" s="17" t="s">
        <v>9107</v>
      </c>
      <c r="L674" s="17" t="s">
        <v>5672</v>
      </c>
      <c r="M674" s="64">
        <v>3082408</v>
      </c>
      <c r="N674" s="64">
        <v>1580734</v>
      </c>
      <c r="O674" s="17" t="s">
        <v>10187</v>
      </c>
      <c r="P674" s="17" t="s">
        <v>10188</v>
      </c>
      <c r="Q674" s="17" t="s">
        <v>10189</v>
      </c>
      <c r="R674" s="17" t="s">
        <v>5321</v>
      </c>
      <c r="S674" s="17" t="s">
        <v>5321</v>
      </c>
      <c r="T674" s="17" t="s">
        <v>5321</v>
      </c>
      <c r="U674" s="17" t="s">
        <v>5321</v>
      </c>
      <c r="V674" s="17">
        <v>1</v>
      </c>
      <c r="W674" s="17">
        <v>0</v>
      </c>
      <c r="X674" s="17">
        <v>0</v>
      </c>
    </row>
    <row r="675" spans="1:24" s="17" customFormat="1" ht="11.25" x14ac:dyDescent="0.2">
      <c r="A675" s="17" t="s">
        <v>10190</v>
      </c>
      <c r="B675" s="17" t="s">
        <v>10191</v>
      </c>
      <c r="C675" s="17" t="s">
        <v>10192</v>
      </c>
      <c r="D675" s="17" t="s">
        <v>5325</v>
      </c>
      <c r="E675" s="17">
        <v>2015</v>
      </c>
      <c r="F675" s="17" t="s">
        <v>5430</v>
      </c>
      <c r="H675" s="17" t="s">
        <v>10193</v>
      </c>
      <c r="I675" s="17" t="s">
        <v>10194</v>
      </c>
      <c r="J675" s="17" t="s">
        <v>5597</v>
      </c>
      <c r="K675" s="17" t="s">
        <v>6545</v>
      </c>
      <c r="L675" s="17" t="s">
        <v>5464</v>
      </c>
      <c r="M675" s="64">
        <v>1810566</v>
      </c>
      <c r="N675" s="64">
        <v>965391</v>
      </c>
      <c r="O675" s="17" t="s">
        <v>6497</v>
      </c>
      <c r="P675" s="17" t="s">
        <v>10195</v>
      </c>
      <c r="Q675" s="17" t="s">
        <v>5828</v>
      </c>
      <c r="R675" s="17" t="s">
        <v>5375</v>
      </c>
      <c r="S675" s="17" t="s">
        <v>6500</v>
      </c>
      <c r="T675" s="17" t="s">
        <v>5321</v>
      </c>
      <c r="U675" s="17" t="s">
        <v>5321</v>
      </c>
      <c r="V675" s="17">
        <v>1</v>
      </c>
      <c r="W675" s="17">
        <v>0</v>
      </c>
      <c r="X675" s="17">
        <v>0</v>
      </c>
    </row>
    <row r="676" spans="1:24" s="17" customFormat="1" ht="11.25" x14ac:dyDescent="0.2">
      <c r="A676" s="17" t="s">
        <v>10196</v>
      </c>
      <c r="B676" s="17" t="s">
        <v>10197</v>
      </c>
      <c r="C676" s="17" t="s">
        <v>10198</v>
      </c>
      <c r="D676" s="17" t="s">
        <v>5429</v>
      </c>
      <c r="E676" s="17">
        <v>2019</v>
      </c>
      <c r="F676" s="17" t="s">
        <v>5341</v>
      </c>
      <c r="H676" s="17" t="s">
        <v>10199</v>
      </c>
      <c r="I676" s="17" t="s">
        <v>10200</v>
      </c>
      <c r="J676" s="17" t="s">
        <v>7232</v>
      </c>
      <c r="K676" s="17" t="s">
        <v>9309</v>
      </c>
      <c r="L676" s="17" t="s">
        <v>5473</v>
      </c>
      <c r="M676" s="64">
        <v>12760341</v>
      </c>
      <c r="N676" s="64">
        <v>3192377</v>
      </c>
      <c r="O676" s="17" t="s">
        <v>10201</v>
      </c>
      <c r="P676" s="17" t="s">
        <v>10202</v>
      </c>
      <c r="Q676" s="17" t="s">
        <v>10203</v>
      </c>
      <c r="R676" s="17" t="s">
        <v>5321</v>
      </c>
      <c r="S676" s="17" t="s">
        <v>5321</v>
      </c>
      <c r="T676" s="17" t="s">
        <v>5321</v>
      </c>
      <c r="U676" s="17" t="s">
        <v>5321</v>
      </c>
      <c r="V676" s="17">
        <v>1</v>
      </c>
      <c r="W676" s="17">
        <v>0</v>
      </c>
      <c r="X676" s="17">
        <v>0</v>
      </c>
    </row>
    <row r="677" spans="1:24" s="17" customFormat="1" ht="11.25" x14ac:dyDescent="0.2">
      <c r="A677" s="17" t="s">
        <v>10204</v>
      </c>
      <c r="B677" s="17" t="s">
        <v>10205</v>
      </c>
      <c r="C677" s="17" t="s">
        <v>10206</v>
      </c>
      <c r="D677" s="17" t="s">
        <v>5393</v>
      </c>
      <c r="E677" s="17">
        <v>2016</v>
      </c>
      <c r="F677" s="17" t="s">
        <v>5430</v>
      </c>
      <c r="H677" s="17" t="s">
        <v>10207</v>
      </c>
      <c r="I677" s="17" t="s">
        <v>10208</v>
      </c>
      <c r="J677" s="17" t="s">
        <v>5597</v>
      </c>
      <c r="K677" s="17" t="s">
        <v>5385</v>
      </c>
      <c r="L677" s="17" t="s">
        <v>6097</v>
      </c>
      <c r="M677" s="64">
        <v>3786356</v>
      </c>
      <c r="N677" s="64">
        <v>1597653</v>
      </c>
      <c r="O677" s="17" t="s">
        <v>10209</v>
      </c>
      <c r="P677" s="17" t="s">
        <v>10210</v>
      </c>
      <c r="Q677" s="17" t="s">
        <v>9694</v>
      </c>
      <c r="R677" s="17" t="s">
        <v>5321</v>
      </c>
      <c r="S677" s="17" t="s">
        <v>5321</v>
      </c>
      <c r="T677" s="17" t="s">
        <v>5321</v>
      </c>
      <c r="U677" s="17" t="s">
        <v>5321</v>
      </c>
      <c r="V677" s="17">
        <v>1</v>
      </c>
      <c r="W677" s="17">
        <v>0</v>
      </c>
      <c r="X677" s="17">
        <v>0</v>
      </c>
    </row>
    <row r="678" spans="1:24" s="17" customFormat="1" ht="11.25" x14ac:dyDescent="0.2">
      <c r="A678" s="17" t="s">
        <v>10211</v>
      </c>
      <c r="B678" s="17" t="s">
        <v>10212</v>
      </c>
      <c r="C678" s="17" t="s">
        <v>10213</v>
      </c>
      <c r="D678" s="17" t="s">
        <v>5325</v>
      </c>
      <c r="E678" s="17">
        <v>2020</v>
      </c>
      <c r="F678" s="17" t="s">
        <v>17</v>
      </c>
      <c r="H678" s="17" t="s">
        <v>10214</v>
      </c>
      <c r="I678" s="17" t="s">
        <v>10215</v>
      </c>
      <c r="J678" s="17" t="s">
        <v>5671</v>
      </c>
      <c r="K678" s="17" t="s">
        <v>5398</v>
      </c>
      <c r="L678" s="17" t="s">
        <v>5358</v>
      </c>
      <c r="M678" s="64">
        <v>1994078</v>
      </c>
      <c r="N678" s="64">
        <v>1096742</v>
      </c>
      <c r="O678" s="17" t="s">
        <v>10216</v>
      </c>
      <c r="P678" s="17" t="s">
        <v>10217</v>
      </c>
      <c r="Q678" s="17" t="s">
        <v>10218</v>
      </c>
      <c r="R678" s="17" t="s">
        <v>5321</v>
      </c>
      <c r="S678" s="17" t="s">
        <v>5321</v>
      </c>
      <c r="T678" s="17" t="s">
        <v>10219</v>
      </c>
      <c r="U678" s="17" t="s">
        <v>5321</v>
      </c>
      <c r="V678" s="17">
        <v>1</v>
      </c>
      <c r="W678" s="17">
        <v>0</v>
      </c>
      <c r="X678" s="17">
        <v>0</v>
      </c>
    </row>
    <row r="679" spans="1:24" s="17" customFormat="1" ht="11.25" x14ac:dyDescent="0.2">
      <c r="A679" s="17" t="s">
        <v>10220</v>
      </c>
      <c r="B679" s="17" t="s">
        <v>10221</v>
      </c>
      <c r="C679" s="17" t="s">
        <v>10222</v>
      </c>
      <c r="D679" s="17" t="s">
        <v>5495</v>
      </c>
      <c r="E679" s="17">
        <v>2016</v>
      </c>
      <c r="F679" s="17" t="s">
        <v>26</v>
      </c>
      <c r="H679" s="17" t="s">
        <v>10223</v>
      </c>
      <c r="I679" s="17" t="s">
        <v>10224</v>
      </c>
      <c r="J679" s="17" t="s">
        <v>5409</v>
      </c>
      <c r="K679" s="17" t="s">
        <v>7303</v>
      </c>
      <c r="L679" s="17" t="s">
        <v>5434</v>
      </c>
      <c r="M679" s="64">
        <v>17000000</v>
      </c>
      <c r="N679" s="64">
        <v>10200000</v>
      </c>
      <c r="O679" s="17" t="s">
        <v>10225</v>
      </c>
      <c r="P679" s="17" t="s">
        <v>10226</v>
      </c>
      <c r="Q679" s="17" t="s">
        <v>10227</v>
      </c>
      <c r="R679" s="17" t="s">
        <v>5321</v>
      </c>
      <c r="S679" s="17" t="s">
        <v>5321</v>
      </c>
      <c r="T679" s="17" t="s">
        <v>5321</v>
      </c>
      <c r="U679" s="17" t="s">
        <v>5321</v>
      </c>
      <c r="V679" s="17">
        <v>1</v>
      </c>
      <c r="W679" s="17">
        <v>0</v>
      </c>
      <c r="X679" s="17">
        <v>0</v>
      </c>
    </row>
    <row r="680" spans="1:24" s="17" customFormat="1" ht="11.25" x14ac:dyDescent="0.2">
      <c r="A680" s="17" t="s">
        <v>10228</v>
      </c>
      <c r="B680" s="17" t="s">
        <v>10229</v>
      </c>
      <c r="C680" s="17" t="s">
        <v>10230</v>
      </c>
      <c r="D680" s="17" t="s">
        <v>5393</v>
      </c>
      <c r="E680" s="17">
        <v>2015</v>
      </c>
      <c r="F680" s="17" t="s">
        <v>5460</v>
      </c>
      <c r="H680" s="17" t="s">
        <v>10231</v>
      </c>
      <c r="I680" s="17" t="s">
        <v>10232</v>
      </c>
      <c r="J680" s="17" t="s">
        <v>5409</v>
      </c>
      <c r="K680" s="17" t="s">
        <v>5463</v>
      </c>
      <c r="L680" s="17" t="s">
        <v>6526</v>
      </c>
      <c r="M680" s="64">
        <v>1788749</v>
      </c>
      <c r="N680" s="64">
        <v>1060551</v>
      </c>
      <c r="O680" s="17" t="s">
        <v>10233</v>
      </c>
      <c r="P680" s="17" t="s">
        <v>10234</v>
      </c>
      <c r="Q680" s="17" t="s">
        <v>6484</v>
      </c>
      <c r="R680" s="17" t="s">
        <v>5321</v>
      </c>
      <c r="S680" s="17" t="s">
        <v>5321</v>
      </c>
      <c r="T680" s="17" t="s">
        <v>5321</v>
      </c>
      <c r="U680" s="17" t="s">
        <v>5321</v>
      </c>
      <c r="V680" s="17">
        <v>1</v>
      </c>
      <c r="W680" s="17">
        <v>0</v>
      </c>
      <c r="X680" s="17">
        <v>0</v>
      </c>
    </row>
    <row r="681" spans="1:24" s="17" customFormat="1" ht="11.25" x14ac:dyDescent="0.2">
      <c r="A681" s="17" t="s">
        <v>10235</v>
      </c>
      <c r="B681" s="17" t="s">
        <v>10236</v>
      </c>
      <c r="C681" s="17" t="s">
        <v>10237</v>
      </c>
      <c r="D681" s="17" t="s">
        <v>5393</v>
      </c>
      <c r="E681" s="17">
        <v>2016</v>
      </c>
      <c r="F681" s="17" t="s">
        <v>5460</v>
      </c>
      <c r="H681" s="17" t="s">
        <v>10238</v>
      </c>
      <c r="I681" s="17" t="s">
        <v>10239</v>
      </c>
      <c r="J681" s="17" t="s">
        <v>5597</v>
      </c>
      <c r="K681" s="17" t="s">
        <v>5385</v>
      </c>
      <c r="L681" s="17" t="s">
        <v>5386</v>
      </c>
      <c r="M681" s="64">
        <v>1580774</v>
      </c>
      <c r="N681" s="64">
        <v>935521</v>
      </c>
      <c r="O681" s="17" t="s">
        <v>10240</v>
      </c>
      <c r="P681" s="17" t="s">
        <v>10241</v>
      </c>
      <c r="Q681" s="17" t="s">
        <v>10242</v>
      </c>
      <c r="R681" s="17" t="s">
        <v>5321</v>
      </c>
      <c r="S681" s="17" t="s">
        <v>5321</v>
      </c>
      <c r="T681" s="17" t="s">
        <v>5321</v>
      </c>
      <c r="U681" s="17" t="s">
        <v>5321</v>
      </c>
      <c r="V681" s="17">
        <v>1</v>
      </c>
      <c r="W681" s="17">
        <v>0</v>
      </c>
      <c r="X681" s="17">
        <v>0</v>
      </c>
    </row>
    <row r="682" spans="1:24" s="17" customFormat="1" ht="11.25" x14ac:dyDescent="0.2">
      <c r="A682" s="17" t="s">
        <v>10243</v>
      </c>
      <c r="B682" s="17" t="s">
        <v>10244</v>
      </c>
      <c r="C682" s="17" t="s">
        <v>10245</v>
      </c>
      <c r="D682" s="17" t="s">
        <v>5429</v>
      </c>
      <c r="E682" s="17">
        <v>2015</v>
      </c>
      <c r="F682" s="17" t="s">
        <v>5460</v>
      </c>
      <c r="H682" s="17" t="s">
        <v>10246</v>
      </c>
      <c r="I682" s="17" t="s">
        <v>10247</v>
      </c>
      <c r="J682" s="17" t="s">
        <v>5329</v>
      </c>
      <c r="K682" s="17" t="s">
        <v>5744</v>
      </c>
      <c r="L682" s="17" t="s">
        <v>5386</v>
      </c>
      <c r="M682" s="64">
        <v>2850980</v>
      </c>
      <c r="N682" s="64">
        <v>1704963</v>
      </c>
      <c r="O682" s="17" t="s">
        <v>6105</v>
      </c>
      <c r="P682" s="17" t="s">
        <v>10248</v>
      </c>
      <c r="Q682" s="17" t="s">
        <v>10249</v>
      </c>
      <c r="R682" s="17" t="s">
        <v>5321</v>
      </c>
      <c r="S682" s="17" t="s">
        <v>5321</v>
      </c>
      <c r="T682" s="17" t="s">
        <v>5321</v>
      </c>
      <c r="U682" s="17" t="s">
        <v>5321</v>
      </c>
      <c r="V682" s="17">
        <v>1</v>
      </c>
      <c r="W682" s="17">
        <v>0</v>
      </c>
      <c r="X682" s="17">
        <v>0</v>
      </c>
    </row>
    <row r="683" spans="1:24" s="17" customFormat="1" ht="11.25" x14ac:dyDescent="0.2">
      <c r="A683" s="17" t="s">
        <v>10250</v>
      </c>
      <c r="B683" s="17" t="s">
        <v>10251</v>
      </c>
      <c r="C683" s="17" t="s">
        <v>10252</v>
      </c>
      <c r="D683" s="17" t="s">
        <v>5325</v>
      </c>
      <c r="E683" s="17">
        <v>2016</v>
      </c>
      <c r="F683" s="17" t="s">
        <v>6374</v>
      </c>
      <c r="H683" s="17" t="s">
        <v>6375</v>
      </c>
      <c r="I683" s="17" t="s">
        <v>10253</v>
      </c>
      <c r="J683" s="17" t="s">
        <v>6845</v>
      </c>
      <c r="K683" s="17" t="s">
        <v>5385</v>
      </c>
      <c r="L683" s="17" t="s">
        <v>5411</v>
      </c>
      <c r="M683" s="64">
        <v>5848458</v>
      </c>
      <c r="N683" s="64">
        <v>4386343</v>
      </c>
      <c r="O683" s="17" t="s">
        <v>5372</v>
      </c>
      <c r="P683" s="17" t="s">
        <v>10254</v>
      </c>
      <c r="Q683" s="17" t="s">
        <v>10255</v>
      </c>
      <c r="R683" s="17" t="s">
        <v>5375</v>
      </c>
      <c r="S683" s="17" t="s">
        <v>7955</v>
      </c>
      <c r="T683" s="17" t="s">
        <v>5321</v>
      </c>
      <c r="U683" s="17" t="s">
        <v>10256</v>
      </c>
      <c r="V683" s="17">
        <v>1</v>
      </c>
      <c r="W683" s="17">
        <v>0</v>
      </c>
      <c r="X683" s="17">
        <v>0</v>
      </c>
    </row>
    <row r="684" spans="1:24" s="17" customFormat="1" ht="11.25" x14ac:dyDescent="0.2">
      <c r="A684" s="17" t="s">
        <v>10257</v>
      </c>
      <c r="B684" s="17" t="s">
        <v>10258</v>
      </c>
      <c r="C684" s="17" t="s">
        <v>10259</v>
      </c>
      <c r="D684" s="17" t="s">
        <v>5393</v>
      </c>
      <c r="E684" s="17">
        <v>2019</v>
      </c>
      <c r="F684" s="17" t="s">
        <v>5460</v>
      </c>
      <c r="H684" s="17" t="s">
        <v>10260</v>
      </c>
      <c r="I684" s="17" t="s">
        <v>5321</v>
      </c>
      <c r="J684" s="17" t="s">
        <v>5321</v>
      </c>
      <c r="K684" s="17" t="s">
        <v>10261</v>
      </c>
      <c r="L684" s="17" t="s">
        <v>7972</v>
      </c>
      <c r="M684" s="64">
        <v>3593398</v>
      </c>
      <c r="N684" s="64">
        <v>1335560</v>
      </c>
      <c r="O684" s="17" t="s">
        <v>10262</v>
      </c>
      <c r="P684" s="17" t="s">
        <v>10263</v>
      </c>
      <c r="Q684" s="17" t="s">
        <v>10264</v>
      </c>
      <c r="R684" s="17" t="s">
        <v>5321</v>
      </c>
      <c r="S684" s="17" t="s">
        <v>5321</v>
      </c>
      <c r="T684" s="17" t="s">
        <v>5321</v>
      </c>
      <c r="U684" s="17" t="s">
        <v>5321</v>
      </c>
      <c r="V684" s="17">
        <v>1</v>
      </c>
      <c r="W684" s="17">
        <v>0</v>
      </c>
      <c r="X684" s="17">
        <v>0</v>
      </c>
    </row>
    <row r="685" spans="1:24" s="17" customFormat="1" ht="11.25" x14ac:dyDescent="0.2">
      <c r="A685" s="17" t="s">
        <v>10265</v>
      </c>
      <c r="B685" s="17" t="s">
        <v>10266</v>
      </c>
      <c r="C685" s="17" t="s">
        <v>10267</v>
      </c>
      <c r="D685" s="17" t="s">
        <v>5312</v>
      </c>
      <c r="E685" s="17">
        <v>2019</v>
      </c>
      <c r="F685" s="17" t="s">
        <v>17</v>
      </c>
      <c r="I685" s="17" t="s">
        <v>10268</v>
      </c>
      <c r="J685" s="17" t="s">
        <v>8725</v>
      </c>
      <c r="K685" s="17" t="s">
        <v>9246</v>
      </c>
      <c r="L685" s="17" t="s">
        <v>10269</v>
      </c>
      <c r="M685" s="64">
        <v>22777835</v>
      </c>
      <c r="N685" s="64">
        <v>11953341</v>
      </c>
      <c r="O685" s="17" t="s">
        <v>10270</v>
      </c>
      <c r="P685" s="17" t="s">
        <v>10271</v>
      </c>
      <c r="Q685" s="17" t="s">
        <v>10272</v>
      </c>
      <c r="R685" s="17" t="s">
        <v>5321</v>
      </c>
      <c r="S685" s="17" t="s">
        <v>5321</v>
      </c>
      <c r="T685" s="17" t="s">
        <v>5321</v>
      </c>
      <c r="U685" s="17" t="s">
        <v>5321</v>
      </c>
      <c r="V685" s="17">
        <v>1</v>
      </c>
      <c r="W685" s="17">
        <v>0</v>
      </c>
      <c r="X685" s="17">
        <v>0</v>
      </c>
    </row>
    <row r="686" spans="1:24" s="17" customFormat="1" ht="11.25" x14ac:dyDescent="0.2">
      <c r="A686" s="17" t="s">
        <v>10273</v>
      </c>
      <c r="B686" s="17" t="s">
        <v>10274</v>
      </c>
      <c r="C686" s="17" t="s">
        <v>10275</v>
      </c>
      <c r="D686" s="17" t="s">
        <v>5325</v>
      </c>
      <c r="E686" s="17">
        <v>2020</v>
      </c>
      <c r="F686" s="17" t="s">
        <v>5430</v>
      </c>
      <c r="H686" s="17" t="s">
        <v>10276</v>
      </c>
      <c r="I686" s="17" t="s">
        <v>10277</v>
      </c>
      <c r="J686" s="17" t="s">
        <v>5671</v>
      </c>
      <c r="K686" s="17" t="s">
        <v>5345</v>
      </c>
      <c r="L686" s="17" t="s">
        <v>5672</v>
      </c>
      <c r="M686" s="64">
        <v>2171205</v>
      </c>
      <c r="N686" s="64">
        <v>1302723</v>
      </c>
      <c r="O686" s="17" t="s">
        <v>10278</v>
      </c>
      <c r="P686" s="17" t="s">
        <v>10279</v>
      </c>
      <c r="Q686" s="17" t="s">
        <v>10280</v>
      </c>
      <c r="R686" s="17" t="s">
        <v>10281</v>
      </c>
      <c r="S686" s="17" t="s">
        <v>10282</v>
      </c>
      <c r="T686" s="17" t="s">
        <v>5321</v>
      </c>
      <c r="U686" s="17" t="s">
        <v>10283</v>
      </c>
      <c r="V686" s="17">
        <v>1</v>
      </c>
      <c r="W686" s="17">
        <v>0</v>
      </c>
      <c r="X686" s="17">
        <v>0</v>
      </c>
    </row>
    <row r="687" spans="1:24" s="17" customFormat="1" ht="11.25" x14ac:dyDescent="0.2">
      <c r="A687" s="17" t="s">
        <v>10284</v>
      </c>
      <c r="B687" s="17" t="s">
        <v>10285</v>
      </c>
      <c r="C687" s="17" t="s">
        <v>10286</v>
      </c>
      <c r="D687" s="17" t="s">
        <v>5393</v>
      </c>
      <c r="E687" s="17">
        <v>2014</v>
      </c>
      <c r="F687" s="17" t="s">
        <v>5741</v>
      </c>
      <c r="H687" s="17" t="s">
        <v>10287</v>
      </c>
      <c r="I687" s="17" t="s">
        <v>10288</v>
      </c>
      <c r="J687" s="17" t="s">
        <v>5616</v>
      </c>
      <c r="K687" s="17" t="s">
        <v>5774</v>
      </c>
      <c r="L687" s="17" t="s">
        <v>5386</v>
      </c>
      <c r="M687" s="64">
        <v>4458762</v>
      </c>
      <c r="N687" s="64">
        <v>2605942</v>
      </c>
      <c r="O687" s="17" t="s">
        <v>6935</v>
      </c>
      <c r="P687" s="17" t="s">
        <v>10289</v>
      </c>
      <c r="Q687" s="17" t="s">
        <v>6937</v>
      </c>
      <c r="R687" s="17" t="s">
        <v>5321</v>
      </c>
      <c r="S687" s="17" t="s">
        <v>5321</v>
      </c>
      <c r="T687" s="17" t="s">
        <v>5321</v>
      </c>
      <c r="U687" s="17" t="s">
        <v>5321</v>
      </c>
      <c r="V687" s="17">
        <v>1</v>
      </c>
      <c r="W687" s="17">
        <v>0</v>
      </c>
      <c r="X687" s="17">
        <v>0</v>
      </c>
    </row>
    <row r="688" spans="1:24" s="17" customFormat="1" ht="11.25" x14ac:dyDescent="0.2">
      <c r="A688" s="17" t="s">
        <v>10290</v>
      </c>
      <c r="B688" s="17" t="s">
        <v>10291</v>
      </c>
      <c r="C688" s="17" t="s">
        <v>10292</v>
      </c>
      <c r="D688" s="17" t="s">
        <v>5393</v>
      </c>
      <c r="E688" s="17">
        <v>2019</v>
      </c>
      <c r="F688" s="17" t="s">
        <v>5460</v>
      </c>
      <c r="H688" s="17" t="s">
        <v>10293</v>
      </c>
      <c r="I688" s="17" t="s">
        <v>5321</v>
      </c>
      <c r="J688" s="17" t="s">
        <v>5321</v>
      </c>
      <c r="K688" s="17" t="s">
        <v>9030</v>
      </c>
      <c r="L688" s="17" t="s">
        <v>5473</v>
      </c>
      <c r="M688" s="64">
        <v>2398957</v>
      </c>
      <c r="N688" s="64">
        <v>1307039</v>
      </c>
      <c r="O688" s="17" t="s">
        <v>10294</v>
      </c>
      <c r="P688" s="17" t="s">
        <v>10295</v>
      </c>
      <c r="Q688" s="17" t="s">
        <v>10296</v>
      </c>
      <c r="R688" s="17" t="s">
        <v>5321</v>
      </c>
      <c r="S688" s="17" t="s">
        <v>5321</v>
      </c>
      <c r="T688" s="17" t="s">
        <v>5321</v>
      </c>
      <c r="U688" s="17" t="s">
        <v>5321</v>
      </c>
      <c r="V688" s="17">
        <v>1</v>
      </c>
      <c r="W688" s="17">
        <v>0</v>
      </c>
      <c r="X688" s="17">
        <v>0</v>
      </c>
    </row>
    <row r="689" spans="1:24" s="17" customFormat="1" ht="11.25" x14ac:dyDescent="0.2">
      <c r="A689" s="17" t="s">
        <v>10297</v>
      </c>
      <c r="B689" s="17" t="s">
        <v>10298</v>
      </c>
      <c r="C689" s="17" t="s">
        <v>10299</v>
      </c>
      <c r="D689" s="17" t="s">
        <v>5441</v>
      </c>
      <c r="E689" s="17">
        <v>2020</v>
      </c>
      <c r="F689" s="17" t="s">
        <v>5460</v>
      </c>
      <c r="H689" s="17" t="s">
        <v>10300</v>
      </c>
      <c r="I689" s="17" t="s">
        <v>10301</v>
      </c>
      <c r="J689" s="17" t="s">
        <v>10302</v>
      </c>
      <c r="K689" s="17" t="s">
        <v>10303</v>
      </c>
      <c r="L689" s="17" t="s">
        <v>5346</v>
      </c>
      <c r="M689" s="64">
        <v>5477334</v>
      </c>
      <c r="N689" s="64">
        <v>3012531</v>
      </c>
      <c r="O689" s="17" t="s">
        <v>10304</v>
      </c>
      <c r="P689" s="17" t="s">
        <v>10305</v>
      </c>
      <c r="Q689" s="17" t="s">
        <v>10306</v>
      </c>
      <c r="R689" s="17" t="s">
        <v>5321</v>
      </c>
      <c r="S689" s="17" t="s">
        <v>5321</v>
      </c>
      <c r="T689" s="17" t="s">
        <v>5321</v>
      </c>
      <c r="U689" s="17" t="s">
        <v>5321</v>
      </c>
      <c r="V689" s="17">
        <v>1</v>
      </c>
      <c r="W689" s="17">
        <v>0</v>
      </c>
      <c r="X689" s="17">
        <v>0</v>
      </c>
    </row>
    <row r="690" spans="1:24" s="17" customFormat="1" ht="11.25" x14ac:dyDescent="0.2">
      <c r="A690" s="17" t="s">
        <v>10307</v>
      </c>
      <c r="B690" s="17" t="s">
        <v>10308</v>
      </c>
      <c r="C690" s="17" t="s">
        <v>10309</v>
      </c>
      <c r="D690" s="17" t="s">
        <v>5441</v>
      </c>
      <c r="E690" s="17">
        <v>2020</v>
      </c>
      <c r="F690" s="17" t="s">
        <v>5418</v>
      </c>
      <c r="H690" s="17" t="s">
        <v>10310</v>
      </c>
      <c r="I690" s="17" t="s">
        <v>10311</v>
      </c>
      <c r="J690" s="17" t="s">
        <v>5369</v>
      </c>
      <c r="K690" s="17" t="s">
        <v>5330</v>
      </c>
      <c r="L690" s="17" t="s">
        <v>6736</v>
      </c>
      <c r="M690" s="64">
        <v>3944564</v>
      </c>
      <c r="N690" s="64">
        <v>2128172</v>
      </c>
      <c r="O690" s="17" t="s">
        <v>10312</v>
      </c>
      <c r="P690" s="17" t="s">
        <v>10313</v>
      </c>
      <c r="Q690" s="17" t="s">
        <v>5321</v>
      </c>
      <c r="R690" s="17" t="s">
        <v>5321</v>
      </c>
      <c r="S690" s="17" t="s">
        <v>5321</v>
      </c>
      <c r="T690" s="17" t="s">
        <v>5321</v>
      </c>
      <c r="U690" s="17" t="s">
        <v>5321</v>
      </c>
      <c r="V690" s="17">
        <v>1</v>
      </c>
      <c r="W690" s="17">
        <v>0</v>
      </c>
      <c r="X690" s="17">
        <v>0</v>
      </c>
    </row>
    <row r="691" spans="1:24" s="17" customFormat="1" ht="11.25" x14ac:dyDescent="0.2">
      <c r="A691" s="17" t="s">
        <v>10314</v>
      </c>
      <c r="B691" s="17" t="s">
        <v>10315</v>
      </c>
      <c r="C691" s="17" t="s">
        <v>10316</v>
      </c>
      <c r="D691" s="17" t="s">
        <v>5393</v>
      </c>
      <c r="E691" s="17">
        <v>2019</v>
      </c>
      <c r="F691" s="17" t="s">
        <v>5430</v>
      </c>
      <c r="H691" s="17" t="s">
        <v>10317</v>
      </c>
      <c r="I691" s="17" t="s">
        <v>10318</v>
      </c>
      <c r="J691" s="17" t="s">
        <v>7254</v>
      </c>
      <c r="K691" s="17" t="s">
        <v>9030</v>
      </c>
      <c r="L691" s="17" t="s">
        <v>7464</v>
      </c>
      <c r="M691" s="64">
        <v>2454512</v>
      </c>
      <c r="N691" s="64">
        <v>1349978</v>
      </c>
      <c r="O691" s="17" t="s">
        <v>10319</v>
      </c>
      <c r="P691" s="17" t="s">
        <v>10320</v>
      </c>
      <c r="Q691" s="17" t="s">
        <v>10321</v>
      </c>
      <c r="R691" s="17" t="s">
        <v>5321</v>
      </c>
      <c r="S691" s="17" t="s">
        <v>5321</v>
      </c>
      <c r="T691" s="17" t="s">
        <v>5321</v>
      </c>
      <c r="U691" s="17" t="s">
        <v>5321</v>
      </c>
      <c r="V691" s="17">
        <v>1</v>
      </c>
      <c r="W691" s="17">
        <v>0</v>
      </c>
      <c r="X691" s="17">
        <v>0</v>
      </c>
    </row>
    <row r="692" spans="1:24" s="17" customFormat="1" ht="11.25" x14ac:dyDescent="0.2">
      <c r="A692" s="17" t="s">
        <v>10322</v>
      </c>
      <c r="B692" s="17" t="s">
        <v>10323</v>
      </c>
      <c r="C692" s="17" t="s">
        <v>10324</v>
      </c>
      <c r="D692" s="17" t="s">
        <v>5393</v>
      </c>
      <c r="E692" s="17">
        <v>2019</v>
      </c>
      <c r="F692" s="17" t="s">
        <v>5394</v>
      </c>
      <c r="H692" s="17" t="s">
        <v>10325</v>
      </c>
      <c r="I692" s="17" t="s">
        <v>10326</v>
      </c>
      <c r="J692" s="17" t="s">
        <v>5716</v>
      </c>
      <c r="K692" s="17" t="s">
        <v>9030</v>
      </c>
      <c r="L692" s="17" t="s">
        <v>6934</v>
      </c>
      <c r="M692" s="64">
        <v>2842518</v>
      </c>
      <c r="N692" s="64">
        <v>1513073</v>
      </c>
      <c r="O692" s="17" t="s">
        <v>10327</v>
      </c>
      <c r="P692" s="17" t="s">
        <v>10328</v>
      </c>
      <c r="Q692" s="17" t="s">
        <v>10329</v>
      </c>
      <c r="R692" s="17" t="s">
        <v>5321</v>
      </c>
      <c r="S692" s="17" t="s">
        <v>5321</v>
      </c>
      <c r="T692" s="17" t="s">
        <v>5321</v>
      </c>
      <c r="U692" s="17" t="s">
        <v>5321</v>
      </c>
      <c r="V692" s="17">
        <v>1</v>
      </c>
      <c r="W692" s="17">
        <v>0</v>
      </c>
      <c r="X692" s="17">
        <v>0</v>
      </c>
    </row>
    <row r="693" spans="1:24" s="17" customFormat="1" ht="11.25" x14ac:dyDescent="0.2">
      <c r="A693" s="17" t="s">
        <v>10330</v>
      </c>
      <c r="B693" s="17" t="s">
        <v>10331</v>
      </c>
      <c r="C693" s="17" t="s">
        <v>10332</v>
      </c>
      <c r="D693" s="17" t="s">
        <v>5393</v>
      </c>
      <c r="E693" s="17">
        <v>2019</v>
      </c>
      <c r="F693" s="17" t="s">
        <v>5460</v>
      </c>
      <c r="H693" s="17" t="s">
        <v>7130</v>
      </c>
      <c r="I693" s="17" t="s">
        <v>10333</v>
      </c>
      <c r="J693" s="17" t="s">
        <v>7254</v>
      </c>
      <c r="K693" s="17" t="s">
        <v>9246</v>
      </c>
      <c r="L693" s="17" t="s">
        <v>5473</v>
      </c>
      <c r="M693" s="64">
        <v>1659215</v>
      </c>
      <c r="N693" s="64">
        <v>898829</v>
      </c>
      <c r="O693" s="17" t="s">
        <v>10334</v>
      </c>
      <c r="P693" s="17" t="s">
        <v>10335</v>
      </c>
      <c r="Q693" s="17" t="s">
        <v>10336</v>
      </c>
      <c r="R693" s="17" t="s">
        <v>5321</v>
      </c>
      <c r="S693" s="17" t="s">
        <v>5321</v>
      </c>
      <c r="T693" s="17" t="s">
        <v>5321</v>
      </c>
      <c r="U693" s="17" t="s">
        <v>5321</v>
      </c>
      <c r="V693" s="17">
        <v>1</v>
      </c>
      <c r="W693" s="17">
        <v>0</v>
      </c>
      <c r="X693" s="17">
        <v>0</v>
      </c>
    </row>
    <row r="694" spans="1:24" s="17" customFormat="1" ht="11.25" x14ac:dyDescent="0.2">
      <c r="A694" s="17" t="s">
        <v>10337</v>
      </c>
      <c r="B694" s="17" t="s">
        <v>10338</v>
      </c>
      <c r="C694" s="17" t="s">
        <v>10339</v>
      </c>
      <c r="D694" s="17" t="s">
        <v>5393</v>
      </c>
      <c r="E694" s="17">
        <v>2020</v>
      </c>
      <c r="F694" s="17" t="s">
        <v>5394</v>
      </c>
      <c r="H694" s="17" t="s">
        <v>10340</v>
      </c>
      <c r="I694" s="17" t="s">
        <v>10341</v>
      </c>
      <c r="J694" s="17" t="s">
        <v>5671</v>
      </c>
      <c r="K694" s="17" t="s">
        <v>5345</v>
      </c>
      <c r="L694" s="17" t="s">
        <v>7771</v>
      </c>
      <c r="M694" s="64">
        <v>5713362</v>
      </c>
      <c r="N694" s="64">
        <v>3142349</v>
      </c>
      <c r="O694" s="17" t="s">
        <v>5321</v>
      </c>
      <c r="P694" s="17" t="s">
        <v>5321</v>
      </c>
      <c r="Q694" s="17" t="s">
        <v>10342</v>
      </c>
      <c r="R694" s="17" t="s">
        <v>5321</v>
      </c>
      <c r="S694" s="17" t="s">
        <v>5321</v>
      </c>
      <c r="T694" s="17" t="s">
        <v>5321</v>
      </c>
      <c r="U694" s="17" t="s">
        <v>5321</v>
      </c>
      <c r="V694" s="17">
        <v>1</v>
      </c>
      <c r="W694" s="17">
        <v>0</v>
      </c>
      <c r="X694" s="17">
        <v>0</v>
      </c>
    </row>
    <row r="695" spans="1:24" s="17" customFormat="1" ht="11.25" x14ac:dyDescent="0.2">
      <c r="A695" s="17" t="s">
        <v>10343</v>
      </c>
      <c r="B695" s="17" t="s">
        <v>10344</v>
      </c>
      <c r="C695" s="17" t="s">
        <v>10345</v>
      </c>
      <c r="D695" s="17" t="s">
        <v>5393</v>
      </c>
      <c r="E695" s="17">
        <v>2020</v>
      </c>
      <c r="F695" s="17" t="s">
        <v>5430</v>
      </c>
      <c r="H695" s="17" t="s">
        <v>10346</v>
      </c>
      <c r="I695" s="17" t="s">
        <v>10347</v>
      </c>
      <c r="J695" s="17" t="s">
        <v>5637</v>
      </c>
      <c r="K695" s="17" t="s">
        <v>5316</v>
      </c>
      <c r="L695" s="17" t="s">
        <v>6180</v>
      </c>
      <c r="M695" s="64">
        <v>2102975</v>
      </c>
      <c r="N695" s="64">
        <v>1027914</v>
      </c>
      <c r="O695" s="17" t="s">
        <v>10348</v>
      </c>
      <c r="P695" s="17" t="s">
        <v>10349</v>
      </c>
      <c r="Q695" s="17" t="s">
        <v>10350</v>
      </c>
      <c r="R695" s="17" t="s">
        <v>5321</v>
      </c>
      <c r="S695" s="17" t="s">
        <v>5321</v>
      </c>
      <c r="T695" s="17" t="s">
        <v>5321</v>
      </c>
      <c r="U695" s="17" t="s">
        <v>5321</v>
      </c>
      <c r="V695" s="17">
        <v>1</v>
      </c>
      <c r="W695" s="17">
        <v>0</v>
      </c>
      <c r="X695" s="17">
        <v>0</v>
      </c>
    </row>
    <row r="696" spans="1:24" s="17" customFormat="1" ht="11.25" x14ac:dyDescent="0.2">
      <c r="A696" s="17" t="s">
        <v>10351</v>
      </c>
      <c r="B696" s="17" t="s">
        <v>10352</v>
      </c>
      <c r="C696" s="17" t="s">
        <v>10353</v>
      </c>
      <c r="D696" s="17" t="s">
        <v>5325</v>
      </c>
      <c r="E696" s="17">
        <v>2019</v>
      </c>
      <c r="F696" s="17" t="s">
        <v>6374</v>
      </c>
      <c r="H696" s="17" t="s">
        <v>10354</v>
      </c>
      <c r="I696" s="17" t="s">
        <v>10355</v>
      </c>
      <c r="J696" s="17" t="s">
        <v>7409</v>
      </c>
      <c r="K696" s="17" t="s">
        <v>9030</v>
      </c>
      <c r="L696" s="17" t="s">
        <v>6736</v>
      </c>
      <c r="M696" s="64">
        <v>1852060</v>
      </c>
      <c r="N696" s="64">
        <v>1110980</v>
      </c>
      <c r="O696" s="17" t="s">
        <v>10356</v>
      </c>
      <c r="P696" s="17" t="s">
        <v>10357</v>
      </c>
      <c r="Q696" s="17" t="s">
        <v>7908</v>
      </c>
      <c r="R696" s="17" t="s">
        <v>5321</v>
      </c>
      <c r="S696" s="17" t="s">
        <v>10358</v>
      </c>
      <c r="T696" s="17" t="s">
        <v>10359</v>
      </c>
      <c r="U696" s="17" t="s">
        <v>10360</v>
      </c>
      <c r="V696" s="17">
        <v>1</v>
      </c>
      <c r="W696" s="17">
        <v>0</v>
      </c>
      <c r="X696" s="17">
        <v>0</v>
      </c>
    </row>
    <row r="697" spans="1:24" s="17" customFormat="1" ht="11.25" x14ac:dyDescent="0.2">
      <c r="A697" s="17" t="s">
        <v>10361</v>
      </c>
      <c r="B697" s="17" t="s">
        <v>10362</v>
      </c>
      <c r="C697" s="17" t="s">
        <v>10363</v>
      </c>
      <c r="D697" s="17" t="s">
        <v>5393</v>
      </c>
      <c r="E697" s="17">
        <v>2015</v>
      </c>
      <c r="F697" s="17" t="s">
        <v>5460</v>
      </c>
      <c r="H697" s="17" t="s">
        <v>10364</v>
      </c>
      <c r="I697" s="17" t="s">
        <v>10365</v>
      </c>
      <c r="J697" s="17" t="s">
        <v>5329</v>
      </c>
      <c r="K697" s="17" t="s">
        <v>5463</v>
      </c>
      <c r="L697" s="17" t="s">
        <v>6526</v>
      </c>
      <c r="M697" s="64">
        <v>1676923</v>
      </c>
      <c r="N697" s="64">
        <v>1003753</v>
      </c>
      <c r="O697" s="17" t="s">
        <v>10366</v>
      </c>
      <c r="P697" s="17" t="s">
        <v>10367</v>
      </c>
      <c r="Q697" s="17" t="s">
        <v>10368</v>
      </c>
      <c r="R697" s="17" t="s">
        <v>5321</v>
      </c>
      <c r="S697" s="17" t="s">
        <v>5321</v>
      </c>
      <c r="T697" s="17" t="s">
        <v>5321</v>
      </c>
      <c r="U697" s="17" t="s">
        <v>5321</v>
      </c>
      <c r="V697" s="17">
        <v>1</v>
      </c>
      <c r="W697" s="17">
        <v>0</v>
      </c>
      <c r="X697" s="17">
        <v>0</v>
      </c>
    </row>
    <row r="698" spans="1:24" s="17" customFormat="1" ht="11.25" x14ac:dyDescent="0.2">
      <c r="A698" s="17" t="s">
        <v>10369</v>
      </c>
      <c r="B698" s="17" t="s">
        <v>10370</v>
      </c>
      <c r="C698" s="17" t="s">
        <v>10371</v>
      </c>
      <c r="D698" s="17" t="s">
        <v>5381</v>
      </c>
      <c r="E698" s="17">
        <v>2019</v>
      </c>
      <c r="F698" s="17" t="s">
        <v>5470</v>
      </c>
      <c r="H698" s="17" t="s">
        <v>10372</v>
      </c>
      <c r="I698" s="17" t="s">
        <v>10373</v>
      </c>
      <c r="J698" s="17" t="s">
        <v>10374</v>
      </c>
      <c r="K698" s="17" t="s">
        <v>9107</v>
      </c>
      <c r="L698" s="17" t="s">
        <v>5473</v>
      </c>
      <c r="M698" s="64">
        <v>3017260</v>
      </c>
      <c r="N698" s="64">
        <v>1629710</v>
      </c>
      <c r="O698" s="17" t="s">
        <v>10375</v>
      </c>
      <c r="P698" s="17" t="s">
        <v>10376</v>
      </c>
      <c r="Q698" s="17" t="s">
        <v>10377</v>
      </c>
      <c r="R698" s="17" t="s">
        <v>5321</v>
      </c>
      <c r="S698" s="17" t="s">
        <v>5321</v>
      </c>
      <c r="T698" s="17" t="s">
        <v>5321</v>
      </c>
      <c r="U698" s="17" t="s">
        <v>5321</v>
      </c>
      <c r="V698" s="17">
        <v>1</v>
      </c>
      <c r="W698" s="17">
        <v>0</v>
      </c>
      <c r="X698" s="17">
        <v>0</v>
      </c>
    </row>
    <row r="699" spans="1:24" s="17" customFormat="1" ht="11.25" x14ac:dyDescent="0.2">
      <c r="A699" s="17" t="s">
        <v>10378</v>
      </c>
      <c r="B699" s="17" t="s">
        <v>10379</v>
      </c>
      <c r="C699" s="17" t="s">
        <v>10380</v>
      </c>
      <c r="D699" s="17" t="s">
        <v>5325</v>
      </c>
      <c r="E699" s="17">
        <v>2019</v>
      </c>
      <c r="F699" s="17" t="s">
        <v>6374</v>
      </c>
      <c r="I699" s="17" t="s">
        <v>10381</v>
      </c>
      <c r="J699" s="17" t="s">
        <v>5716</v>
      </c>
      <c r="K699" s="17" t="s">
        <v>9030</v>
      </c>
      <c r="L699" s="17" t="s">
        <v>6934</v>
      </c>
      <c r="M699" s="64">
        <v>915910</v>
      </c>
      <c r="N699" s="64">
        <v>686932</v>
      </c>
      <c r="O699" s="17" t="s">
        <v>10382</v>
      </c>
      <c r="P699" s="17" t="s">
        <v>10383</v>
      </c>
      <c r="Q699" s="17" t="s">
        <v>5349</v>
      </c>
      <c r="R699" s="17" t="s">
        <v>6766</v>
      </c>
      <c r="S699" s="17" t="s">
        <v>5321</v>
      </c>
      <c r="T699" s="17" t="s">
        <v>5321</v>
      </c>
      <c r="U699" s="17" t="s">
        <v>10384</v>
      </c>
      <c r="V699" s="17">
        <v>1</v>
      </c>
      <c r="W699" s="17">
        <v>0</v>
      </c>
      <c r="X699" s="17">
        <v>0</v>
      </c>
    </row>
    <row r="700" spans="1:24" s="17" customFormat="1" ht="11.25" x14ac:dyDescent="0.2">
      <c r="A700" s="17" t="s">
        <v>10385</v>
      </c>
      <c r="B700" s="17" t="s">
        <v>10386</v>
      </c>
      <c r="C700" s="17" t="s">
        <v>10387</v>
      </c>
      <c r="D700" s="17" t="s">
        <v>5393</v>
      </c>
      <c r="E700" s="17">
        <v>2017</v>
      </c>
      <c r="F700" s="17" t="s">
        <v>5430</v>
      </c>
      <c r="H700" s="17" t="s">
        <v>10388</v>
      </c>
      <c r="I700" s="17" t="s">
        <v>10389</v>
      </c>
      <c r="J700" s="17" t="s">
        <v>10390</v>
      </c>
      <c r="K700" s="17" t="s">
        <v>5764</v>
      </c>
      <c r="L700" s="17" t="s">
        <v>5765</v>
      </c>
      <c r="M700" s="64">
        <v>3722597</v>
      </c>
      <c r="N700" s="64">
        <v>2227556</v>
      </c>
      <c r="O700" s="17" t="s">
        <v>5727</v>
      </c>
      <c r="P700" s="17" t="s">
        <v>10391</v>
      </c>
      <c r="Q700" s="17" t="s">
        <v>6652</v>
      </c>
      <c r="R700" s="17" t="s">
        <v>5321</v>
      </c>
      <c r="S700" s="17" t="s">
        <v>5321</v>
      </c>
      <c r="T700" s="17" t="s">
        <v>5321</v>
      </c>
      <c r="U700" s="17" t="s">
        <v>5321</v>
      </c>
      <c r="V700" s="17">
        <v>1</v>
      </c>
      <c r="W700" s="17">
        <v>0</v>
      </c>
      <c r="X700" s="17">
        <v>0</v>
      </c>
    </row>
    <row r="701" spans="1:24" s="17" customFormat="1" ht="11.25" x14ac:dyDescent="0.2">
      <c r="A701" s="17" t="s">
        <v>10392</v>
      </c>
      <c r="B701" s="17" t="s">
        <v>10393</v>
      </c>
      <c r="C701" s="17" t="s">
        <v>10394</v>
      </c>
      <c r="D701" s="17" t="s">
        <v>5325</v>
      </c>
      <c r="E701" s="17">
        <v>2019</v>
      </c>
      <c r="F701" s="17" t="s">
        <v>5430</v>
      </c>
      <c r="H701" s="17" t="s">
        <v>10395</v>
      </c>
      <c r="I701" s="17" t="s">
        <v>10396</v>
      </c>
      <c r="J701" s="17" t="s">
        <v>9608</v>
      </c>
      <c r="K701" s="17" t="s">
        <v>9030</v>
      </c>
      <c r="L701" s="17" t="s">
        <v>10397</v>
      </c>
      <c r="M701" s="64">
        <v>18754029</v>
      </c>
      <c r="N701" s="64">
        <v>11378919</v>
      </c>
      <c r="O701" s="17" t="s">
        <v>10398</v>
      </c>
      <c r="P701" s="17" t="s">
        <v>10399</v>
      </c>
      <c r="Q701" s="17" t="s">
        <v>5349</v>
      </c>
      <c r="R701" s="17" t="s">
        <v>5321</v>
      </c>
      <c r="S701" s="17" t="s">
        <v>10400</v>
      </c>
      <c r="T701" s="17" t="s">
        <v>5321</v>
      </c>
      <c r="U701" s="17" t="s">
        <v>10401</v>
      </c>
      <c r="V701" s="17">
        <v>1</v>
      </c>
      <c r="W701" s="17">
        <v>0</v>
      </c>
      <c r="X701" s="17">
        <v>0</v>
      </c>
    </row>
    <row r="702" spans="1:24" s="17" customFormat="1" ht="11.25" x14ac:dyDescent="0.2">
      <c r="A702" s="17" t="s">
        <v>10402</v>
      </c>
      <c r="B702" s="17" t="s">
        <v>10403</v>
      </c>
      <c r="C702" s="17" t="s">
        <v>10404</v>
      </c>
      <c r="D702" s="17" t="s">
        <v>5325</v>
      </c>
      <c r="E702" s="17">
        <v>2016</v>
      </c>
      <c r="F702" s="17" t="s">
        <v>5430</v>
      </c>
      <c r="H702" s="17" t="s">
        <v>10405</v>
      </c>
      <c r="I702" s="17" t="s">
        <v>10406</v>
      </c>
      <c r="J702" s="17" t="s">
        <v>5597</v>
      </c>
      <c r="K702" s="17" t="s">
        <v>5410</v>
      </c>
      <c r="L702" s="17" t="s">
        <v>5411</v>
      </c>
      <c r="M702" s="64">
        <v>2001469</v>
      </c>
      <c r="N702" s="64">
        <v>1493460</v>
      </c>
      <c r="O702" s="17" t="s">
        <v>10407</v>
      </c>
      <c r="P702" s="17" t="s">
        <v>10408</v>
      </c>
      <c r="Q702" s="17" t="s">
        <v>6167</v>
      </c>
      <c r="R702" s="17" t="s">
        <v>10409</v>
      </c>
      <c r="S702" s="17" t="s">
        <v>5838</v>
      </c>
      <c r="T702" s="17" t="s">
        <v>5321</v>
      </c>
      <c r="U702" s="17" t="s">
        <v>10410</v>
      </c>
      <c r="V702" s="17">
        <v>1</v>
      </c>
      <c r="W702" s="17">
        <v>0</v>
      </c>
      <c r="X702" s="17">
        <v>0</v>
      </c>
    </row>
    <row r="703" spans="1:24" s="17" customFormat="1" ht="11.25" x14ac:dyDescent="0.2">
      <c r="A703" s="17" t="s">
        <v>10411</v>
      </c>
      <c r="B703" s="17" t="s">
        <v>10412</v>
      </c>
      <c r="C703" s="17" t="s">
        <v>10413</v>
      </c>
      <c r="D703" s="17" t="s">
        <v>5393</v>
      </c>
      <c r="E703" s="17">
        <v>2019</v>
      </c>
      <c r="F703" s="17" t="s">
        <v>5713</v>
      </c>
      <c r="I703" s="17" t="s">
        <v>10414</v>
      </c>
      <c r="J703" s="17" t="s">
        <v>8725</v>
      </c>
      <c r="K703" s="17" t="s">
        <v>9030</v>
      </c>
      <c r="L703" s="17" t="s">
        <v>10415</v>
      </c>
      <c r="M703" s="64">
        <v>3091687</v>
      </c>
      <c r="N703" s="64">
        <v>1687777</v>
      </c>
      <c r="O703" s="17" t="s">
        <v>10416</v>
      </c>
      <c r="P703" s="17" t="s">
        <v>10417</v>
      </c>
      <c r="Q703" s="17" t="s">
        <v>6200</v>
      </c>
      <c r="R703" s="17" t="s">
        <v>5321</v>
      </c>
      <c r="S703" s="17" t="s">
        <v>5321</v>
      </c>
      <c r="T703" s="17" t="s">
        <v>5321</v>
      </c>
      <c r="U703" s="17" t="s">
        <v>5321</v>
      </c>
      <c r="V703" s="17">
        <v>0</v>
      </c>
      <c r="W703" s="17">
        <v>0</v>
      </c>
      <c r="X703" s="17">
        <v>0</v>
      </c>
    </row>
    <row r="704" spans="1:24" s="17" customFormat="1" ht="11.25" x14ac:dyDescent="0.2">
      <c r="A704" s="17" t="s">
        <v>10418</v>
      </c>
      <c r="B704" s="17" t="s">
        <v>10419</v>
      </c>
      <c r="C704" s="17" t="s">
        <v>10420</v>
      </c>
      <c r="D704" s="17" t="s">
        <v>5406</v>
      </c>
      <c r="E704" s="17">
        <v>2015</v>
      </c>
      <c r="F704" s="17" t="s">
        <v>5394</v>
      </c>
      <c r="H704" s="17" t="s">
        <v>6666</v>
      </c>
      <c r="I704" s="17" t="s">
        <v>10421</v>
      </c>
      <c r="J704" s="17" t="s">
        <v>5384</v>
      </c>
      <c r="K704" s="17" t="s">
        <v>6668</v>
      </c>
      <c r="L704" s="17" t="s">
        <v>5386</v>
      </c>
      <c r="M704" s="64">
        <v>1273934</v>
      </c>
      <c r="N704" s="64">
        <v>764060</v>
      </c>
      <c r="O704" s="17" t="s">
        <v>5412</v>
      </c>
      <c r="P704" s="17" t="s">
        <v>10422</v>
      </c>
      <c r="Q704" s="17" t="s">
        <v>5466</v>
      </c>
      <c r="R704" s="17" t="s">
        <v>5321</v>
      </c>
      <c r="S704" s="17" t="s">
        <v>5321</v>
      </c>
      <c r="T704" s="17" t="s">
        <v>5321</v>
      </c>
      <c r="U704" s="17" t="s">
        <v>5321</v>
      </c>
      <c r="V704" s="17">
        <v>1</v>
      </c>
      <c r="W704" s="17">
        <v>0</v>
      </c>
      <c r="X704" s="17">
        <v>0</v>
      </c>
    </row>
    <row r="705" spans="1:24" s="17" customFormat="1" ht="11.25" x14ac:dyDescent="0.2">
      <c r="A705" s="17" t="s">
        <v>10423</v>
      </c>
      <c r="B705" s="17" t="s">
        <v>10424</v>
      </c>
      <c r="C705" s="17" t="s">
        <v>10425</v>
      </c>
      <c r="D705" s="17" t="s">
        <v>5325</v>
      </c>
      <c r="E705" s="17">
        <v>2019</v>
      </c>
      <c r="F705" s="17" t="s">
        <v>6374</v>
      </c>
      <c r="H705" s="17" t="s">
        <v>10426</v>
      </c>
      <c r="I705" s="17" t="s">
        <v>10427</v>
      </c>
      <c r="J705" s="17" t="s">
        <v>7232</v>
      </c>
      <c r="K705" s="17" t="s">
        <v>9030</v>
      </c>
      <c r="L705" s="17" t="s">
        <v>10397</v>
      </c>
      <c r="M705" s="64">
        <v>1990460</v>
      </c>
      <c r="N705" s="64">
        <v>1490054</v>
      </c>
      <c r="O705" s="17" t="s">
        <v>10428</v>
      </c>
      <c r="P705" s="17" t="s">
        <v>10429</v>
      </c>
      <c r="Q705" s="17" t="s">
        <v>10430</v>
      </c>
      <c r="R705" s="17" t="s">
        <v>5321</v>
      </c>
      <c r="S705" s="17" t="s">
        <v>6746</v>
      </c>
      <c r="T705" s="17" t="s">
        <v>5321</v>
      </c>
      <c r="U705" s="17" t="s">
        <v>10431</v>
      </c>
      <c r="V705" s="17">
        <v>1</v>
      </c>
      <c r="W705" s="17">
        <v>0</v>
      </c>
      <c r="X705" s="17">
        <v>0</v>
      </c>
    </row>
    <row r="706" spans="1:24" s="17" customFormat="1" ht="11.25" x14ac:dyDescent="0.2">
      <c r="A706" s="17" t="s">
        <v>10432</v>
      </c>
      <c r="B706" s="17" t="s">
        <v>10433</v>
      </c>
      <c r="C706" s="17" t="s">
        <v>10434</v>
      </c>
      <c r="D706" s="17" t="s">
        <v>5325</v>
      </c>
      <c r="E706" s="17">
        <v>2018</v>
      </c>
      <c r="F706" s="17" t="s">
        <v>5341</v>
      </c>
      <c r="H706" s="17" t="s">
        <v>10435</v>
      </c>
      <c r="I706" s="17" t="s">
        <v>10436</v>
      </c>
      <c r="J706" s="17" t="s">
        <v>8842</v>
      </c>
      <c r="K706" s="17" t="s">
        <v>8499</v>
      </c>
      <c r="L706" s="17" t="s">
        <v>7116</v>
      </c>
      <c r="M706" s="64">
        <v>3030869</v>
      </c>
      <c r="N706" s="64">
        <v>1658234</v>
      </c>
      <c r="O706" s="17" t="s">
        <v>5952</v>
      </c>
      <c r="P706" s="17" t="s">
        <v>10437</v>
      </c>
      <c r="Q706" s="17" t="s">
        <v>7264</v>
      </c>
      <c r="R706" s="17" t="s">
        <v>5321</v>
      </c>
      <c r="S706" s="17" t="s">
        <v>5321</v>
      </c>
      <c r="T706" s="17" t="s">
        <v>5321</v>
      </c>
      <c r="U706" s="17" t="s">
        <v>10438</v>
      </c>
      <c r="V706" s="17">
        <v>1</v>
      </c>
      <c r="W706" s="17">
        <v>0</v>
      </c>
      <c r="X706" s="17">
        <v>0</v>
      </c>
    </row>
    <row r="707" spans="1:24" s="17" customFormat="1" ht="11.25" x14ac:dyDescent="0.2">
      <c r="A707" s="17" t="s">
        <v>10439</v>
      </c>
      <c r="B707" s="17" t="s">
        <v>10440</v>
      </c>
      <c r="C707" s="17" t="s">
        <v>10441</v>
      </c>
      <c r="D707" s="17" t="s">
        <v>5393</v>
      </c>
      <c r="E707" s="17">
        <v>2019</v>
      </c>
      <c r="F707" s="17" t="s">
        <v>5882</v>
      </c>
      <c r="H707" s="17" t="s">
        <v>10442</v>
      </c>
      <c r="I707" s="17" t="s">
        <v>10443</v>
      </c>
      <c r="J707" s="17" t="s">
        <v>7343</v>
      </c>
      <c r="K707" s="17" t="s">
        <v>10444</v>
      </c>
      <c r="L707" s="17" t="s">
        <v>10445</v>
      </c>
      <c r="M707" s="64">
        <v>1403752</v>
      </c>
      <c r="N707" s="64">
        <v>757763</v>
      </c>
      <c r="O707" s="17" t="s">
        <v>10446</v>
      </c>
      <c r="P707" s="17" t="s">
        <v>10447</v>
      </c>
      <c r="Q707" s="17" t="s">
        <v>10448</v>
      </c>
      <c r="R707" s="17" t="s">
        <v>5321</v>
      </c>
      <c r="S707" s="17" t="s">
        <v>5321</v>
      </c>
      <c r="T707" s="17" t="s">
        <v>5321</v>
      </c>
      <c r="U707" s="17" t="s">
        <v>5321</v>
      </c>
      <c r="V707" s="17">
        <v>1</v>
      </c>
      <c r="W707" s="17">
        <v>0</v>
      </c>
      <c r="X707" s="17">
        <v>0</v>
      </c>
    </row>
    <row r="708" spans="1:24" s="17" customFormat="1" ht="11.25" x14ac:dyDescent="0.2">
      <c r="A708" s="17" t="s">
        <v>10449</v>
      </c>
      <c r="B708" s="17" t="s">
        <v>10450</v>
      </c>
      <c r="C708" s="17" t="s">
        <v>10451</v>
      </c>
      <c r="D708" s="17" t="s">
        <v>5429</v>
      </c>
      <c r="E708" s="17">
        <v>2019</v>
      </c>
      <c r="F708" s="17" t="s">
        <v>6084</v>
      </c>
      <c r="H708" s="17" t="s">
        <v>10452</v>
      </c>
      <c r="I708" s="17" t="s">
        <v>10453</v>
      </c>
      <c r="J708" s="17" t="s">
        <v>7232</v>
      </c>
      <c r="K708" s="17" t="s">
        <v>9309</v>
      </c>
      <c r="L708" s="17" t="s">
        <v>5473</v>
      </c>
      <c r="M708" s="64">
        <v>4795081</v>
      </c>
      <c r="N708" s="64">
        <v>1736331</v>
      </c>
      <c r="O708" s="17" t="s">
        <v>10454</v>
      </c>
      <c r="P708" s="17" t="s">
        <v>10455</v>
      </c>
      <c r="Q708" s="17" t="s">
        <v>10456</v>
      </c>
      <c r="R708" s="17" t="s">
        <v>5321</v>
      </c>
      <c r="S708" s="17" t="s">
        <v>5321</v>
      </c>
      <c r="T708" s="17" t="s">
        <v>5321</v>
      </c>
      <c r="U708" s="17" t="s">
        <v>5321</v>
      </c>
      <c r="V708" s="17">
        <v>1</v>
      </c>
      <c r="W708" s="17">
        <v>0</v>
      </c>
      <c r="X708" s="17">
        <v>0</v>
      </c>
    </row>
    <row r="709" spans="1:24" s="17" customFormat="1" ht="11.25" x14ac:dyDescent="0.2">
      <c r="A709" s="17" t="s">
        <v>10457</v>
      </c>
      <c r="B709" s="17" t="s">
        <v>10458</v>
      </c>
      <c r="C709" s="17" t="s">
        <v>10459</v>
      </c>
      <c r="D709" s="17" t="s">
        <v>5495</v>
      </c>
      <c r="E709" s="17">
        <v>2015</v>
      </c>
      <c r="F709" s="17" t="s">
        <v>5341</v>
      </c>
      <c r="I709" s="17" t="s">
        <v>10460</v>
      </c>
      <c r="J709" s="17" t="s">
        <v>10461</v>
      </c>
      <c r="K709" s="17" t="s">
        <v>5487</v>
      </c>
      <c r="L709" s="17" t="s">
        <v>5845</v>
      </c>
      <c r="M709" s="64">
        <v>17442390</v>
      </c>
      <c r="N709" s="64">
        <v>10465434</v>
      </c>
      <c r="O709" s="17" t="s">
        <v>10462</v>
      </c>
      <c r="P709" s="17" t="s">
        <v>10463</v>
      </c>
      <c r="Q709" s="17" t="s">
        <v>7244</v>
      </c>
      <c r="R709" s="17" t="s">
        <v>5321</v>
      </c>
      <c r="S709" s="17" t="s">
        <v>5321</v>
      </c>
      <c r="T709" s="17" t="s">
        <v>5321</v>
      </c>
      <c r="U709" s="17" t="s">
        <v>5321</v>
      </c>
      <c r="V709" s="17">
        <v>1</v>
      </c>
      <c r="W709" s="17">
        <v>0</v>
      </c>
      <c r="X709" s="17">
        <v>0</v>
      </c>
    </row>
    <row r="710" spans="1:24" s="17" customFormat="1" ht="11.25" x14ac:dyDescent="0.2">
      <c r="A710" s="17" t="s">
        <v>10464</v>
      </c>
      <c r="B710" s="17" t="s">
        <v>10465</v>
      </c>
      <c r="C710" s="17" t="s">
        <v>10466</v>
      </c>
      <c r="D710" s="17" t="s">
        <v>5441</v>
      </c>
      <c r="E710" s="17">
        <v>2016</v>
      </c>
      <c r="F710" s="17" t="s">
        <v>11</v>
      </c>
      <c r="H710" s="17" t="s">
        <v>10467</v>
      </c>
      <c r="I710" s="17" t="s">
        <v>10468</v>
      </c>
      <c r="J710" s="17" t="s">
        <v>5384</v>
      </c>
      <c r="K710" s="17" t="s">
        <v>10469</v>
      </c>
      <c r="L710" s="17" t="s">
        <v>5411</v>
      </c>
      <c r="M710" s="64">
        <v>6728520</v>
      </c>
      <c r="N710" s="64">
        <v>3161436</v>
      </c>
      <c r="O710" s="17" t="s">
        <v>5321</v>
      </c>
      <c r="P710" s="17" t="s">
        <v>5321</v>
      </c>
      <c r="Q710" s="17" t="s">
        <v>5321</v>
      </c>
      <c r="R710" s="17" t="s">
        <v>5321</v>
      </c>
      <c r="S710" s="17" t="s">
        <v>5321</v>
      </c>
      <c r="T710" s="17" t="s">
        <v>5321</v>
      </c>
      <c r="U710" s="17" t="s">
        <v>5321</v>
      </c>
      <c r="V710" s="17">
        <v>1</v>
      </c>
      <c r="W710" s="17">
        <v>0</v>
      </c>
      <c r="X710" s="17">
        <v>0</v>
      </c>
    </row>
    <row r="711" spans="1:24" s="17" customFormat="1" ht="11.25" x14ac:dyDescent="0.2">
      <c r="A711" s="17" t="s">
        <v>10470</v>
      </c>
      <c r="B711" s="17" t="s">
        <v>10471</v>
      </c>
      <c r="C711" s="17" t="s">
        <v>10472</v>
      </c>
      <c r="D711" s="17" t="s">
        <v>5393</v>
      </c>
      <c r="E711" s="17">
        <v>2017</v>
      </c>
      <c r="F711" s="17" t="s">
        <v>5430</v>
      </c>
      <c r="H711" s="17" t="s">
        <v>10473</v>
      </c>
      <c r="I711" s="17" t="s">
        <v>10474</v>
      </c>
      <c r="J711" s="17" t="s">
        <v>5607</v>
      </c>
      <c r="K711" s="17" t="s">
        <v>5598</v>
      </c>
      <c r="L711" s="17" t="s">
        <v>5411</v>
      </c>
      <c r="M711" s="64">
        <v>2203843</v>
      </c>
      <c r="N711" s="64">
        <v>1315021</v>
      </c>
      <c r="O711" s="17" t="s">
        <v>7631</v>
      </c>
      <c r="P711" s="17" t="s">
        <v>10475</v>
      </c>
      <c r="Q711" s="17" t="s">
        <v>10476</v>
      </c>
      <c r="R711" s="17" t="s">
        <v>5321</v>
      </c>
      <c r="S711" s="17" t="s">
        <v>5321</v>
      </c>
      <c r="T711" s="17" t="s">
        <v>5321</v>
      </c>
      <c r="U711" s="17" t="s">
        <v>5321</v>
      </c>
      <c r="V711" s="17">
        <v>1</v>
      </c>
      <c r="W711" s="17">
        <v>0</v>
      </c>
      <c r="X711" s="17">
        <v>0</v>
      </c>
    </row>
    <row r="712" spans="1:24" s="17" customFormat="1" ht="11.25" x14ac:dyDescent="0.2">
      <c r="A712" s="17" t="s">
        <v>10477</v>
      </c>
      <c r="B712" s="17" t="s">
        <v>10478</v>
      </c>
      <c r="C712" s="17" t="s">
        <v>10479</v>
      </c>
      <c r="D712" s="17" t="s">
        <v>5393</v>
      </c>
      <c r="E712" s="17">
        <v>2019</v>
      </c>
      <c r="F712" s="17" t="s">
        <v>5460</v>
      </c>
      <c r="H712" s="17" t="s">
        <v>10480</v>
      </c>
      <c r="I712" s="17" t="s">
        <v>10481</v>
      </c>
      <c r="J712" s="17" t="s">
        <v>7254</v>
      </c>
      <c r="K712" s="17" t="s">
        <v>9030</v>
      </c>
      <c r="L712" s="17" t="s">
        <v>5473</v>
      </c>
      <c r="M712" s="64">
        <v>1525713</v>
      </c>
      <c r="N712" s="64">
        <v>813839</v>
      </c>
      <c r="O712" s="17" t="s">
        <v>10482</v>
      </c>
      <c r="P712" s="17" t="s">
        <v>10483</v>
      </c>
      <c r="Q712" s="17" t="s">
        <v>10484</v>
      </c>
      <c r="R712" s="17" t="s">
        <v>5321</v>
      </c>
      <c r="S712" s="17" t="s">
        <v>5321</v>
      </c>
      <c r="T712" s="17" t="s">
        <v>5321</v>
      </c>
      <c r="U712" s="17" t="s">
        <v>5321</v>
      </c>
      <c r="V712" s="17">
        <v>1</v>
      </c>
      <c r="W712" s="17">
        <v>0</v>
      </c>
      <c r="X712" s="17">
        <v>0</v>
      </c>
    </row>
    <row r="713" spans="1:24" s="17" customFormat="1" ht="11.25" x14ac:dyDescent="0.2">
      <c r="A713" s="17" t="s">
        <v>10485</v>
      </c>
      <c r="B713" s="17" t="s">
        <v>10486</v>
      </c>
      <c r="C713" s="17" t="s">
        <v>10487</v>
      </c>
      <c r="D713" s="17" t="s">
        <v>5381</v>
      </c>
      <c r="E713" s="17">
        <v>2019</v>
      </c>
      <c r="F713" s="17" t="s">
        <v>5741</v>
      </c>
      <c r="H713" s="17" t="s">
        <v>10488</v>
      </c>
      <c r="I713" s="17" t="s">
        <v>10489</v>
      </c>
      <c r="J713" s="17" t="s">
        <v>5716</v>
      </c>
      <c r="K713" s="17" t="s">
        <v>9107</v>
      </c>
      <c r="L713" s="17" t="s">
        <v>5617</v>
      </c>
      <c r="M713" s="64">
        <v>2706291</v>
      </c>
      <c r="N713" s="64">
        <v>1488458</v>
      </c>
      <c r="O713" s="17" t="s">
        <v>10490</v>
      </c>
      <c r="P713" s="17" t="s">
        <v>10491</v>
      </c>
      <c r="Q713" s="17" t="s">
        <v>7931</v>
      </c>
      <c r="R713" s="17" t="s">
        <v>5321</v>
      </c>
      <c r="S713" s="17" t="s">
        <v>5321</v>
      </c>
      <c r="T713" s="17" t="s">
        <v>5321</v>
      </c>
      <c r="U713" s="17" t="s">
        <v>5321</v>
      </c>
      <c r="V713" s="17">
        <v>1</v>
      </c>
      <c r="W713" s="17">
        <v>0</v>
      </c>
      <c r="X713" s="17">
        <v>0</v>
      </c>
    </row>
    <row r="714" spans="1:24" s="17" customFormat="1" ht="11.25" x14ac:dyDescent="0.2">
      <c r="A714" s="17" t="s">
        <v>10492</v>
      </c>
      <c r="B714" s="17" t="s">
        <v>10493</v>
      </c>
      <c r="C714" s="17" t="s">
        <v>10494</v>
      </c>
      <c r="D714" s="17" t="s">
        <v>5393</v>
      </c>
      <c r="E714" s="17">
        <v>2015</v>
      </c>
      <c r="F714" s="17" t="s">
        <v>5430</v>
      </c>
      <c r="H714" s="17" t="s">
        <v>10495</v>
      </c>
      <c r="I714" s="17" t="s">
        <v>10496</v>
      </c>
      <c r="J714" s="17" t="s">
        <v>5329</v>
      </c>
      <c r="K714" s="17" t="s">
        <v>5463</v>
      </c>
      <c r="L714" s="17" t="s">
        <v>6321</v>
      </c>
      <c r="M714" s="64">
        <v>1529153</v>
      </c>
      <c r="N714" s="64">
        <v>909670</v>
      </c>
      <c r="O714" s="17" t="s">
        <v>10497</v>
      </c>
      <c r="P714" s="17" t="s">
        <v>10498</v>
      </c>
      <c r="Q714" s="17" t="s">
        <v>10499</v>
      </c>
      <c r="R714" s="17" t="s">
        <v>5321</v>
      </c>
      <c r="S714" s="17" t="s">
        <v>5321</v>
      </c>
      <c r="T714" s="17" t="s">
        <v>5321</v>
      </c>
      <c r="U714" s="17" t="s">
        <v>5321</v>
      </c>
      <c r="V714" s="17">
        <v>1</v>
      </c>
      <c r="W714" s="17">
        <v>0</v>
      </c>
      <c r="X714" s="17">
        <v>0</v>
      </c>
    </row>
    <row r="715" spans="1:24" s="17" customFormat="1" ht="11.25" x14ac:dyDescent="0.2">
      <c r="A715" s="17" t="s">
        <v>10500</v>
      </c>
      <c r="B715" s="17" t="s">
        <v>10501</v>
      </c>
      <c r="C715" s="17" t="s">
        <v>10502</v>
      </c>
      <c r="D715" s="17" t="s">
        <v>5325</v>
      </c>
      <c r="E715" s="17">
        <v>2018</v>
      </c>
      <c r="F715" s="17" t="s">
        <v>5460</v>
      </c>
      <c r="H715" s="17" t="s">
        <v>10503</v>
      </c>
      <c r="I715" s="17" t="s">
        <v>10504</v>
      </c>
      <c r="J715" s="17" t="s">
        <v>8054</v>
      </c>
      <c r="K715" s="17" t="s">
        <v>8499</v>
      </c>
      <c r="L715" s="17" t="s">
        <v>6388</v>
      </c>
      <c r="M715" s="64">
        <v>11939693</v>
      </c>
      <c r="N715" s="64">
        <v>7029000</v>
      </c>
      <c r="O715" s="17" t="s">
        <v>6869</v>
      </c>
      <c r="P715" s="17" t="s">
        <v>10505</v>
      </c>
      <c r="Q715" s="17" t="s">
        <v>6167</v>
      </c>
      <c r="R715" s="17" t="s">
        <v>5321</v>
      </c>
      <c r="S715" s="17" t="s">
        <v>5321</v>
      </c>
      <c r="T715" s="17" t="s">
        <v>5321</v>
      </c>
      <c r="U715" s="17" t="s">
        <v>5321</v>
      </c>
      <c r="V715" s="17">
        <v>1</v>
      </c>
      <c r="W715" s="17">
        <v>0</v>
      </c>
      <c r="X715" s="17">
        <v>0</v>
      </c>
    </row>
    <row r="716" spans="1:24" s="17" customFormat="1" ht="11.25" x14ac:dyDescent="0.2">
      <c r="A716" s="17" t="s">
        <v>10506</v>
      </c>
      <c r="B716" s="17" t="s">
        <v>10507</v>
      </c>
      <c r="C716" s="17" t="s">
        <v>10508</v>
      </c>
      <c r="D716" s="17" t="s">
        <v>5325</v>
      </c>
      <c r="E716" s="17">
        <v>2018</v>
      </c>
      <c r="F716" s="17" t="s">
        <v>5460</v>
      </c>
      <c r="H716" s="17" t="s">
        <v>10509</v>
      </c>
      <c r="I716" s="17" t="s">
        <v>10510</v>
      </c>
      <c r="J716" s="17" t="s">
        <v>7232</v>
      </c>
      <c r="K716" s="17" t="s">
        <v>8087</v>
      </c>
      <c r="L716" s="17" t="s">
        <v>5672</v>
      </c>
      <c r="M716" s="64">
        <v>2414299</v>
      </c>
      <c r="N716" s="64">
        <v>1327303</v>
      </c>
      <c r="O716" s="17" t="s">
        <v>10511</v>
      </c>
      <c r="P716" s="17" t="s">
        <v>10512</v>
      </c>
      <c r="Q716" s="17" t="s">
        <v>6414</v>
      </c>
      <c r="R716" s="17" t="s">
        <v>10513</v>
      </c>
      <c r="S716" s="17" t="s">
        <v>5321</v>
      </c>
      <c r="T716" s="17" t="s">
        <v>5321</v>
      </c>
      <c r="U716" s="17" t="s">
        <v>10514</v>
      </c>
      <c r="V716" s="17">
        <v>1</v>
      </c>
      <c r="W716" s="17">
        <v>0</v>
      </c>
      <c r="X716" s="17">
        <v>0</v>
      </c>
    </row>
    <row r="717" spans="1:24" s="17" customFormat="1" ht="11.25" x14ac:dyDescent="0.2">
      <c r="A717" s="17" t="s">
        <v>10515</v>
      </c>
      <c r="B717" s="17" t="s">
        <v>10516</v>
      </c>
      <c r="C717" s="17" t="s">
        <v>10517</v>
      </c>
      <c r="D717" s="17" t="s">
        <v>5429</v>
      </c>
      <c r="E717" s="17">
        <v>2015</v>
      </c>
      <c r="F717" s="17" t="s">
        <v>5418</v>
      </c>
      <c r="H717" s="17" t="s">
        <v>9832</v>
      </c>
      <c r="I717" s="17" t="s">
        <v>10518</v>
      </c>
      <c r="J717" s="17" t="s">
        <v>5384</v>
      </c>
      <c r="K717" s="17" t="s">
        <v>5463</v>
      </c>
      <c r="L717" s="17" t="s">
        <v>6055</v>
      </c>
      <c r="M717" s="64">
        <v>1558510</v>
      </c>
      <c r="N717" s="64">
        <v>863105</v>
      </c>
      <c r="O717" s="17" t="s">
        <v>6238</v>
      </c>
      <c r="P717" s="17" t="s">
        <v>6222</v>
      </c>
      <c r="Q717" s="17" t="s">
        <v>10519</v>
      </c>
      <c r="R717" s="17" t="s">
        <v>5321</v>
      </c>
      <c r="S717" s="17" t="s">
        <v>5321</v>
      </c>
      <c r="T717" s="17" t="s">
        <v>5321</v>
      </c>
      <c r="U717" s="17" t="s">
        <v>5321</v>
      </c>
      <c r="V717" s="17">
        <v>0</v>
      </c>
      <c r="W717" s="17">
        <v>0</v>
      </c>
      <c r="X717" s="17">
        <v>0</v>
      </c>
    </row>
    <row r="718" spans="1:24" s="17" customFormat="1" ht="11.25" x14ac:dyDescent="0.2">
      <c r="A718" s="17" t="s">
        <v>10520</v>
      </c>
      <c r="B718" s="17" t="s">
        <v>10521</v>
      </c>
      <c r="C718" s="17" t="s">
        <v>10522</v>
      </c>
      <c r="D718" s="17" t="s">
        <v>5325</v>
      </c>
      <c r="E718" s="17">
        <v>2020</v>
      </c>
      <c r="F718" s="17" t="s">
        <v>5516</v>
      </c>
      <c r="G718" s="17" t="s">
        <v>21</v>
      </c>
      <c r="H718" s="17" t="s">
        <v>10523</v>
      </c>
      <c r="I718" s="17" t="s">
        <v>10524</v>
      </c>
      <c r="J718" s="17" t="s">
        <v>5671</v>
      </c>
      <c r="K718" s="17" t="s">
        <v>5330</v>
      </c>
      <c r="L718" s="17" t="s">
        <v>5626</v>
      </c>
      <c r="M718" s="64">
        <v>3394616</v>
      </c>
      <c r="N718" s="64">
        <v>2545962</v>
      </c>
      <c r="O718" s="17" t="s">
        <v>10525</v>
      </c>
      <c r="P718" s="17" t="s">
        <v>10526</v>
      </c>
      <c r="Q718" s="17" t="s">
        <v>10527</v>
      </c>
      <c r="R718" s="17" t="s">
        <v>10528</v>
      </c>
      <c r="S718" s="17" t="s">
        <v>10529</v>
      </c>
      <c r="T718" s="17" t="s">
        <v>10530</v>
      </c>
      <c r="U718" s="17" t="s">
        <v>10531</v>
      </c>
      <c r="V718" s="17">
        <v>1</v>
      </c>
      <c r="W718" s="17">
        <v>0</v>
      </c>
      <c r="X718" s="17">
        <v>0</v>
      </c>
    </row>
    <row r="719" spans="1:24" s="17" customFormat="1" ht="11.25" x14ac:dyDescent="0.2">
      <c r="A719" s="17" t="s">
        <v>10532</v>
      </c>
      <c r="B719" s="17" t="s">
        <v>10533</v>
      </c>
      <c r="C719" s="17" t="s">
        <v>10534</v>
      </c>
      <c r="D719" s="17" t="s">
        <v>5325</v>
      </c>
      <c r="E719" s="17">
        <v>2017</v>
      </c>
      <c r="F719" s="17" t="s">
        <v>6374</v>
      </c>
      <c r="I719" s="17" t="s">
        <v>10535</v>
      </c>
      <c r="J719" s="17" t="s">
        <v>5481</v>
      </c>
      <c r="K719" s="17" t="s">
        <v>5764</v>
      </c>
      <c r="L719" s="17" t="s">
        <v>6388</v>
      </c>
      <c r="M719" s="64">
        <v>2525618</v>
      </c>
      <c r="N719" s="64">
        <v>1836683</v>
      </c>
      <c r="O719" s="17" t="s">
        <v>5745</v>
      </c>
      <c r="P719" s="17" t="s">
        <v>10536</v>
      </c>
      <c r="Q719" s="17" t="s">
        <v>10537</v>
      </c>
      <c r="R719" s="17" t="s">
        <v>6766</v>
      </c>
      <c r="S719" s="17" t="s">
        <v>6709</v>
      </c>
      <c r="T719" s="17" t="s">
        <v>5321</v>
      </c>
      <c r="U719" s="17" t="s">
        <v>10538</v>
      </c>
      <c r="V719" s="17">
        <v>1</v>
      </c>
      <c r="W719" s="17">
        <v>0</v>
      </c>
      <c r="X719" s="17">
        <v>0</v>
      </c>
    </row>
    <row r="720" spans="1:24" s="17" customFormat="1" ht="11.25" x14ac:dyDescent="0.2">
      <c r="A720" s="17" t="s">
        <v>10539</v>
      </c>
      <c r="B720" s="17" t="s">
        <v>10540</v>
      </c>
      <c r="C720" s="17" t="s">
        <v>10541</v>
      </c>
      <c r="D720" s="17" t="s">
        <v>5381</v>
      </c>
      <c r="E720" s="17">
        <v>2019</v>
      </c>
      <c r="F720" s="17" t="s">
        <v>13</v>
      </c>
      <c r="H720" s="17" t="s">
        <v>10542</v>
      </c>
      <c r="I720" s="17" t="s">
        <v>10543</v>
      </c>
      <c r="J720" s="17" t="s">
        <v>7254</v>
      </c>
      <c r="K720" s="17" t="s">
        <v>9246</v>
      </c>
      <c r="L720" s="17" t="s">
        <v>5521</v>
      </c>
      <c r="M720" s="64">
        <v>1612557</v>
      </c>
      <c r="N720" s="64">
        <v>842911</v>
      </c>
      <c r="O720" s="17" t="s">
        <v>10544</v>
      </c>
      <c r="P720" s="17" t="s">
        <v>10545</v>
      </c>
      <c r="Q720" s="17" t="s">
        <v>5651</v>
      </c>
      <c r="R720" s="17" t="s">
        <v>5321</v>
      </c>
      <c r="S720" s="17" t="s">
        <v>5321</v>
      </c>
      <c r="T720" s="17" t="s">
        <v>5321</v>
      </c>
      <c r="U720" s="17" t="s">
        <v>5321</v>
      </c>
      <c r="V720" s="17">
        <v>1</v>
      </c>
      <c r="W720" s="17">
        <v>0</v>
      </c>
      <c r="X720" s="17">
        <v>0</v>
      </c>
    </row>
    <row r="721" spans="1:24" s="17" customFormat="1" ht="11.25" x14ac:dyDescent="0.2">
      <c r="A721" s="17" t="s">
        <v>10546</v>
      </c>
      <c r="B721" s="17" t="s">
        <v>10547</v>
      </c>
      <c r="C721" s="17" t="s">
        <v>10548</v>
      </c>
      <c r="D721" s="17" t="s">
        <v>5393</v>
      </c>
      <c r="E721" s="17">
        <v>2019</v>
      </c>
      <c r="F721" s="17" t="s">
        <v>5460</v>
      </c>
      <c r="H721" s="17" t="s">
        <v>10549</v>
      </c>
      <c r="I721" s="17" t="s">
        <v>10550</v>
      </c>
      <c r="J721" s="17" t="s">
        <v>7409</v>
      </c>
      <c r="K721" s="17" t="s">
        <v>9030</v>
      </c>
      <c r="L721" s="17" t="s">
        <v>7256</v>
      </c>
      <c r="M721" s="64">
        <v>1390891</v>
      </c>
      <c r="N721" s="64">
        <v>724290</v>
      </c>
      <c r="O721" s="17" t="s">
        <v>10551</v>
      </c>
      <c r="P721" s="17" t="s">
        <v>10552</v>
      </c>
      <c r="Q721" s="17" t="s">
        <v>10553</v>
      </c>
      <c r="R721" s="17" t="s">
        <v>5321</v>
      </c>
      <c r="S721" s="17" t="s">
        <v>5321</v>
      </c>
      <c r="T721" s="17" t="s">
        <v>5321</v>
      </c>
      <c r="U721" s="17" t="s">
        <v>5321</v>
      </c>
      <c r="V721" s="17">
        <v>1</v>
      </c>
      <c r="W721" s="17">
        <v>0</v>
      </c>
      <c r="X721" s="17">
        <v>0</v>
      </c>
    </row>
    <row r="722" spans="1:24" s="17" customFormat="1" ht="11.25" x14ac:dyDescent="0.2">
      <c r="A722" s="17" t="s">
        <v>10554</v>
      </c>
      <c r="B722" s="17" t="s">
        <v>10555</v>
      </c>
      <c r="C722" s="17" t="s">
        <v>10556</v>
      </c>
      <c r="D722" s="17" t="s">
        <v>5312</v>
      </c>
      <c r="E722" s="17">
        <v>2019</v>
      </c>
      <c r="F722" s="17" t="s">
        <v>5516</v>
      </c>
      <c r="I722" s="17" t="s">
        <v>10557</v>
      </c>
      <c r="J722" s="17" t="s">
        <v>10558</v>
      </c>
      <c r="K722" s="17" t="s">
        <v>9030</v>
      </c>
      <c r="L722" s="17" t="s">
        <v>10559</v>
      </c>
      <c r="M722" s="64">
        <v>14878324</v>
      </c>
      <c r="N722" s="64">
        <v>8926994</v>
      </c>
      <c r="O722" s="17" t="s">
        <v>6805</v>
      </c>
      <c r="P722" s="17" t="s">
        <v>10560</v>
      </c>
      <c r="Q722" s="17" t="s">
        <v>5437</v>
      </c>
      <c r="R722" s="17" t="s">
        <v>5321</v>
      </c>
      <c r="S722" s="17" t="s">
        <v>5321</v>
      </c>
      <c r="T722" s="17" t="s">
        <v>5321</v>
      </c>
      <c r="U722" s="17" t="s">
        <v>5321</v>
      </c>
      <c r="V722" s="17">
        <v>1</v>
      </c>
      <c r="W722" s="17">
        <v>0</v>
      </c>
      <c r="X722" s="17">
        <v>0</v>
      </c>
    </row>
    <row r="723" spans="1:24" s="17" customFormat="1" ht="11.25" x14ac:dyDescent="0.2">
      <c r="A723" s="17" t="s">
        <v>10561</v>
      </c>
      <c r="B723" s="17" t="s">
        <v>10562</v>
      </c>
      <c r="C723" s="17" t="s">
        <v>10563</v>
      </c>
      <c r="D723" s="17" t="s">
        <v>5495</v>
      </c>
      <c r="E723" s="17">
        <v>2019</v>
      </c>
      <c r="F723" s="17" t="s">
        <v>5394</v>
      </c>
      <c r="I723" s="17" t="s">
        <v>10564</v>
      </c>
      <c r="J723" s="17" t="s">
        <v>7254</v>
      </c>
      <c r="K723" s="17" t="s">
        <v>10565</v>
      </c>
      <c r="L723" s="17" t="s">
        <v>10566</v>
      </c>
      <c r="M723" s="64">
        <v>27061079</v>
      </c>
      <c r="N723" s="64">
        <v>12000000</v>
      </c>
      <c r="O723" s="17" t="s">
        <v>10567</v>
      </c>
      <c r="P723" s="17" t="s">
        <v>10568</v>
      </c>
      <c r="Q723" s="17" t="s">
        <v>10569</v>
      </c>
      <c r="R723" s="17" t="s">
        <v>5321</v>
      </c>
      <c r="S723" s="17" t="s">
        <v>8225</v>
      </c>
      <c r="T723" s="17" t="s">
        <v>5321</v>
      </c>
      <c r="U723" s="17" t="s">
        <v>5321</v>
      </c>
      <c r="V723" s="17">
        <v>1</v>
      </c>
      <c r="W723" s="17">
        <v>0</v>
      </c>
      <c r="X723" s="17">
        <v>0</v>
      </c>
    </row>
    <row r="724" spans="1:24" s="17" customFormat="1" ht="11.25" x14ac:dyDescent="0.2">
      <c r="A724" s="17" t="s">
        <v>10570</v>
      </c>
      <c r="B724" s="17" t="s">
        <v>10571</v>
      </c>
      <c r="C724" s="17" t="s">
        <v>10572</v>
      </c>
      <c r="D724" s="17" t="s">
        <v>5393</v>
      </c>
      <c r="E724" s="17">
        <v>2019</v>
      </c>
      <c r="F724" s="17" t="s">
        <v>5460</v>
      </c>
      <c r="H724" s="17" t="s">
        <v>10573</v>
      </c>
      <c r="I724" s="17" t="s">
        <v>10574</v>
      </c>
      <c r="J724" s="17" t="s">
        <v>7232</v>
      </c>
      <c r="K724" s="17" t="s">
        <v>9030</v>
      </c>
      <c r="L724" s="17" t="s">
        <v>5521</v>
      </c>
      <c r="M724" s="64">
        <v>3740292</v>
      </c>
      <c r="N724" s="64">
        <v>2057158</v>
      </c>
      <c r="O724" s="17" t="s">
        <v>10575</v>
      </c>
      <c r="P724" s="17" t="s">
        <v>10576</v>
      </c>
      <c r="Q724" s="17" t="s">
        <v>5502</v>
      </c>
      <c r="R724" s="17" t="s">
        <v>5321</v>
      </c>
      <c r="S724" s="17" t="s">
        <v>5321</v>
      </c>
      <c r="T724" s="17" t="s">
        <v>5321</v>
      </c>
      <c r="U724" s="17" t="s">
        <v>5321</v>
      </c>
      <c r="V724" s="17">
        <v>1</v>
      </c>
      <c r="W724" s="17">
        <v>0</v>
      </c>
      <c r="X724" s="17">
        <v>0</v>
      </c>
    </row>
    <row r="725" spans="1:24" s="17" customFormat="1" ht="11.25" x14ac:dyDescent="0.2">
      <c r="A725" s="17" t="s">
        <v>10577</v>
      </c>
      <c r="B725" s="17" t="s">
        <v>10578</v>
      </c>
      <c r="C725" s="17" t="s">
        <v>10579</v>
      </c>
      <c r="D725" s="17" t="s">
        <v>5381</v>
      </c>
      <c r="E725" s="17">
        <v>2019</v>
      </c>
      <c r="F725" s="17" t="s">
        <v>5496</v>
      </c>
      <c r="H725" s="17" t="s">
        <v>10580</v>
      </c>
      <c r="I725" s="17" t="s">
        <v>10581</v>
      </c>
      <c r="J725" s="17" t="s">
        <v>8842</v>
      </c>
      <c r="K725" s="17" t="s">
        <v>9246</v>
      </c>
      <c r="L725" s="17" t="s">
        <v>5617</v>
      </c>
      <c r="M725" s="64">
        <v>3695411</v>
      </c>
      <c r="N725" s="64">
        <v>1971050</v>
      </c>
      <c r="O725" s="17" t="s">
        <v>10582</v>
      </c>
      <c r="P725" s="17" t="s">
        <v>10583</v>
      </c>
      <c r="Q725" s="17" t="s">
        <v>7931</v>
      </c>
      <c r="R725" s="17" t="s">
        <v>5321</v>
      </c>
      <c r="S725" s="17" t="s">
        <v>5321</v>
      </c>
      <c r="T725" s="17" t="s">
        <v>5321</v>
      </c>
      <c r="U725" s="17" t="s">
        <v>5321</v>
      </c>
      <c r="V725" s="17">
        <v>1</v>
      </c>
      <c r="W725" s="17">
        <v>0</v>
      </c>
      <c r="X725" s="17">
        <v>0</v>
      </c>
    </row>
    <row r="726" spans="1:24" s="17" customFormat="1" ht="11.25" x14ac:dyDescent="0.2">
      <c r="A726" s="17" t="s">
        <v>10584</v>
      </c>
      <c r="B726" s="17" t="s">
        <v>10585</v>
      </c>
      <c r="C726" s="17" t="s">
        <v>10586</v>
      </c>
      <c r="D726" s="17" t="s">
        <v>5393</v>
      </c>
      <c r="E726" s="17">
        <v>2019</v>
      </c>
      <c r="F726" s="17" t="s">
        <v>5460</v>
      </c>
      <c r="H726" s="17" t="s">
        <v>10587</v>
      </c>
      <c r="I726" s="17" t="s">
        <v>10588</v>
      </c>
      <c r="J726" s="17" t="s">
        <v>7409</v>
      </c>
      <c r="K726" s="17" t="s">
        <v>9030</v>
      </c>
      <c r="L726" s="17" t="s">
        <v>6736</v>
      </c>
      <c r="M726" s="64">
        <v>9584099</v>
      </c>
      <c r="N726" s="64">
        <v>4926973</v>
      </c>
      <c r="O726" s="17" t="s">
        <v>9763</v>
      </c>
      <c r="P726" s="17" t="s">
        <v>10589</v>
      </c>
      <c r="Q726" s="17" t="s">
        <v>10590</v>
      </c>
      <c r="R726" s="17" t="s">
        <v>5321</v>
      </c>
      <c r="S726" s="17" t="s">
        <v>5321</v>
      </c>
      <c r="T726" s="17" t="s">
        <v>5321</v>
      </c>
      <c r="U726" s="17" t="s">
        <v>5321</v>
      </c>
      <c r="V726" s="17">
        <v>1</v>
      </c>
      <c r="W726" s="17">
        <v>0</v>
      </c>
      <c r="X726" s="17">
        <v>0</v>
      </c>
    </row>
    <row r="727" spans="1:24" s="17" customFormat="1" ht="11.25" x14ac:dyDescent="0.2">
      <c r="A727" s="17" t="s">
        <v>10591</v>
      </c>
      <c r="B727" s="17" t="s">
        <v>10592</v>
      </c>
      <c r="C727" s="17" t="s">
        <v>10593</v>
      </c>
      <c r="D727" s="17" t="s">
        <v>5495</v>
      </c>
      <c r="E727" s="17">
        <v>2019</v>
      </c>
      <c r="F727" s="17" t="s">
        <v>11</v>
      </c>
      <c r="I727" s="17" t="s">
        <v>10594</v>
      </c>
      <c r="J727" s="17" t="s">
        <v>8477</v>
      </c>
      <c r="K727" s="17" t="s">
        <v>9030</v>
      </c>
      <c r="L727" s="17" t="s">
        <v>5626</v>
      </c>
      <c r="M727" s="64">
        <v>15099674</v>
      </c>
      <c r="N727" s="64">
        <v>7120584</v>
      </c>
      <c r="O727" s="17" t="s">
        <v>10595</v>
      </c>
      <c r="P727" s="17" t="s">
        <v>10596</v>
      </c>
      <c r="Q727" s="17" t="s">
        <v>10597</v>
      </c>
      <c r="R727" s="17" t="s">
        <v>5321</v>
      </c>
      <c r="S727" s="17" t="s">
        <v>5321</v>
      </c>
      <c r="T727" s="17" t="s">
        <v>5321</v>
      </c>
      <c r="U727" s="17" t="s">
        <v>5321</v>
      </c>
      <c r="V727" s="17">
        <v>1</v>
      </c>
      <c r="W727" s="17">
        <v>0</v>
      </c>
      <c r="X727" s="17">
        <v>0</v>
      </c>
    </row>
    <row r="728" spans="1:24" s="17" customFormat="1" ht="11.25" x14ac:dyDescent="0.2">
      <c r="A728" s="17" t="s">
        <v>10598</v>
      </c>
      <c r="B728" s="17" t="s">
        <v>10599</v>
      </c>
      <c r="C728" s="17" t="s">
        <v>10600</v>
      </c>
      <c r="D728" s="17" t="s">
        <v>5943</v>
      </c>
      <c r="E728" s="17">
        <v>2014</v>
      </c>
      <c r="F728" s="17" t="s">
        <v>5470</v>
      </c>
      <c r="I728" s="17" t="s">
        <v>10601</v>
      </c>
      <c r="J728" s="17" t="s">
        <v>5384</v>
      </c>
      <c r="K728" s="17" t="s">
        <v>5936</v>
      </c>
      <c r="L728" s="17" t="s">
        <v>6097</v>
      </c>
      <c r="M728" s="64">
        <v>827207</v>
      </c>
      <c r="N728" s="64">
        <v>592933</v>
      </c>
      <c r="O728" s="17" t="s">
        <v>5985</v>
      </c>
      <c r="P728" s="17" t="s">
        <v>5945</v>
      </c>
      <c r="Q728" s="17" t="s">
        <v>5321</v>
      </c>
      <c r="R728" s="17" t="s">
        <v>5321</v>
      </c>
      <c r="S728" s="17" t="s">
        <v>5321</v>
      </c>
      <c r="T728" s="17" t="s">
        <v>5321</v>
      </c>
      <c r="U728" s="17" t="s">
        <v>5321</v>
      </c>
      <c r="V728" s="17">
        <v>1</v>
      </c>
      <c r="W728" s="17">
        <v>0</v>
      </c>
      <c r="X728" s="17">
        <v>0</v>
      </c>
    </row>
    <row r="729" spans="1:24" s="17" customFormat="1" ht="11.25" x14ac:dyDescent="0.2">
      <c r="A729" s="17" t="s">
        <v>10602</v>
      </c>
      <c r="B729" s="17" t="s">
        <v>10603</v>
      </c>
      <c r="C729" s="17" t="s">
        <v>10604</v>
      </c>
      <c r="D729" s="17" t="s">
        <v>5393</v>
      </c>
      <c r="E729" s="17">
        <v>2014</v>
      </c>
      <c r="F729" s="17" t="s">
        <v>5430</v>
      </c>
      <c r="H729" s="17" t="s">
        <v>10605</v>
      </c>
      <c r="I729" s="17" t="s">
        <v>10606</v>
      </c>
      <c r="J729" s="17" t="s">
        <v>5409</v>
      </c>
      <c r="K729" s="17" t="s">
        <v>5370</v>
      </c>
      <c r="L729" s="17" t="s">
        <v>10607</v>
      </c>
      <c r="M729" s="64">
        <v>2287270</v>
      </c>
      <c r="N729" s="64">
        <v>1366283</v>
      </c>
      <c r="O729" s="17" t="s">
        <v>10608</v>
      </c>
      <c r="P729" s="17" t="s">
        <v>10609</v>
      </c>
      <c r="Q729" s="17" t="s">
        <v>10610</v>
      </c>
      <c r="R729" s="17" t="s">
        <v>5321</v>
      </c>
      <c r="S729" s="17" t="s">
        <v>5321</v>
      </c>
      <c r="T729" s="17" t="s">
        <v>5321</v>
      </c>
      <c r="U729" s="17" t="s">
        <v>5321</v>
      </c>
      <c r="V729" s="17">
        <v>1</v>
      </c>
      <c r="W729" s="17">
        <v>0</v>
      </c>
      <c r="X729" s="17">
        <v>0</v>
      </c>
    </row>
    <row r="730" spans="1:24" s="17" customFormat="1" ht="11.25" x14ac:dyDescent="0.2">
      <c r="A730" s="17" t="s">
        <v>10611</v>
      </c>
      <c r="B730" s="17" t="s">
        <v>10612</v>
      </c>
      <c r="C730" s="17" t="s">
        <v>10613</v>
      </c>
      <c r="D730" s="17" t="s">
        <v>5393</v>
      </c>
      <c r="E730" s="17">
        <v>2019</v>
      </c>
      <c r="F730" s="17" t="s">
        <v>5418</v>
      </c>
      <c r="H730" s="17" t="s">
        <v>10614</v>
      </c>
      <c r="I730" s="17" t="s">
        <v>10615</v>
      </c>
      <c r="J730" s="17" t="s">
        <v>7409</v>
      </c>
      <c r="K730" s="17" t="s">
        <v>9030</v>
      </c>
      <c r="L730" s="17" t="s">
        <v>6934</v>
      </c>
      <c r="M730" s="64">
        <v>5145637</v>
      </c>
      <c r="N730" s="64">
        <v>1561525</v>
      </c>
      <c r="O730" s="17" t="s">
        <v>10616</v>
      </c>
      <c r="P730" s="17" t="s">
        <v>10617</v>
      </c>
      <c r="Q730" s="17" t="s">
        <v>8536</v>
      </c>
      <c r="R730" s="17" t="s">
        <v>5321</v>
      </c>
      <c r="S730" s="17" t="s">
        <v>5321</v>
      </c>
      <c r="T730" s="17" t="s">
        <v>5321</v>
      </c>
      <c r="U730" s="17" t="s">
        <v>5321</v>
      </c>
      <c r="V730" s="17">
        <v>1</v>
      </c>
      <c r="W730" s="17">
        <v>0</v>
      </c>
      <c r="X730" s="17">
        <v>0</v>
      </c>
    </row>
    <row r="731" spans="1:24" s="17" customFormat="1" ht="11.25" x14ac:dyDescent="0.2">
      <c r="A731" s="17" t="s">
        <v>10618</v>
      </c>
      <c r="B731" s="17" t="s">
        <v>10619</v>
      </c>
      <c r="C731" s="17" t="s">
        <v>10620</v>
      </c>
      <c r="D731" s="17" t="s">
        <v>5943</v>
      </c>
      <c r="E731" s="17">
        <v>2014</v>
      </c>
      <c r="F731" s="17" t="s">
        <v>5882</v>
      </c>
      <c r="I731" s="17" t="s">
        <v>10621</v>
      </c>
      <c r="J731" s="17" t="s">
        <v>5384</v>
      </c>
      <c r="K731" s="17" t="s">
        <v>5936</v>
      </c>
      <c r="L731" s="17" t="s">
        <v>6229</v>
      </c>
      <c r="M731" s="64">
        <v>1304708</v>
      </c>
      <c r="N731" s="64">
        <v>953600</v>
      </c>
      <c r="O731" s="17" t="s">
        <v>5985</v>
      </c>
      <c r="P731" s="17" t="s">
        <v>5945</v>
      </c>
      <c r="Q731" s="17" t="s">
        <v>5321</v>
      </c>
      <c r="R731" s="17" t="s">
        <v>5321</v>
      </c>
      <c r="S731" s="17" t="s">
        <v>5321</v>
      </c>
      <c r="T731" s="17" t="s">
        <v>5321</v>
      </c>
      <c r="U731" s="17" t="s">
        <v>5321</v>
      </c>
      <c r="V731" s="17">
        <v>1</v>
      </c>
      <c r="W731" s="17">
        <v>0</v>
      </c>
      <c r="X731" s="17">
        <v>0</v>
      </c>
    </row>
    <row r="732" spans="1:24" s="17" customFormat="1" ht="11.25" x14ac:dyDescent="0.2">
      <c r="A732" s="17" t="s">
        <v>10622</v>
      </c>
      <c r="B732" s="17" t="s">
        <v>10623</v>
      </c>
      <c r="C732" s="17" t="s">
        <v>10624</v>
      </c>
      <c r="D732" s="17" t="s">
        <v>5325</v>
      </c>
      <c r="E732" s="17">
        <v>2019</v>
      </c>
      <c r="F732" s="17" t="s">
        <v>5326</v>
      </c>
      <c r="H732" s="17" t="s">
        <v>8222</v>
      </c>
      <c r="I732" s="17" t="s">
        <v>10625</v>
      </c>
      <c r="J732" s="17" t="s">
        <v>7232</v>
      </c>
      <c r="K732" s="17" t="s">
        <v>9107</v>
      </c>
      <c r="L732" s="17" t="s">
        <v>9253</v>
      </c>
      <c r="M732" s="64">
        <v>4035459</v>
      </c>
      <c r="N732" s="64">
        <v>2421275</v>
      </c>
      <c r="O732" s="17" t="s">
        <v>10626</v>
      </c>
      <c r="P732" s="17" t="s">
        <v>10627</v>
      </c>
      <c r="Q732" s="17" t="s">
        <v>10628</v>
      </c>
      <c r="R732" s="17" t="s">
        <v>10629</v>
      </c>
      <c r="S732" s="17" t="s">
        <v>10630</v>
      </c>
      <c r="T732" s="17" t="s">
        <v>5321</v>
      </c>
      <c r="U732" s="17" t="s">
        <v>10631</v>
      </c>
      <c r="V732" s="17">
        <v>1</v>
      </c>
      <c r="W732" s="17">
        <v>0</v>
      </c>
      <c r="X732" s="17">
        <v>0</v>
      </c>
    </row>
    <row r="733" spans="1:24" s="17" customFormat="1" ht="11.25" x14ac:dyDescent="0.2">
      <c r="A733" s="17" t="s">
        <v>10632</v>
      </c>
      <c r="B733" s="17" t="s">
        <v>10633</v>
      </c>
      <c r="C733" s="17" t="s">
        <v>10634</v>
      </c>
      <c r="D733" s="17" t="s">
        <v>5325</v>
      </c>
      <c r="E733" s="17">
        <v>2019</v>
      </c>
      <c r="F733" s="17" t="s">
        <v>6084</v>
      </c>
      <c r="H733" s="17" t="s">
        <v>10635</v>
      </c>
      <c r="I733" s="17" t="s">
        <v>5321</v>
      </c>
      <c r="J733" s="17" t="s">
        <v>5321</v>
      </c>
      <c r="K733" s="17" t="s">
        <v>9246</v>
      </c>
      <c r="L733" s="17" t="s">
        <v>5358</v>
      </c>
      <c r="M733" s="64">
        <v>17038931</v>
      </c>
      <c r="N733" s="64">
        <v>9166422</v>
      </c>
      <c r="O733" s="17" t="s">
        <v>10636</v>
      </c>
      <c r="P733" s="17" t="s">
        <v>10637</v>
      </c>
      <c r="Q733" s="17" t="s">
        <v>6776</v>
      </c>
      <c r="R733" s="17" t="s">
        <v>5663</v>
      </c>
      <c r="S733" s="17" t="s">
        <v>10638</v>
      </c>
      <c r="T733" s="17" t="s">
        <v>5321</v>
      </c>
      <c r="U733" s="17" t="s">
        <v>10639</v>
      </c>
      <c r="V733" s="17">
        <v>1</v>
      </c>
      <c r="W733" s="17">
        <v>0</v>
      </c>
      <c r="X733" s="17">
        <v>0</v>
      </c>
    </row>
    <row r="734" spans="1:24" s="17" customFormat="1" ht="11.25" x14ac:dyDescent="0.2">
      <c r="A734" s="17" t="s">
        <v>10640</v>
      </c>
      <c r="B734" s="17" t="s">
        <v>10641</v>
      </c>
      <c r="C734" s="17" t="s">
        <v>10642</v>
      </c>
      <c r="D734" s="17" t="s">
        <v>5325</v>
      </c>
      <c r="E734" s="17">
        <v>2019</v>
      </c>
      <c r="F734" s="17" t="s">
        <v>5326</v>
      </c>
      <c r="H734" s="17" t="s">
        <v>9532</v>
      </c>
      <c r="I734" s="17" t="s">
        <v>10643</v>
      </c>
      <c r="J734" s="17" t="s">
        <v>5716</v>
      </c>
      <c r="K734" s="17" t="s">
        <v>9030</v>
      </c>
      <c r="L734" s="17" t="s">
        <v>6180</v>
      </c>
      <c r="M734" s="64">
        <v>5815936</v>
      </c>
      <c r="N734" s="64">
        <v>4361952</v>
      </c>
      <c r="O734" s="17" t="s">
        <v>10644</v>
      </c>
      <c r="P734" s="17" t="s">
        <v>10645</v>
      </c>
      <c r="Q734" s="17" t="s">
        <v>10646</v>
      </c>
      <c r="R734" s="17" t="s">
        <v>10647</v>
      </c>
      <c r="S734" s="17" t="s">
        <v>5838</v>
      </c>
      <c r="T734" s="17" t="s">
        <v>5321</v>
      </c>
      <c r="U734" s="17" t="s">
        <v>10648</v>
      </c>
      <c r="V734" s="17">
        <v>1</v>
      </c>
      <c r="W734" s="17">
        <v>0</v>
      </c>
      <c r="X734" s="17">
        <v>0</v>
      </c>
    </row>
    <row r="735" spans="1:24" s="17" customFormat="1" ht="11.25" x14ac:dyDescent="0.2">
      <c r="A735" s="17" t="s">
        <v>10649</v>
      </c>
      <c r="B735" s="17" t="s">
        <v>10650</v>
      </c>
      <c r="C735" s="17" t="s">
        <v>10651</v>
      </c>
      <c r="D735" s="17" t="s">
        <v>5325</v>
      </c>
      <c r="E735" s="17">
        <v>2019</v>
      </c>
      <c r="F735" s="17" t="s">
        <v>5460</v>
      </c>
      <c r="H735" s="17" t="s">
        <v>10652</v>
      </c>
      <c r="I735" s="17" t="s">
        <v>10653</v>
      </c>
      <c r="J735" s="17" t="s">
        <v>5519</v>
      </c>
      <c r="K735" s="17" t="s">
        <v>9030</v>
      </c>
      <c r="L735" s="17" t="s">
        <v>7241</v>
      </c>
      <c r="M735" s="64">
        <v>3046008</v>
      </c>
      <c r="N735" s="64">
        <v>1811585</v>
      </c>
      <c r="O735" s="17" t="s">
        <v>10654</v>
      </c>
      <c r="P735" s="17" t="s">
        <v>10655</v>
      </c>
      <c r="Q735" s="17" t="s">
        <v>7605</v>
      </c>
      <c r="R735" s="17" t="s">
        <v>10656</v>
      </c>
      <c r="S735" s="17" t="s">
        <v>10657</v>
      </c>
      <c r="T735" s="17" t="s">
        <v>5321</v>
      </c>
      <c r="U735" s="17" t="s">
        <v>10658</v>
      </c>
      <c r="V735" s="17">
        <v>0</v>
      </c>
      <c r="W735" s="17">
        <v>0</v>
      </c>
      <c r="X735" s="17">
        <v>0</v>
      </c>
    </row>
    <row r="736" spans="1:24" s="17" customFormat="1" ht="11.25" x14ac:dyDescent="0.2">
      <c r="A736" s="17" t="s">
        <v>10659</v>
      </c>
      <c r="B736" s="17" t="s">
        <v>10660</v>
      </c>
      <c r="C736" s="17" t="s">
        <v>10661</v>
      </c>
      <c r="D736" s="17" t="s">
        <v>5393</v>
      </c>
      <c r="E736" s="17">
        <v>2015</v>
      </c>
      <c r="F736" s="17" t="s">
        <v>5394</v>
      </c>
      <c r="H736" s="17" t="s">
        <v>10662</v>
      </c>
      <c r="I736" s="17" t="s">
        <v>10663</v>
      </c>
      <c r="J736" s="17" t="s">
        <v>9755</v>
      </c>
      <c r="K736" s="17" t="s">
        <v>5463</v>
      </c>
      <c r="L736" s="17" t="s">
        <v>6097</v>
      </c>
      <c r="M736" s="64">
        <v>1812231</v>
      </c>
      <c r="N736" s="64">
        <v>1087338</v>
      </c>
      <c r="O736" s="17" t="s">
        <v>10664</v>
      </c>
      <c r="P736" s="17" t="s">
        <v>10665</v>
      </c>
      <c r="Q736" s="17" t="s">
        <v>6183</v>
      </c>
      <c r="R736" s="17" t="s">
        <v>5321</v>
      </c>
      <c r="S736" s="17" t="s">
        <v>5321</v>
      </c>
      <c r="T736" s="17" t="s">
        <v>5321</v>
      </c>
      <c r="U736" s="17" t="s">
        <v>5321</v>
      </c>
      <c r="V736" s="17">
        <v>1</v>
      </c>
      <c r="W736" s="17">
        <v>0</v>
      </c>
      <c r="X736" s="17">
        <v>0</v>
      </c>
    </row>
    <row r="737" spans="1:24" s="17" customFormat="1" ht="11.25" x14ac:dyDescent="0.2">
      <c r="A737" s="17" t="s">
        <v>10666</v>
      </c>
      <c r="B737" s="17" t="s">
        <v>10667</v>
      </c>
      <c r="C737" s="17" t="s">
        <v>10668</v>
      </c>
      <c r="D737" s="17" t="s">
        <v>5325</v>
      </c>
      <c r="E737" s="17">
        <v>2019</v>
      </c>
      <c r="F737" s="17" t="s">
        <v>6084</v>
      </c>
      <c r="H737" s="17" t="s">
        <v>10669</v>
      </c>
      <c r="I737" s="17" t="s">
        <v>10670</v>
      </c>
      <c r="J737" s="17" t="s">
        <v>8637</v>
      </c>
      <c r="K737" s="17" t="s">
        <v>10671</v>
      </c>
      <c r="L737" s="17" t="s">
        <v>5659</v>
      </c>
      <c r="M737" s="64">
        <v>14547148</v>
      </c>
      <c r="N737" s="64">
        <v>8728288</v>
      </c>
      <c r="O737" s="17" t="s">
        <v>10672</v>
      </c>
      <c r="P737" s="17" t="s">
        <v>10673</v>
      </c>
      <c r="Q737" s="17" t="s">
        <v>5349</v>
      </c>
      <c r="R737" s="17" t="s">
        <v>10674</v>
      </c>
      <c r="S737" s="17" t="s">
        <v>5321</v>
      </c>
      <c r="T737" s="17" t="s">
        <v>5321</v>
      </c>
      <c r="U737" s="17" t="s">
        <v>10675</v>
      </c>
      <c r="V737" s="17">
        <v>1</v>
      </c>
      <c r="W737" s="17">
        <v>0</v>
      </c>
      <c r="X737" s="17">
        <v>0</v>
      </c>
    </row>
    <row r="738" spans="1:24" s="17" customFormat="1" ht="11.25" x14ac:dyDescent="0.2">
      <c r="A738" s="17" t="s">
        <v>10676</v>
      </c>
      <c r="B738" s="17" t="s">
        <v>10677</v>
      </c>
      <c r="C738" s="17" t="s">
        <v>10678</v>
      </c>
      <c r="D738" s="17" t="s">
        <v>5393</v>
      </c>
      <c r="E738" s="17">
        <v>2014</v>
      </c>
      <c r="F738" s="17" t="s">
        <v>17</v>
      </c>
      <c r="G738" s="17" t="s">
        <v>10679</v>
      </c>
      <c r="H738" s="17" t="s">
        <v>10680</v>
      </c>
      <c r="I738" s="17" t="s">
        <v>10681</v>
      </c>
      <c r="J738" s="17" t="s">
        <v>5607</v>
      </c>
      <c r="K738" s="17" t="s">
        <v>5936</v>
      </c>
      <c r="L738" s="17" t="s">
        <v>5422</v>
      </c>
      <c r="M738" s="64">
        <v>1384481</v>
      </c>
      <c r="N738" s="64">
        <v>830688</v>
      </c>
      <c r="O738" s="17" t="s">
        <v>10682</v>
      </c>
      <c r="P738" s="17" t="s">
        <v>10683</v>
      </c>
      <c r="Q738" s="17" t="s">
        <v>10684</v>
      </c>
      <c r="R738" s="17" t="s">
        <v>5321</v>
      </c>
      <c r="S738" s="17" t="s">
        <v>5321</v>
      </c>
      <c r="T738" s="17" t="s">
        <v>5321</v>
      </c>
      <c r="U738" s="17" t="s">
        <v>5321</v>
      </c>
      <c r="V738" s="17">
        <v>1</v>
      </c>
      <c r="W738" s="17">
        <v>0</v>
      </c>
      <c r="X738" s="17">
        <v>0</v>
      </c>
    </row>
    <row r="739" spans="1:24" s="17" customFormat="1" ht="11.25" x14ac:dyDescent="0.2">
      <c r="A739" s="17" t="s">
        <v>10685</v>
      </c>
      <c r="B739" s="17" t="s">
        <v>10686</v>
      </c>
      <c r="C739" s="17" t="s">
        <v>10687</v>
      </c>
      <c r="D739" s="17" t="s">
        <v>5325</v>
      </c>
      <c r="E739" s="17">
        <v>2016</v>
      </c>
      <c r="F739" s="17" t="s">
        <v>5430</v>
      </c>
      <c r="H739" s="17" t="s">
        <v>10688</v>
      </c>
      <c r="I739" s="17" t="s">
        <v>10689</v>
      </c>
      <c r="J739" s="17" t="s">
        <v>5384</v>
      </c>
      <c r="K739" s="17" t="s">
        <v>6992</v>
      </c>
      <c r="L739" s="17" t="s">
        <v>5608</v>
      </c>
      <c r="M739" s="64">
        <v>1550968</v>
      </c>
      <c r="N739" s="64">
        <v>1163226</v>
      </c>
      <c r="O739" s="17" t="s">
        <v>5372</v>
      </c>
      <c r="P739" s="17" t="s">
        <v>10690</v>
      </c>
      <c r="Q739" s="17" t="s">
        <v>8186</v>
      </c>
      <c r="R739" s="17" t="s">
        <v>5980</v>
      </c>
      <c r="S739" s="17" t="s">
        <v>10691</v>
      </c>
      <c r="T739" s="17" t="s">
        <v>5321</v>
      </c>
      <c r="U739" s="17" t="s">
        <v>10692</v>
      </c>
      <c r="V739" s="17">
        <v>1</v>
      </c>
      <c r="W739" s="17">
        <v>0</v>
      </c>
      <c r="X739" s="17">
        <v>0</v>
      </c>
    </row>
    <row r="740" spans="1:24" s="17" customFormat="1" ht="11.25" x14ac:dyDescent="0.2">
      <c r="A740" s="17" t="s">
        <v>10693</v>
      </c>
      <c r="B740" s="17" t="s">
        <v>10694</v>
      </c>
      <c r="C740" s="17" t="s">
        <v>10695</v>
      </c>
      <c r="D740" s="17" t="s">
        <v>5325</v>
      </c>
      <c r="E740" s="17">
        <v>2019</v>
      </c>
      <c r="F740" s="17" t="s">
        <v>17</v>
      </c>
      <c r="H740" s="17" t="s">
        <v>10696</v>
      </c>
      <c r="I740" s="17" t="s">
        <v>10697</v>
      </c>
      <c r="J740" s="17" t="s">
        <v>8477</v>
      </c>
      <c r="K740" s="17" t="s">
        <v>9030</v>
      </c>
      <c r="L740" s="17" t="s">
        <v>10397</v>
      </c>
      <c r="M740" s="64">
        <v>1930085</v>
      </c>
      <c r="N740" s="64">
        <v>1446288</v>
      </c>
      <c r="O740" s="17" t="s">
        <v>10698</v>
      </c>
      <c r="P740" s="17" t="s">
        <v>10699</v>
      </c>
      <c r="Q740" s="17" t="s">
        <v>10700</v>
      </c>
      <c r="R740" s="17" t="s">
        <v>5321</v>
      </c>
      <c r="S740" s="17" t="s">
        <v>5321</v>
      </c>
      <c r="T740" s="17" t="s">
        <v>10701</v>
      </c>
      <c r="U740" s="17" t="s">
        <v>5321</v>
      </c>
      <c r="V740" s="17">
        <v>1</v>
      </c>
      <c r="W740" s="17">
        <v>0</v>
      </c>
      <c r="X740" s="17">
        <v>0</v>
      </c>
    </row>
    <row r="741" spans="1:24" s="17" customFormat="1" ht="11.25" x14ac:dyDescent="0.2">
      <c r="A741" s="17" t="s">
        <v>10702</v>
      </c>
      <c r="B741" s="17" t="s">
        <v>10703</v>
      </c>
      <c r="C741" s="17" t="s">
        <v>10704</v>
      </c>
      <c r="D741" s="17" t="s">
        <v>5325</v>
      </c>
      <c r="E741" s="17">
        <v>2015</v>
      </c>
      <c r="F741" s="17" t="s">
        <v>5460</v>
      </c>
      <c r="H741" s="17" t="s">
        <v>8937</v>
      </c>
      <c r="I741" s="17" t="s">
        <v>10705</v>
      </c>
      <c r="J741" s="17" t="s">
        <v>5481</v>
      </c>
      <c r="K741" s="17" t="s">
        <v>10706</v>
      </c>
      <c r="L741" s="17" t="s">
        <v>10707</v>
      </c>
      <c r="M741" s="64">
        <v>2076462</v>
      </c>
      <c r="N741" s="64">
        <v>1226862</v>
      </c>
      <c r="O741" s="17" t="s">
        <v>10708</v>
      </c>
      <c r="P741" s="17" t="s">
        <v>10709</v>
      </c>
      <c r="Q741" s="17" t="s">
        <v>6167</v>
      </c>
      <c r="R741" s="17" t="s">
        <v>5375</v>
      </c>
      <c r="S741" s="17" t="s">
        <v>10710</v>
      </c>
      <c r="T741" s="17" t="s">
        <v>5321</v>
      </c>
      <c r="U741" s="17" t="s">
        <v>10711</v>
      </c>
      <c r="V741" s="17">
        <v>1</v>
      </c>
      <c r="W741" s="17">
        <v>0</v>
      </c>
      <c r="X741" s="17">
        <v>0</v>
      </c>
    </row>
    <row r="742" spans="1:24" s="17" customFormat="1" ht="11.25" x14ac:dyDescent="0.2">
      <c r="A742" s="17" t="s">
        <v>10712</v>
      </c>
      <c r="B742" s="17" t="s">
        <v>10713</v>
      </c>
      <c r="C742" s="17" t="s">
        <v>10714</v>
      </c>
      <c r="D742" s="17" t="s">
        <v>5393</v>
      </c>
      <c r="E742" s="17">
        <v>2015</v>
      </c>
      <c r="F742" s="17" t="s">
        <v>5430</v>
      </c>
      <c r="H742" s="17" t="s">
        <v>10715</v>
      </c>
      <c r="I742" s="17" t="s">
        <v>10716</v>
      </c>
      <c r="J742" s="17" t="s">
        <v>5607</v>
      </c>
      <c r="K742" s="17" t="s">
        <v>5744</v>
      </c>
      <c r="L742" s="17" t="s">
        <v>6097</v>
      </c>
      <c r="M742" s="64">
        <v>1783824</v>
      </c>
      <c r="N742" s="64">
        <v>1030407</v>
      </c>
      <c r="O742" s="17" t="s">
        <v>10717</v>
      </c>
      <c r="P742" s="17" t="s">
        <v>10718</v>
      </c>
      <c r="Q742" s="17" t="s">
        <v>6183</v>
      </c>
      <c r="R742" s="17" t="s">
        <v>5321</v>
      </c>
      <c r="S742" s="17" t="s">
        <v>5321</v>
      </c>
      <c r="T742" s="17" t="s">
        <v>5321</v>
      </c>
      <c r="U742" s="17" t="s">
        <v>5321</v>
      </c>
      <c r="V742" s="17">
        <v>1</v>
      </c>
      <c r="W742" s="17">
        <v>0</v>
      </c>
      <c r="X742" s="17">
        <v>0</v>
      </c>
    </row>
    <row r="743" spans="1:24" s="17" customFormat="1" ht="11.25" x14ac:dyDescent="0.2">
      <c r="A743" s="17" t="s">
        <v>10719</v>
      </c>
      <c r="B743" s="17" t="s">
        <v>10720</v>
      </c>
      <c r="C743" s="17" t="s">
        <v>10721</v>
      </c>
      <c r="D743" s="17" t="s">
        <v>5325</v>
      </c>
      <c r="E743" s="17">
        <v>2019</v>
      </c>
      <c r="F743" s="17" t="s">
        <v>5460</v>
      </c>
      <c r="H743" s="17" t="s">
        <v>10722</v>
      </c>
      <c r="I743" s="17" t="s">
        <v>10723</v>
      </c>
      <c r="J743" s="17" t="s">
        <v>8725</v>
      </c>
      <c r="K743" s="17" t="s">
        <v>5472</v>
      </c>
      <c r="L743" s="17" t="s">
        <v>6180</v>
      </c>
      <c r="M743" s="64">
        <v>4214120</v>
      </c>
      <c r="N743" s="64">
        <v>3160590</v>
      </c>
      <c r="O743" s="17" t="s">
        <v>10724</v>
      </c>
      <c r="P743" s="17" t="s">
        <v>10725</v>
      </c>
      <c r="Q743" s="17" t="s">
        <v>10726</v>
      </c>
      <c r="R743" s="17" t="s">
        <v>6766</v>
      </c>
      <c r="S743" s="17" t="s">
        <v>5321</v>
      </c>
      <c r="T743" s="17" t="s">
        <v>5321</v>
      </c>
      <c r="U743" s="17" t="s">
        <v>10727</v>
      </c>
      <c r="V743" s="17">
        <v>1</v>
      </c>
      <c r="W743" s="17">
        <v>0</v>
      </c>
      <c r="X743" s="17">
        <v>0</v>
      </c>
    </row>
    <row r="744" spans="1:24" s="17" customFormat="1" ht="11.25" x14ac:dyDescent="0.2">
      <c r="A744" s="17" t="s">
        <v>10728</v>
      </c>
      <c r="B744" s="17" t="s">
        <v>10729</v>
      </c>
      <c r="C744" s="17" t="s">
        <v>10730</v>
      </c>
      <c r="D744" s="17" t="s">
        <v>5325</v>
      </c>
      <c r="E744" s="17">
        <v>2020</v>
      </c>
      <c r="F744" s="17" t="s">
        <v>5430</v>
      </c>
      <c r="H744" s="17" t="s">
        <v>10731</v>
      </c>
      <c r="I744" s="17" t="s">
        <v>10732</v>
      </c>
      <c r="J744" s="17" t="s">
        <v>10733</v>
      </c>
      <c r="K744" s="17" t="s">
        <v>10734</v>
      </c>
      <c r="L744" s="17" t="s">
        <v>10735</v>
      </c>
      <c r="M744" s="64">
        <v>2678434</v>
      </c>
      <c r="N744" s="64">
        <v>1507869</v>
      </c>
      <c r="O744" s="17" t="s">
        <v>10736</v>
      </c>
      <c r="P744" s="17" t="s">
        <v>10737</v>
      </c>
      <c r="Q744" s="17" t="s">
        <v>10738</v>
      </c>
      <c r="R744" s="17" t="s">
        <v>5321</v>
      </c>
      <c r="S744" s="17" t="s">
        <v>9999</v>
      </c>
      <c r="T744" s="17" t="s">
        <v>5321</v>
      </c>
      <c r="U744" s="17" t="s">
        <v>10739</v>
      </c>
      <c r="V744" s="17">
        <v>1</v>
      </c>
      <c r="W744" s="17">
        <v>0</v>
      </c>
      <c r="X744" s="17">
        <v>0</v>
      </c>
    </row>
    <row r="745" spans="1:24" s="17" customFormat="1" ht="11.25" x14ac:dyDescent="0.2">
      <c r="A745" s="17" t="s">
        <v>10740</v>
      </c>
      <c r="B745" s="17" t="s">
        <v>10741</v>
      </c>
      <c r="C745" s="17" t="s">
        <v>10742</v>
      </c>
      <c r="D745" s="17" t="s">
        <v>5325</v>
      </c>
      <c r="E745" s="17">
        <v>2019</v>
      </c>
      <c r="F745" s="17" t="s">
        <v>5326</v>
      </c>
      <c r="H745" s="17" t="s">
        <v>8222</v>
      </c>
      <c r="I745" s="17" t="s">
        <v>5321</v>
      </c>
      <c r="J745" s="17" t="s">
        <v>5321</v>
      </c>
      <c r="K745" s="17" t="s">
        <v>9107</v>
      </c>
      <c r="L745" s="17" t="s">
        <v>5617</v>
      </c>
      <c r="M745" s="64">
        <v>4606134</v>
      </c>
      <c r="N745" s="64">
        <v>2763680</v>
      </c>
      <c r="O745" s="17" t="s">
        <v>10743</v>
      </c>
      <c r="P745" s="17" t="s">
        <v>10744</v>
      </c>
      <c r="Q745" s="17" t="s">
        <v>10745</v>
      </c>
      <c r="R745" s="17" t="s">
        <v>5321</v>
      </c>
      <c r="S745" s="17" t="s">
        <v>10746</v>
      </c>
      <c r="T745" s="17" t="s">
        <v>5321</v>
      </c>
      <c r="U745" s="17" t="s">
        <v>10747</v>
      </c>
      <c r="V745" s="17">
        <v>1</v>
      </c>
      <c r="W745" s="17">
        <v>0</v>
      </c>
      <c r="X745" s="17">
        <v>0</v>
      </c>
    </row>
    <row r="746" spans="1:24" s="17" customFormat="1" ht="11.25" x14ac:dyDescent="0.2">
      <c r="A746" s="17" t="s">
        <v>10748</v>
      </c>
      <c r="B746" s="17" t="s">
        <v>10749</v>
      </c>
      <c r="C746" s="17" t="s">
        <v>10750</v>
      </c>
      <c r="D746" s="17" t="s">
        <v>5441</v>
      </c>
      <c r="E746" s="17">
        <v>2014</v>
      </c>
      <c r="F746" s="17" t="s">
        <v>5460</v>
      </c>
      <c r="H746" s="17" t="s">
        <v>10751</v>
      </c>
      <c r="I746" s="17" t="s">
        <v>10752</v>
      </c>
      <c r="J746" s="17" t="s">
        <v>5560</v>
      </c>
      <c r="K746" s="17" t="s">
        <v>10753</v>
      </c>
      <c r="L746" s="17" t="s">
        <v>7362</v>
      </c>
      <c r="M746" s="64">
        <v>1658680</v>
      </c>
      <c r="N746" s="64">
        <v>993607</v>
      </c>
      <c r="O746" s="17" t="s">
        <v>10754</v>
      </c>
      <c r="P746" s="17" t="s">
        <v>10755</v>
      </c>
      <c r="Q746" s="17" t="s">
        <v>6032</v>
      </c>
      <c r="R746" s="17" t="s">
        <v>5321</v>
      </c>
      <c r="S746" s="17" t="s">
        <v>5321</v>
      </c>
      <c r="T746" s="17" t="s">
        <v>5321</v>
      </c>
      <c r="U746" s="17" t="s">
        <v>5321</v>
      </c>
      <c r="V746" s="17">
        <v>1</v>
      </c>
      <c r="W746" s="17">
        <v>0</v>
      </c>
      <c r="X746" s="17">
        <v>0</v>
      </c>
    </row>
    <row r="747" spans="1:24" s="17" customFormat="1" ht="11.25" x14ac:dyDescent="0.2">
      <c r="A747" s="17" t="s">
        <v>10756</v>
      </c>
      <c r="B747" s="17" t="s">
        <v>10757</v>
      </c>
      <c r="C747" s="17" t="s">
        <v>10758</v>
      </c>
      <c r="D747" s="17" t="s">
        <v>5393</v>
      </c>
      <c r="E747" s="17">
        <v>2016</v>
      </c>
      <c r="F747" s="17" t="s">
        <v>5430</v>
      </c>
      <c r="H747" s="17" t="s">
        <v>9121</v>
      </c>
      <c r="I747" s="17" t="s">
        <v>10759</v>
      </c>
      <c r="J747" s="17" t="s">
        <v>5329</v>
      </c>
      <c r="K747" s="17" t="s">
        <v>5410</v>
      </c>
      <c r="L747" s="17" t="s">
        <v>5464</v>
      </c>
      <c r="M747" s="64">
        <v>1551455</v>
      </c>
      <c r="N747" s="64">
        <v>874952</v>
      </c>
      <c r="O747" s="17" t="s">
        <v>10760</v>
      </c>
      <c r="P747" s="17" t="s">
        <v>10210</v>
      </c>
      <c r="Q747" s="17" t="s">
        <v>10761</v>
      </c>
      <c r="R747" s="17" t="s">
        <v>5321</v>
      </c>
      <c r="S747" s="17" t="s">
        <v>5321</v>
      </c>
      <c r="T747" s="17" t="s">
        <v>5321</v>
      </c>
      <c r="U747" s="17" t="s">
        <v>5321</v>
      </c>
      <c r="V747" s="17">
        <v>1</v>
      </c>
      <c r="W747" s="17">
        <v>0</v>
      </c>
      <c r="X747" s="17">
        <v>0</v>
      </c>
    </row>
    <row r="748" spans="1:24" s="17" customFormat="1" ht="11.25" x14ac:dyDescent="0.2">
      <c r="A748" s="17" t="s">
        <v>10762</v>
      </c>
      <c r="B748" s="17" t="s">
        <v>10763</v>
      </c>
      <c r="C748" s="17" t="s">
        <v>10764</v>
      </c>
      <c r="D748" s="17" t="s">
        <v>5325</v>
      </c>
      <c r="E748" s="17">
        <v>2019</v>
      </c>
      <c r="F748" s="17" t="s">
        <v>6569</v>
      </c>
      <c r="H748" s="17" t="s">
        <v>6876</v>
      </c>
      <c r="I748" s="17" t="s">
        <v>10765</v>
      </c>
      <c r="J748" s="17" t="s">
        <v>7343</v>
      </c>
      <c r="K748" s="17" t="s">
        <v>9030</v>
      </c>
      <c r="L748" s="17" t="s">
        <v>5626</v>
      </c>
      <c r="M748" s="64">
        <v>5428988</v>
      </c>
      <c r="N748" s="64">
        <v>3257391</v>
      </c>
      <c r="O748" s="17" t="s">
        <v>10766</v>
      </c>
      <c r="P748" s="17" t="s">
        <v>10767</v>
      </c>
      <c r="Q748" s="17" t="s">
        <v>9656</v>
      </c>
      <c r="R748" s="17" t="s">
        <v>5321</v>
      </c>
      <c r="S748" s="17" t="s">
        <v>10768</v>
      </c>
      <c r="T748" s="17" t="s">
        <v>5321</v>
      </c>
      <c r="U748" s="17" t="s">
        <v>10769</v>
      </c>
      <c r="V748" s="17">
        <v>1</v>
      </c>
      <c r="W748" s="17">
        <v>0</v>
      </c>
      <c r="X748" s="17">
        <v>0</v>
      </c>
    </row>
    <row r="749" spans="1:24" s="17" customFormat="1" ht="11.25" x14ac:dyDescent="0.2">
      <c r="A749" s="17" t="s">
        <v>10770</v>
      </c>
      <c r="B749" s="17" t="s">
        <v>10771</v>
      </c>
      <c r="C749" s="17" t="s">
        <v>10772</v>
      </c>
      <c r="D749" s="17" t="s">
        <v>5393</v>
      </c>
      <c r="E749" s="17">
        <v>2017</v>
      </c>
      <c r="F749" s="17" t="s">
        <v>5882</v>
      </c>
      <c r="I749" s="17" t="s">
        <v>10773</v>
      </c>
      <c r="J749" s="17" t="s">
        <v>5481</v>
      </c>
      <c r="K749" s="17" t="s">
        <v>5598</v>
      </c>
      <c r="L749" s="17" t="s">
        <v>5473</v>
      </c>
      <c r="M749" s="64">
        <v>2145822</v>
      </c>
      <c r="N749" s="64">
        <v>1279435</v>
      </c>
      <c r="O749" s="17" t="s">
        <v>10774</v>
      </c>
      <c r="P749" s="17" t="s">
        <v>10775</v>
      </c>
      <c r="Q749" s="17" t="s">
        <v>10776</v>
      </c>
      <c r="R749" s="17" t="s">
        <v>5321</v>
      </c>
      <c r="S749" s="17" t="s">
        <v>5321</v>
      </c>
      <c r="T749" s="17" t="s">
        <v>5321</v>
      </c>
      <c r="U749" s="17" t="s">
        <v>5321</v>
      </c>
      <c r="V749" s="17">
        <v>1</v>
      </c>
      <c r="W749" s="17">
        <v>0</v>
      </c>
      <c r="X749" s="17">
        <v>0</v>
      </c>
    </row>
    <row r="750" spans="1:24" s="17" customFormat="1" ht="11.25" x14ac:dyDescent="0.2">
      <c r="A750" s="17" t="s">
        <v>10777</v>
      </c>
      <c r="B750" s="17" t="s">
        <v>10778</v>
      </c>
      <c r="C750" s="17" t="s">
        <v>10779</v>
      </c>
      <c r="D750" s="17" t="s">
        <v>5495</v>
      </c>
      <c r="E750" s="17">
        <v>2020</v>
      </c>
      <c r="F750" s="17" t="s">
        <v>28</v>
      </c>
      <c r="G750" s="17" t="s">
        <v>28</v>
      </c>
      <c r="I750" s="17" t="s">
        <v>10780</v>
      </c>
      <c r="J750" s="17" t="s">
        <v>7115</v>
      </c>
      <c r="K750" s="17" t="s">
        <v>5345</v>
      </c>
      <c r="L750" s="17" t="s">
        <v>10781</v>
      </c>
      <c r="M750" s="64">
        <v>14785848</v>
      </c>
      <c r="N750" s="64">
        <v>8871508</v>
      </c>
      <c r="O750" s="17" t="s">
        <v>10782</v>
      </c>
      <c r="P750" s="17" t="s">
        <v>10783</v>
      </c>
      <c r="Q750" s="17" t="s">
        <v>10784</v>
      </c>
      <c r="R750" s="17" t="s">
        <v>5321</v>
      </c>
      <c r="S750" s="17" t="s">
        <v>5321</v>
      </c>
      <c r="T750" s="17" t="s">
        <v>5321</v>
      </c>
      <c r="U750" s="17" t="s">
        <v>5321</v>
      </c>
      <c r="V750" s="17">
        <v>1</v>
      </c>
      <c r="W750" s="17">
        <v>0</v>
      </c>
      <c r="X750" s="17">
        <v>0</v>
      </c>
    </row>
    <row r="751" spans="1:24" s="17" customFormat="1" ht="11.25" x14ac:dyDescent="0.2">
      <c r="A751" s="17" t="s">
        <v>10785</v>
      </c>
      <c r="B751" s="17" t="s">
        <v>10786</v>
      </c>
      <c r="C751" s="17" t="s">
        <v>10787</v>
      </c>
      <c r="D751" s="17" t="s">
        <v>5393</v>
      </c>
      <c r="E751" s="17">
        <v>2018</v>
      </c>
      <c r="F751" s="17" t="s">
        <v>5418</v>
      </c>
      <c r="H751" s="17" t="s">
        <v>10788</v>
      </c>
      <c r="I751" s="17" t="s">
        <v>10789</v>
      </c>
      <c r="J751" s="17" t="s">
        <v>7343</v>
      </c>
      <c r="K751" s="17" t="s">
        <v>7324</v>
      </c>
      <c r="L751" s="17" t="s">
        <v>5488</v>
      </c>
      <c r="M751" s="64">
        <v>3170420</v>
      </c>
      <c r="N751" s="64">
        <v>1430450</v>
      </c>
      <c r="O751" s="17" t="s">
        <v>10790</v>
      </c>
      <c r="P751" s="17" t="s">
        <v>10791</v>
      </c>
      <c r="Q751" s="17" t="s">
        <v>10792</v>
      </c>
      <c r="R751" s="17" t="s">
        <v>5321</v>
      </c>
      <c r="S751" s="17" t="s">
        <v>5321</v>
      </c>
      <c r="T751" s="17" t="s">
        <v>5321</v>
      </c>
      <c r="U751" s="17" t="s">
        <v>5321</v>
      </c>
      <c r="V751" s="17">
        <v>1</v>
      </c>
      <c r="W751" s="17">
        <v>0</v>
      </c>
      <c r="X751" s="17">
        <v>0</v>
      </c>
    </row>
    <row r="752" spans="1:24" s="17" customFormat="1" ht="11.25" x14ac:dyDescent="0.2">
      <c r="A752" s="17" t="s">
        <v>10793</v>
      </c>
      <c r="B752" s="17" t="s">
        <v>10794</v>
      </c>
      <c r="C752" s="17" t="s">
        <v>10795</v>
      </c>
      <c r="D752" s="17" t="s">
        <v>5393</v>
      </c>
      <c r="E752" s="17">
        <v>2016</v>
      </c>
      <c r="F752" s="17" t="s">
        <v>5460</v>
      </c>
      <c r="H752" s="17" t="s">
        <v>10796</v>
      </c>
      <c r="I752" s="17" t="s">
        <v>10797</v>
      </c>
      <c r="J752" s="17" t="s">
        <v>5481</v>
      </c>
      <c r="K752" s="17" t="s">
        <v>5410</v>
      </c>
      <c r="L752" s="17" t="s">
        <v>5422</v>
      </c>
      <c r="M752" s="64">
        <v>2176493</v>
      </c>
      <c r="N752" s="64">
        <v>1264369</v>
      </c>
      <c r="O752" s="17" t="s">
        <v>7672</v>
      </c>
      <c r="P752" s="17" t="s">
        <v>10798</v>
      </c>
      <c r="Q752" s="17" t="s">
        <v>10799</v>
      </c>
      <c r="R752" s="17" t="s">
        <v>5321</v>
      </c>
      <c r="S752" s="17" t="s">
        <v>5321</v>
      </c>
      <c r="T752" s="17" t="s">
        <v>5321</v>
      </c>
      <c r="U752" s="17" t="s">
        <v>5321</v>
      </c>
      <c r="V752" s="17">
        <v>0</v>
      </c>
      <c r="W752" s="17">
        <v>0</v>
      </c>
      <c r="X752" s="17">
        <v>0</v>
      </c>
    </row>
    <row r="753" spans="1:24" s="17" customFormat="1" ht="11.25" x14ac:dyDescent="0.2">
      <c r="A753" s="17" t="s">
        <v>10800</v>
      </c>
      <c r="B753" s="17" t="s">
        <v>10801</v>
      </c>
      <c r="C753" s="17" t="s">
        <v>10802</v>
      </c>
      <c r="D753" s="17" t="s">
        <v>5393</v>
      </c>
      <c r="E753" s="17">
        <v>2017</v>
      </c>
      <c r="F753" s="17" t="s">
        <v>5430</v>
      </c>
      <c r="H753" s="17" t="s">
        <v>10803</v>
      </c>
      <c r="I753" s="17" t="s">
        <v>10804</v>
      </c>
      <c r="J753" s="17" t="s">
        <v>5329</v>
      </c>
      <c r="K753" s="17" t="s">
        <v>5764</v>
      </c>
      <c r="L753" s="17" t="s">
        <v>5488</v>
      </c>
      <c r="M753" s="64">
        <v>2177143</v>
      </c>
      <c r="N753" s="64">
        <v>1301386</v>
      </c>
      <c r="O753" s="17" t="s">
        <v>5766</v>
      </c>
      <c r="P753" s="17" t="s">
        <v>10805</v>
      </c>
      <c r="Q753" s="17" t="s">
        <v>10806</v>
      </c>
      <c r="R753" s="17" t="s">
        <v>5321</v>
      </c>
      <c r="S753" s="17" t="s">
        <v>5321</v>
      </c>
      <c r="T753" s="17" t="s">
        <v>5321</v>
      </c>
      <c r="U753" s="17" t="s">
        <v>5321</v>
      </c>
      <c r="V753" s="17">
        <v>1</v>
      </c>
      <c r="W753" s="17">
        <v>0</v>
      </c>
      <c r="X753" s="17">
        <v>0</v>
      </c>
    </row>
    <row r="754" spans="1:24" s="17" customFormat="1" ht="11.25" x14ac:dyDescent="0.2">
      <c r="A754" s="17" t="s">
        <v>10807</v>
      </c>
      <c r="B754" s="17" t="s">
        <v>10808</v>
      </c>
      <c r="C754" s="17" t="s">
        <v>10809</v>
      </c>
      <c r="D754" s="17" t="s">
        <v>5325</v>
      </c>
      <c r="E754" s="17">
        <v>2019</v>
      </c>
      <c r="F754" s="17" t="s">
        <v>6130</v>
      </c>
      <c r="H754" s="17" t="s">
        <v>7015</v>
      </c>
      <c r="I754" s="17" t="s">
        <v>10810</v>
      </c>
      <c r="J754" s="17" t="s">
        <v>7343</v>
      </c>
      <c r="K754" s="17" t="s">
        <v>9030</v>
      </c>
      <c r="L754" s="17" t="s">
        <v>5358</v>
      </c>
      <c r="M754" s="64">
        <v>9289740</v>
      </c>
      <c r="N754" s="64">
        <v>5573843</v>
      </c>
      <c r="O754" s="17" t="s">
        <v>10811</v>
      </c>
      <c r="P754" s="17" t="s">
        <v>10812</v>
      </c>
      <c r="Q754" s="17" t="s">
        <v>10813</v>
      </c>
      <c r="R754" s="17" t="s">
        <v>5375</v>
      </c>
      <c r="S754" s="17" t="s">
        <v>10814</v>
      </c>
      <c r="T754" s="17" t="s">
        <v>5321</v>
      </c>
      <c r="U754" s="17" t="s">
        <v>10815</v>
      </c>
      <c r="V754" s="17">
        <v>1</v>
      </c>
      <c r="W754" s="17">
        <v>0</v>
      </c>
      <c r="X754" s="17">
        <v>0</v>
      </c>
    </row>
    <row r="755" spans="1:24" s="17" customFormat="1" ht="11.25" x14ac:dyDescent="0.2">
      <c r="A755" s="17" t="s">
        <v>10816</v>
      </c>
      <c r="B755" s="17" t="s">
        <v>10817</v>
      </c>
      <c r="C755" s="17" t="s">
        <v>10818</v>
      </c>
      <c r="D755" s="17" t="s">
        <v>5325</v>
      </c>
      <c r="E755" s="17">
        <v>2019</v>
      </c>
      <c r="F755" s="17" t="s">
        <v>5791</v>
      </c>
      <c r="H755" s="17" t="s">
        <v>10819</v>
      </c>
      <c r="I755" s="17" t="s">
        <v>5321</v>
      </c>
      <c r="J755" s="17" t="s">
        <v>5321</v>
      </c>
      <c r="K755" s="17" t="s">
        <v>9107</v>
      </c>
      <c r="L755" s="17" t="s">
        <v>10820</v>
      </c>
      <c r="M755" s="64">
        <v>2591937</v>
      </c>
      <c r="N755" s="64">
        <v>1555161</v>
      </c>
      <c r="O755" s="17" t="s">
        <v>10821</v>
      </c>
      <c r="P755" s="17" t="s">
        <v>10822</v>
      </c>
      <c r="Q755" s="17" t="s">
        <v>5797</v>
      </c>
      <c r="R755" s="17" t="s">
        <v>5321</v>
      </c>
      <c r="S755" s="17" t="s">
        <v>5321</v>
      </c>
      <c r="T755" s="17" t="s">
        <v>5321</v>
      </c>
      <c r="U755" s="17" t="s">
        <v>10823</v>
      </c>
      <c r="V755" s="17">
        <v>1</v>
      </c>
      <c r="W755" s="17">
        <v>0</v>
      </c>
      <c r="X755" s="17">
        <v>0</v>
      </c>
    </row>
    <row r="756" spans="1:24" s="17" customFormat="1" ht="11.25" x14ac:dyDescent="0.2">
      <c r="A756" s="17" t="s">
        <v>10824</v>
      </c>
      <c r="B756" s="17" t="s">
        <v>10825</v>
      </c>
      <c r="C756" s="17" t="s">
        <v>10826</v>
      </c>
      <c r="D756" s="17" t="s">
        <v>5393</v>
      </c>
      <c r="E756" s="17">
        <v>2017</v>
      </c>
      <c r="F756" s="17" t="s">
        <v>5882</v>
      </c>
      <c r="I756" s="17" t="s">
        <v>10827</v>
      </c>
      <c r="J756" s="17" t="s">
        <v>5409</v>
      </c>
      <c r="K756" s="17" t="s">
        <v>5764</v>
      </c>
      <c r="L756" s="17" t="s">
        <v>8666</v>
      </c>
      <c r="M756" s="64">
        <v>2191237</v>
      </c>
      <c r="N756" s="64">
        <v>1300879</v>
      </c>
      <c r="O756" s="17" t="s">
        <v>10828</v>
      </c>
      <c r="P756" s="17" t="s">
        <v>10829</v>
      </c>
      <c r="Q756" s="17" t="s">
        <v>10830</v>
      </c>
      <c r="R756" s="17" t="s">
        <v>5321</v>
      </c>
      <c r="S756" s="17" t="s">
        <v>5321</v>
      </c>
      <c r="T756" s="17" t="s">
        <v>5321</v>
      </c>
      <c r="U756" s="17" t="s">
        <v>5321</v>
      </c>
      <c r="V756" s="17">
        <v>1</v>
      </c>
      <c r="W756" s="17">
        <v>0</v>
      </c>
      <c r="X756" s="17">
        <v>0</v>
      </c>
    </row>
    <row r="757" spans="1:24" s="17" customFormat="1" ht="11.25" x14ac:dyDescent="0.2">
      <c r="A757" s="17" t="s">
        <v>10831</v>
      </c>
      <c r="B757" s="17" t="s">
        <v>10832</v>
      </c>
      <c r="C757" s="17" t="s">
        <v>10833</v>
      </c>
      <c r="D757" s="17" t="s">
        <v>10834</v>
      </c>
      <c r="E757" s="17">
        <v>2020</v>
      </c>
      <c r="F757" s="17" t="s">
        <v>5430</v>
      </c>
      <c r="I757" s="17" t="s">
        <v>10835</v>
      </c>
      <c r="J757" s="17" t="s">
        <v>5397</v>
      </c>
      <c r="K757" s="17" t="s">
        <v>5330</v>
      </c>
      <c r="L757" s="17" t="s">
        <v>6934</v>
      </c>
      <c r="M757" s="64">
        <v>492868</v>
      </c>
      <c r="N757" s="64">
        <v>292868</v>
      </c>
      <c r="O757" s="17" t="s">
        <v>10836</v>
      </c>
      <c r="P757" s="17" t="s">
        <v>10837</v>
      </c>
      <c r="Q757" s="17" t="s">
        <v>5321</v>
      </c>
      <c r="R757" s="17" t="s">
        <v>5321</v>
      </c>
      <c r="S757" s="17" t="s">
        <v>5321</v>
      </c>
      <c r="T757" s="17" t="s">
        <v>5321</v>
      </c>
      <c r="U757" s="17" t="s">
        <v>5321</v>
      </c>
      <c r="V757" s="17">
        <v>1</v>
      </c>
      <c r="W757" s="17">
        <v>0</v>
      </c>
      <c r="X757" s="17">
        <v>0</v>
      </c>
    </row>
    <row r="758" spans="1:24" s="17" customFormat="1" ht="11.25" x14ac:dyDescent="0.2">
      <c r="A758" s="17" t="s">
        <v>10838</v>
      </c>
      <c r="B758" s="17" t="s">
        <v>10839</v>
      </c>
      <c r="C758" s="17" t="s">
        <v>10840</v>
      </c>
      <c r="D758" s="17" t="s">
        <v>5429</v>
      </c>
      <c r="E758" s="17">
        <v>2017</v>
      </c>
      <c r="F758" s="17" t="s">
        <v>5470</v>
      </c>
      <c r="H758" s="17" t="s">
        <v>10841</v>
      </c>
      <c r="I758" s="17" t="s">
        <v>10842</v>
      </c>
      <c r="J758" s="17" t="s">
        <v>5607</v>
      </c>
      <c r="K758" s="17" t="s">
        <v>7381</v>
      </c>
      <c r="L758" s="17" t="s">
        <v>7081</v>
      </c>
      <c r="M758" s="64">
        <v>3483094</v>
      </c>
      <c r="N758" s="64">
        <v>1887056</v>
      </c>
      <c r="O758" s="17" t="s">
        <v>5412</v>
      </c>
      <c r="P758" s="17" t="s">
        <v>10843</v>
      </c>
      <c r="Q758" s="17" t="s">
        <v>10844</v>
      </c>
      <c r="R758" s="17" t="s">
        <v>5321</v>
      </c>
      <c r="S758" s="17" t="s">
        <v>5321</v>
      </c>
      <c r="T758" s="17" t="s">
        <v>5321</v>
      </c>
      <c r="U758" s="17" t="s">
        <v>5321</v>
      </c>
      <c r="V758" s="17">
        <v>1</v>
      </c>
      <c r="W758" s="17">
        <v>0</v>
      </c>
      <c r="X758" s="17">
        <v>0</v>
      </c>
    </row>
    <row r="759" spans="1:24" s="17" customFormat="1" ht="11.25" x14ac:dyDescent="0.2">
      <c r="A759" s="17" t="s">
        <v>10845</v>
      </c>
      <c r="B759" s="17" t="s">
        <v>10846</v>
      </c>
      <c r="C759" s="17" t="s">
        <v>10847</v>
      </c>
      <c r="D759" s="17" t="s">
        <v>5325</v>
      </c>
      <c r="E759" s="17">
        <v>2019</v>
      </c>
      <c r="F759" s="17" t="s">
        <v>5741</v>
      </c>
      <c r="H759" s="17" t="s">
        <v>6140</v>
      </c>
      <c r="I759" s="17" t="s">
        <v>5321</v>
      </c>
      <c r="J759" s="17" t="s">
        <v>5321</v>
      </c>
      <c r="K759" s="17" t="s">
        <v>9030</v>
      </c>
      <c r="L759" s="17" t="s">
        <v>6736</v>
      </c>
      <c r="M759" s="64">
        <v>4007105</v>
      </c>
      <c r="N759" s="64">
        <v>2404262</v>
      </c>
      <c r="O759" s="17" t="s">
        <v>10848</v>
      </c>
      <c r="P759" s="17" t="s">
        <v>10849</v>
      </c>
      <c r="Q759" s="17" t="s">
        <v>6167</v>
      </c>
      <c r="R759" s="17" t="s">
        <v>10850</v>
      </c>
      <c r="S759" s="17" t="s">
        <v>5321</v>
      </c>
      <c r="T759" s="17" t="s">
        <v>5321</v>
      </c>
      <c r="U759" s="17" t="s">
        <v>5321</v>
      </c>
      <c r="V759" s="17">
        <v>1</v>
      </c>
      <c r="W759" s="17">
        <v>0</v>
      </c>
      <c r="X759" s="17">
        <v>0</v>
      </c>
    </row>
    <row r="760" spans="1:24" s="17" customFormat="1" ht="11.25" x14ac:dyDescent="0.2">
      <c r="A760" s="17" t="s">
        <v>10851</v>
      </c>
      <c r="B760" s="17" t="s">
        <v>10852</v>
      </c>
      <c r="C760" s="17" t="s">
        <v>10853</v>
      </c>
      <c r="D760" s="17" t="s">
        <v>5393</v>
      </c>
      <c r="E760" s="17">
        <v>2018</v>
      </c>
      <c r="F760" s="17" t="s">
        <v>5394</v>
      </c>
      <c r="H760" s="17" t="s">
        <v>10854</v>
      </c>
      <c r="I760" s="17" t="s">
        <v>5321</v>
      </c>
      <c r="J760" s="17" t="s">
        <v>5321</v>
      </c>
      <c r="K760" s="17" t="s">
        <v>8499</v>
      </c>
      <c r="L760" s="17" t="s">
        <v>6934</v>
      </c>
      <c r="M760" s="64">
        <v>3351716</v>
      </c>
      <c r="N760" s="64">
        <v>1626887</v>
      </c>
      <c r="O760" s="17" t="s">
        <v>10855</v>
      </c>
      <c r="P760" s="17" t="s">
        <v>10856</v>
      </c>
      <c r="Q760" s="17" t="s">
        <v>10857</v>
      </c>
      <c r="R760" s="17" t="s">
        <v>5321</v>
      </c>
      <c r="S760" s="17" t="s">
        <v>5321</v>
      </c>
      <c r="T760" s="17" t="s">
        <v>5321</v>
      </c>
      <c r="U760" s="17" t="s">
        <v>5321</v>
      </c>
      <c r="V760" s="17">
        <v>1</v>
      </c>
      <c r="W760" s="17">
        <v>0</v>
      </c>
      <c r="X760" s="17">
        <v>0</v>
      </c>
    </row>
    <row r="761" spans="1:24" s="17" customFormat="1" ht="11.25" x14ac:dyDescent="0.2">
      <c r="A761" s="17" t="s">
        <v>10858</v>
      </c>
      <c r="B761" s="17" t="s">
        <v>10859</v>
      </c>
      <c r="C761" s="17" t="s">
        <v>10860</v>
      </c>
      <c r="D761" s="17" t="s">
        <v>5312</v>
      </c>
      <c r="E761" s="17">
        <v>2020</v>
      </c>
      <c r="F761" s="17" t="s">
        <v>5713</v>
      </c>
      <c r="G761" s="17" t="s">
        <v>10861</v>
      </c>
      <c r="H761" s="17" t="s">
        <v>10862</v>
      </c>
      <c r="I761" s="17" t="s">
        <v>10863</v>
      </c>
      <c r="J761" s="17" t="s">
        <v>10864</v>
      </c>
      <c r="K761" s="17" t="s">
        <v>10865</v>
      </c>
      <c r="L761" s="17" t="s">
        <v>7984</v>
      </c>
      <c r="M761" s="64">
        <v>16226711</v>
      </c>
      <c r="N761" s="64">
        <v>9500000</v>
      </c>
      <c r="O761" s="17" t="s">
        <v>10866</v>
      </c>
      <c r="P761" s="17" t="s">
        <v>10867</v>
      </c>
      <c r="Q761" s="17" t="s">
        <v>7312</v>
      </c>
      <c r="R761" s="17" t="s">
        <v>5321</v>
      </c>
      <c r="S761" s="17" t="s">
        <v>5321</v>
      </c>
      <c r="T761" s="17" t="s">
        <v>5321</v>
      </c>
      <c r="U761" s="17" t="s">
        <v>5321</v>
      </c>
      <c r="V761" s="17">
        <v>1</v>
      </c>
      <c r="W761" s="17">
        <v>0</v>
      </c>
      <c r="X761" s="17">
        <v>0</v>
      </c>
    </row>
    <row r="762" spans="1:24" s="17" customFormat="1" ht="11.25" x14ac:dyDescent="0.2">
      <c r="A762" s="17" t="s">
        <v>10868</v>
      </c>
      <c r="B762" s="17" t="s">
        <v>10869</v>
      </c>
      <c r="C762" s="17" t="s">
        <v>10870</v>
      </c>
      <c r="D762" s="17" t="s">
        <v>10834</v>
      </c>
      <c r="E762" s="17">
        <v>2020</v>
      </c>
      <c r="F762" s="17" t="s">
        <v>5394</v>
      </c>
      <c r="I762" s="17" t="s">
        <v>10871</v>
      </c>
      <c r="J762" s="17" t="s">
        <v>5397</v>
      </c>
      <c r="K762" s="17" t="s">
        <v>10865</v>
      </c>
      <c r="L762" s="17" t="s">
        <v>8377</v>
      </c>
      <c r="M762" s="64">
        <v>245477</v>
      </c>
      <c r="N762" s="64">
        <v>145340</v>
      </c>
      <c r="O762" s="17" t="s">
        <v>10872</v>
      </c>
      <c r="P762" s="17" t="s">
        <v>10873</v>
      </c>
      <c r="Q762" s="17" t="s">
        <v>5321</v>
      </c>
      <c r="R762" s="17" t="s">
        <v>5321</v>
      </c>
      <c r="S762" s="17" t="s">
        <v>5321</v>
      </c>
      <c r="T762" s="17" t="s">
        <v>5321</v>
      </c>
      <c r="U762" s="17" t="s">
        <v>5321</v>
      </c>
      <c r="V762" s="17">
        <v>1</v>
      </c>
      <c r="W762" s="17">
        <v>0</v>
      </c>
      <c r="X762" s="17">
        <v>0</v>
      </c>
    </row>
    <row r="763" spans="1:24" s="17" customFormat="1" ht="11.25" x14ac:dyDescent="0.2">
      <c r="A763" s="17" t="s">
        <v>10874</v>
      </c>
      <c r="B763" s="17" t="s">
        <v>10875</v>
      </c>
      <c r="C763" s="17" t="s">
        <v>10876</v>
      </c>
      <c r="D763" s="17" t="s">
        <v>5495</v>
      </c>
      <c r="E763" s="17">
        <v>2018</v>
      </c>
      <c r="F763" s="17" t="s">
        <v>5882</v>
      </c>
      <c r="I763" s="17" t="s">
        <v>10877</v>
      </c>
      <c r="J763" s="17" t="s">
        <v>10878</v>
      </c>
      <c r="K763" s="17" t="s">
        <v>8555</v>
      </c>
      <c r="L763" s="17" t="s">
        <v>10879</v>
      </c>
      <c r="M763" s="64">
        <v>15934810</v>
      </c>
      <c r="N763" s="64">
        <v>9560739</v>
      </c>
      <c r="O763" s="17" t="s">
        <v>10880</v>
      </c>
      <c r="P763" s="17" t="s">
        <v>10881</v>
      </c>
      <c r="Q763" s="17" t="s">
        <v>10882</v>
      </c>
      <c r="R763" s="17" t="s">
        <v>5321</v>
      </c>
      <c r="S763" s="17" t="s">
        <v>5321</v>
      </c>
      <c r="T763" s="17" t="s">
        <v>5321</v>
      </c>
      <c r="U763" s="17" t="s">
        <v>5321</v>
      </c>
      <c r="V763" s="17">
        <v>1</v>
      </c>
      <c r="W763" s="17">
        <v>0</v>
      </c>
      <c r="X763" s="17">
        <v>0</v>
      </c>
    </row>
    <row r="764" spans="1:24" s="17" customFormat="1" ht="11.25" x14ac:dyDescent="0.2">
      <c r="A764" s="17" t="s">
        <v>10883</v>
      </c>
      <c r="B764" s="17" t="s">
        <v>10884</v>
      </c>
      <c r="C764" s="17" t="s">
        <v>10885</v>
      </c>
      <c r="D764" s="17" t="s">
        <v>5325</v>
      </c>
      <c r="E764" s="17">
        <v>2019</v>
      </c>
      <c r="F764" s="17" t="s">
        <v>5470</v>
      </c>
      <c r="H764" s="17" t="s">
        <v>10886</v>
      </c>
      <c r="I764" s="17" t="s">
        <v>5321</v>
      </c>
      <c r="J764" s="17" t="s">
        <v>5321</v>
      </c>
      <c r="K764" s="17" t="s">
        <v>9030</v>
      </c>
      <c r="L764" s="17" t="s">
        <v>8556</v>
      </c>
      <c r="M764" s="64">
        <v>5340169</v>
      </c>
      <c r="N764" s="64">
        <v>3204101</v>
      </c>
      <c r="O764" s="17" t="s">
        <v>10887</v>
      </c>
      <c r="P764" s="17" t="s">
        <v>10888</v>
      </c>
      <c r="Q764" s="17" t="s">
        <v>10889</v>
      </c>
      <c r="R764" s="17" t="s">
        <v>10890</v>
      </c>
      <c r="S764" s="17" t="s">
        <v>5321</v>
      </c>
      <c r="T764" s="17" t="s">
        <v>9519</v>
      </c>
      <c r="U764" s="17" t="s">
        <v>10891</v>
      </c>
      <c r="V764" s="17">
        <v>1</v>
      </c>
      <c r="W764" s="17">
        <v>0</v>
      </c>
      <c r="X764" s="17">
        <v>0</v>
      </c>
    </row>
    <row r="765" spans="1:24" s="17" customFormat="1" ht="11.25" x14ac:dyDescent="0.2">
      <c r="A765" s="17" t="s">
        <v>10892</v>
      </c>
      <c r="B765" s="17" t="s">
        <v>10893</v>
      </c>
      <c r="C765" s="17" t="s">
        <v>10894</v>
      </c>
      <c r="D765" s="17" t="s">
        <v>5393</v>
      </c>
      <c r="E765" s="17">
        <v>2016</v>
      </c>
      <c r="F765" s="17" t="s">
        <v>5430</v>
      </c>
      <c r="H765" s="17" t="s">
        <v>10895</v>
      </c>
      <c r="I765" s="17" t="s">
        <v>10896</v>
      </c>
      <c r="J765" s="17" t="s">
        <v>5329</v>
      </c>
      <c r="K765" s="17" t="s">
        <v>5410</v>
      </c>
      <c r="L765" s="17" t="s">
        <v>5464</v>
      </c>
      <c r="M765" s="64">
        <v>1567625</v>
      </c>
      <c r="N765" s="64">
        <v>798719</v>
      </c>
      <c r="O765" s="17" t="s">
        <v>10897</v>
      </c>
      <c r="P765" s="17" t="s">
        <v>10898</v>
      </c>
      <c r="Q765" s="17" t="s">
        <v>5651</v>
      </c>
      <c r="R765" s="17" t="s">
        <v>5321</v>
      </c>
      <c r="S765" s="17" t="s">
        <v>5321</v>
      </c>
      <c r="T765" s="17" t="s">
        <v>5321</v>
      </c>
      <c r="U765" s="17" t="s">
        <v>5321</v>
      </c>
      <c r="V765" s="17">
        <v>1</v>
      </c>
      <c r="W765" s="17">
        <v>0</v>
      </c>
      <c r="X765" s="17">
        <v>0</v>
      </c>
    </row>
    <row r="766" spans="1:24" s="17" customFormat="1" ht="11.25" x14ac:dyDescent="0.2">
      <c r="A766" s="17" t="s">
        <v>10899</v>
      </c>
      <c r="B766" s="17" t="s">
        <v>10900</v>
      </c>
      <c r="C766" s="17" t="s">
        <v>10901</v>
      </c>
      <c r="D766" s="17" t="s">
        <v>5429</v>
      </c>
      <c r="E766" s="17">
        <v>2014</v>
      </c>
      <c r="F766" s="17" t="s">
        <v>5430</v>
      </c>
      <c r="H766" s="17" t="s">
        <v>10902</v>
      </c>
      <c r="I766" s="17" t="s">
        <v>10903</v>
      </c>
      <c r="J766" s="17" t="s">
        <v>5607</v>
      </c>
      <c r="K766" s="17" t="s">
        <v>5370</v>
      </c>
      <c r="L766" s="17" t="s">
        <v>6526</v>
      </c>
      <c r="M766" s="64">
        <v>3642167</v>
      </c>
      <c r="N766" s="64">
        <v>2089200</v>
      </c>
      <c r="O766" s="17" t="s">
        <v>10904</v>
      </c>
      <c r="P766" s="17" t="s">
        <v>10905</v>
      </c>
      <c r="Q766" s="17" t="s">
        <v>10906</v>
      </c>
      <c r="R766" s="17" t="s">
        <v>5321</v>
      </c>
      <c r="S766" s="17" t="s">
        <v>5321</v>
      </c>
      <c r="T766" s="17" t="s">
        <v>5321</v>
      </c>
      <c r="U766" s="17" t="s">
        <v>5321</v>
      </c>
      <c r="V766" s="17">
        <v>1</v>
      </c>
      <c r="W766" s="17">
        <v>0</v>
      </c>
      <c r="X766" s="17">
        <v>0</v>
      </c>
    </row>
    <row r="767" spans="1:24" s="17" customFormat="1" ht="11.25" x14ac:dyDescent="0.2">
      <c r="A767" s="17" t="s">
        <v>10907</v>
      </c>
      <c r="B767" s="17" t="s">
        <v>10908</v>
      </c>
      <c r="C767" s="17" t="s">
        <v>10909</v>
      </c>
      <c r="D767" s="17" t="s">
        <v>5393</v>
      </c>
      <c r="E767" s="17">
        <v>2020</v>
      </c>
      <c r="F767" s="17" t="s">
        <v>5430</v>
      </c>
      <c r="H767" s="17" t="s">
        <v>9883</v>
      </c>
      <c r="I767" s="17" t="s">
        <v>10910</v>
      </c>
      <c r="J767" s="17" t="s">
        <v>5637</v>
      </c>
      <c r="K767" s="17" t="s">
        <v>5345</v>
      </c>
      <c r="L767" s="17" t="s">
        <v>6517</v>
      </c>
      <c r="M767" s="64">
        <v>1564295</v>
      </c>
      <c r="N767" s="64">
        <v>860360</v>
      </c>
      <c r="O767" s="17" t="s">
        <v>10911</v>
      </c>
      <c r="P767" s="17" t="s">
        <v>10912</v>
      </c>
      <c r="Q767" s="17" t="s">
        <v>10913</v>
      </c>
      <c r="R767" s="17" t="s">
        <v>5321</v>
      </c>
      <c r="S767" s="17" t="s">
        <v>5321</v>
      </c>
      <c r="T767" s="17" t="s">
        <v>5321</v>
      </c>
      <c r="U767" s="17" t="s">
        <v>5321</v>
      </c>
      <c r="V767" s="17">
        <v>1</v>
      </c>
      <c r="W767" s="17">
        <v>0</v>
      </c>
      <c r="X767" s="17">
        <v>0</v>
      </c>
    </row>
    <row r="768" spans="1:24" s="17" customFormat="1" ht="11.25" x14ac:dyDescent="0.2">
      <c r="A768" s="17" t="s">
        <v>10914</v>
      </c>
      <c r="B768" s="17" t="s">
        <v>10915</v>
      </c>
      <c r="C768" s="17" t="s">
        <v>10916</v>
      </c>
      <c r="D768" s="17" t="s">
        <v>5325</v>
      </c>
      <c r="E768" s="17">
        <v>2019</v>
      </c>
      <c r="F768" s="17" t="s">
        <v>5655</v>
      </c>
      <c r="H768" s="17" t="s">
        <v>6867</v>
      </c>
      <c r="I768" s="17" t="s">
        <v>10917</v>
      </c>
      <c r="J768" s="17" t="s">
        <v>8637</v>
      </c>
      <c r="K768" s="17" t="s">
        <v>9030</v>
      </c>
      <c r="L768" s="17" t="s">
        <v>5434</v>
      </c>
      <c r="M768" s="64">
        <v>7069407</v>
      </c>
      <c r="N768" s="64">
        <v>5302055</v>
      </c>
      <c r="O768" s="17" t="s">
        <v>10918</v>
      </c>
      <c r="P768" s="17" t="s">
        <v>10919</v>
      </c>
      <c r="Q768" s="17" t="s">
        <v>5349</v>
      </c>
      <c r="R768" s="17" t="s">
        <v>5321</v>
      </c>
      <c r="S768" s="17" t="s">
        <v>10920</v>
      </c>
      <c r="T768" s="17" t="s">
        <v>5321</v>
      </c>
      <c r="U768" s="17" t="s">
        <v>10921</v>
      </c>
      <c r="V768" s="17">
        <v>1</v>
      </c>
      <c r="W768" s="17">
        <v>0</v>
      </c>
      <c r="X768" s="17">
        <v>0</v>
      </c>
    </row>
    <row r="769" spans="1:24" s="17" customFormat="1" ht="11.25" x14ac:dyDescent="0.2">
      <c r="A769" s="17" t="s">
        <v>10922</v>
      </c>
      <c r="B769" s="17" t="s">
        <v>10923</v>
      </c>
      <c r="C769" s="17" t="s">
        <v>10924</v>
      </c>
      <c r="D769" s="17" t="s">
        <v>5393</v>
      </c>
      <c r="E769" s="17">
        <v>2014</v>
      </c>
      <c r="F769" s="17" t="s">
        <v>6084</v>
      </c>
      <c r="H769" s="17" t="s">
        <v>10925</v>
      </c>
      <c r="I769" s="17" t="s">
        <v>10926</v>
      </c>
      <c r="J769" s="17" t="s">
        <v>5397</v>
      </c>
      <c r="K769" s="17" t="s">
        <v>5421</v>
      </c>
      <c r="L769" s="17" t="s">
        <v>6097</v>
      </c>
      <c r="M769" s="64">
        <v>3608139</v>
      </c>
      <c r="N769" s="64">
        <v>2131380</v>
      </c>
      <c r="O769" s="17" t="s">
        <v>10927</v>
      </c>
      <c r="P769" s="17" t="s">
        <v>10928</v>
      </c>
      <c r="Q769" s="17" t="s">
        <v>10929</v>
      </c>
      <c r="R769" s="17" t="s">
        <v>5321</v>
      </c>
      <c r="S769" s="17" t="s">
        <v>5321</v>
      </c>
      <c r="T769" s="17" t="s">
        <v>5321</v>
      </c>
      <c r="U769" s="17" t="s">
        <v>5321</v>
      </c>
      <c r="V769" s="17">
        <v>1</v>
      </c>
      <c r="W769" s="17">
        <v>0</v>
      </c>
      <c r="X769" s="17">
        <v>0</v>
      </c>
    </row>
    <row r="770" spans="1:24" s="17" customFormat="1" ht="11.25" x14ac:dyDescent="0.2">
      <c r="A770" s="17" t="s">
        <v>10930</v>
      </c>
      <c r="B770" s="17" t="s">
        <v>10931</v>
      </c>
      <c r="C770" s="17" t="s">
        <v>10932</v>
      </c>
      <c r="D770" s="17" t="s">
        <v>10834</v>
      </c>
      <c r="E770" s="17">
        <v>2020</v>
      </c>
      <c r="F770" s="17" t="s">
        <v>5430</v>
      </c>
      <c r="I770" s="17" t="s">
        <v>10933</v>
      </c>
      <c r="J770" s="17" t="s">
        <v>5397</v>
      </c>
      <c r="K770" s="17" t="s">
        <v>5330</v>
      </c>
      <c r="L770" s="17" t="s">
        <v>7081</v>
      </c>
      <c r="M770" s="64">
        <v>300000</v>
      </c>
      <c r="N770" s="64">
        <v>180000</v>
      </c>
      <c r="O770" s="17" t="s">
        <v>10934</v>
      </c>
      <c r="P770" s="17" t="s">
        <v>10935</v>
      </c>
      <c r="Q770" s="17" t="s">
        <v>5321</v>
      </c>
      <c r="R770" s="17" t="s">
        <v>5321</v>
      </c>
      <c r="S770" s="17" t="s">
        <v>5321</v>
      </c>
      <c r="T770" s="17" t="s">
        <v>5321</v>
      </c>
      <c r="U770" s="17" t="s">
        <v>5321</v>
      </c>
      <c r="V770" s="17">
        <v>1</v>
      </c>
      <c r="W770" s="17">
        <v>0</v>
      </c>
      <c r="X770" s="17">
        <v>0</v>
      </c>
    </row>
    <row r="771" spans="1:24" s="17" customFormat="1" ht="11.25" x14ac:dyDescent="0.2">
      <c r="A771" s="17" t="s">
        <v>10936</v>
      </c>
      <c r="B771" s="17" t="s">
        <v>10937</v>
      </c>
      <c r="C771" s="17" t="s">
        <v>10938</v>
      </c>
      <c r="D771" s="17" t="s">
        <v>10834</v>
      </c>
      <c r="E771" s="17">
        <v>2020</v>
      </c>
      <c r="F771" s="17" t="s">
        <v>11</v>
      </c>
      <c r="I771" s="17" t="s">
        <v>10939</v>
      </c>
      <c r="J771" s="17" t="s">
        <v>5397</v>
      </c>
      <c r="K771" s="17" t="s">
        <v>10865</v>
      </c>
      <c r="L771" s="17" t="s">
        <v>8377</v>
      </c>
      <c r="M771" s="64">
        <v>499144</v>
      </c>
      <c r="N771" s="64">
        <v>299144</v>
      </c>
      <c r="O771" s="17" t="s">
        <v>10940</v>
      </c>
      <c r="P771" s="17" t="s">
        <v>10941</v>
      </c>
      <c r="Q771" s="17" t="s">
        <v>5321</v>
      </c>
      <c r="R771" s="17" t="s">
        <v>5321</v>
      </c>
      <c r="S771" s="17" t="s">
        <v>5321</v>
      </c>
      <c r="T771" s="17" t="s">
        <v>5321</v>
      </c>
      <c r="U771" s="17" t="s">
        <v>5321</v>
      </c>
      <c r="V771" s="17">
        <v>1</v>
      </c>
      <c r="W771" s="17">
        <v>0</v>
      </c>
      <c r="X771" s="17">
        <v>0</v>
      </c>
    </row>
    <row r="772" spans="1:24" s="17" customFormat="1" ht="11.25" x14ac:dyDescent="0.2">
      <c r="A772" s="17" t="s">
        <v>10942</v>
      </c>
      <c r="B772" s="17" t="s">
        <v>10943</v>
      </c>
      <c r="C772" s="17" t="s">
        <v>10944</v>
      </c>
      <c r="D772" s="17" t="s">
        <v>10834</v>
      </c>
      <c r="E772" s="17">
        <v>2020</v>
      </c>
      <c r="F772" s="17" t="s">
        <v>5430</v>
      </c>
      <c r="I772" s="17" t="s">
        <v>10945</v>
      </c>
      <c r="J772" s="17" t="s">
        <v>5397</v>
      </c>
      <c r="K772" s="17" t="s">
        <v>5398</v>
      </c>
      <c r="L772" s="17" t="s">
        <v>5473</v>
      </c>
      <c r="M772" s="64">
        <v>735426</v>
      </c>
      <c r="N772" s="64">
        <v>299998</v>
      </c>
      <c r="O772" s="17" t="s">
        <v>10946</v>
      </c>
      <c r="P772" s="17" t="s">
        <v>10947</v>
      </c>
      <c r="Q772" s="17" t="s">
        <v>5321</v>
      </c>
      <c r="R772" s="17" t="s">
        <v>5321</v>
      </c>
      <c r="S772" s="17" t="s">
        <v>5321</v>
      </c>
      <c r="T772" s="17" t="s">
        <v>5321</v>
      </c>
      <c r="U772" s="17" t="s">
        <v>5321</v>
      </c>
      <c r="V772" s="17">
        <v>1</v>
      </c>
      <c r="W772" s="17">
        <v>0</v>
      </c>
      <c r="X772" s="17">
        <v>0</v>
      </c>
    </row>
    <row r="773" spans="1:24" s="17" customFormat="1" ht="11.25" x14ac:dyDescent="0.2">
      <c r="A773" s="17" t="s">
        <v>10948</v>
      </c>
      <c r="B773" s="17" t="s">
        <v>10949</v>
      </c>
      <c r="C773" s="17" t="s">
        <v>10950</v>
      </c>
      <c r="D773" s="17" t="s">
        <v>10834</v>
      </c>
      <c r="E773" s="17">
        <v>2020</v>
      </c>
      <c r="F773" s="17" t="s">
        <v>5430</v>
      </c>
      <c r="I773" s="17" t="s">
        <v>10951</v>
      </c>
      <c r="J773" s="17" t="s">
        <v>5397</v>
      </c>
      <c r="K773" s="17" t="s">
        <v>5330</v>
      </c>
      <c r="L773" s="17" t="s">
        <v>6934</v>
      </c>
      <c r="M773" s="64">
        <v>479813</v>
      </c>
      <c r="N773" s="64">
        <v>287887</v>
      </c>
      <c r="O773" s="17" t="s">
        <v>10952</v>
      </c>
      <c r="P773" s="17" t="s">
        <v>10953</v>
      </c>
      <c r="Q773" s="17" t="s">
        <v>5321</v>
      </c>
      <c r="R773" s="17" t="s">
        <v>5321</v>
      </c>
      <c r="S773" s="17" t="s">
        <v>5321</v>
      </c>
      <c r="T773" s="17" t="s">
        <v>5321</v>
      </c>
      <c r="U773" s="17" t="s">
        <v>5321</v>
      </c>
      <c r="V773" s="17">
        <v>1</v>
      </c>
      <c r="W773" s="17">
        <v>0</v>
      </c>
      <c r="X773" s="17">
        <v>0</v>
      </c>
    </row>
    <row r="774" spans="1:24" s="17" customFormat="1" ht="11.25" x14ac:dyDescent="0.2">
      <c r="A774" s="17" t="s">
        <v>10954</v>
      </c>
      <c r="B774" s="17" t="s">
        <v>10955</v>
      </c>
      <c r="C774" s="17" t="s">
        <v>10956</v>
      </c>
      <c r="D774" s="17" t="s">
        <v>10834</v>
      </c>
      <c r="E774" s="17">
        <v>2020</v>
      </c>
      <c r="F774" s="17" t="s">
        <v>5313</v>
      </c>
      <c r="I774" s="17" t="s">
        <v>10957</v>
      </c>
      <c r="J774" s="17" t="s">
        <v>5397</v>
      </c>
      <c r="K774" s="17" t="s">
        <v>5345</v>
      </c>
      <c r="L774" s="17" t="s">
        <v>5765</v>
      </c>
      <c r="M774" s="64">
        <v>451770</v>
      </c>
      <c r="N774" s="64">
        <v>271060</v>
      </c>
      <c r="O774" s="17" t="s">
        <v>10958</v>
      </c>
      <c r="P774" s="17" t="s">
        <v>10959</v>
      </c>
      <c r="Q774" s="17" t="s">
        <v>5321</v>
      </c>
      <c r="R774" s="17" t="s">
        <v>5321</v>
      </c>
      <c r="S774" s="17" t="s">
        <v>5321</v>
      </c>
      <c r="T774" s="17" t="s">
        <v>5321</v>
      </c>
      <c r="U774" s="17" t="s">
        <v>5321</v>
      </c>
      <c r="V774" s="17">
        <v>1</v>
      </c>
      <c r="W774" s="17">
        <v>0</v>
      </c>
      <c r="X774" s="17">
        <v>0</v>
      </c>
    </row>
    <row r="775" spans="1:24" s="17" customFormat="1" ht="11.25" x14ac:dyDescent="0.2">
      <c r="A775" s="17" t="s">
        <v>10960</v>
      </c>
      <c r="B775" s="17" t="s">
        <v>10961</v>
      </c>
      <c r="C775" s="17" t="s">
        <v>10962</v>
      </c>
      <c r="D775" s="17" t="s">
        <v>5325</v>
      </c>
      <c r="E775" s="17">
        <v>2019</v>
      </c>
      <c r="F775" s="17" t="s">
        <v>5460</v>
      </c>
      <c r="H775" s="17" t="s">
        <v>10963</v>
      </c>
      <c r="I775" s="17" t="s">
        <v>5321</v>
      </c>
      <c r="J775" s="17" t="s">
        <v>5321</v>
      </c>
      <c r="K775" s="17" t="s">
        <v>9246</v>
      </c>
      <c r="L775" s="17" t="s">
        <v>5358</v>
      </c>
      <c r="M775" s="64">
        <v>3196851</v>
      </c>
      <c r="N775" s="64">
        <v>1876992</v>
      </c>
      <c r="O775" s="17" t="s">
        <v>10964</v>
      </c>
      <c r="P775" s="17" t="s">
        <v>10965</v>
      </c>
      <c r="Q775" s="17" t="s">
        <v>7908</v>
      </c>
      <c r="R775" s="17" t="s">
        <v>5321</v>
      </c>
      <c r="S775" s="17" t="s">
        <v>10966</v>
      </c>
      <c r="T775" s="17" t="s">
        <v>5321</v>
      </c>
      <c r="U775" s="17" t="s">
        <v>10967</v>
      </c>
      <c r="V775" s="17">
        <v>1</v>
      </c>
      <c r="W775" s="17">
        <v>0</v>
      </c>
      <c r="X775" s="17">
        <v>0</v>
      </c>
    </row>
    <row r="776" spans="1:24" s="17" customFormat="1" ht="11.25" x14ac:dyDescent="0.2">
      <c r="A776" s="17" t="s">
        <v>10968</v>
      </c>
      <c r="B776" s="17" t="s">
        <v>10969</v>
      </c>
      <c r="C776" s="17" t="s">
        <v>10970</v>
      </c>
      <c r="D776" s="17" t="s">
        <v>5325</v>
      </c>
      <c r="E776" s="17">
        <v>2019</v>
      </c>
      <c r="F776" s="17" t="s">
        <v>5418</v>
      </c>
      <c r="H776" s="17" t="s">
        <v>10971</v>
      </c>
      <c r="I776" s="17" t="s">
        <v>10972</v>
      </c>
      <c r="J776" s="17" t="s">
        <v>8742</v>
      </c>
      <c r="K776" s="17" t="s">
        <v>9246</v>
      </c>
      <c r="L776" s="17" t="s">
        <v>5358</v>
      </c>
      <c r="M776" s="64">
        <v>7010389</v>
      </c>
      <c r="N776" s="64">
        <v>3855714</v>
      </c>
      <c r="O776" s="17" t="s">
        <v>10973</v>
      </c>
      <c r="P776" s="17" t="s">
        <v>10974</v>
      </c>
      <c r="Q776" s="17" t="s">
        <v>7476</v>
      </c>
      <c r="R776" s="17" t="s">
        <v>10975</v>
      </c>
      <c r="S776" s="17" t="s">
        <v>5321</v>
      </c>
      <c r="T776" s="17" t="s">
        <v>5321</v>
      </c>
      <c r="U776" s="17" t="s">
        <v>5321</v>
      </c>
      <c r="V776" s="17">
        <v>1</v>
      </c>
      <c r="W776" s="17">
        <v>0</v>
      </c>
      <c r="X776" s="17">
        <v>0</v>
      </c>
    </row>
    <row r="777" spans="1:24" s="17" customFormat="1" ht="11.25" x14ac:dyDescent="0.2">
      <c r="A777" s="17" t="s">
        <v>10976</v>
      </c>
      <c r="B777" s="17" t="s">
        <v>10977</v>
      </c>
      <c r="C777" s="17" t="s">
        <v>10978</v>
      </c>
      <c r="D777" s="17" t="s">
        <v>5393</v>
      </c>
      <c r="E777" s="17">
        <v>2015</v>
      </c>
      <c r="F777" s="17" t="s">
        <v>5430</v>
      </c>
      <c r="H777" s="17" t="s">
        <v>10979</v>
      </c>
      <c r="I777" s="17" t="s">
        <v>10980</v>
      </c>
      <c r="J777" s="17" t="s">
        <v>5329</v>
      </c>
      <c r="K777" s="17" t="s">
        <v>5744</v>
      </c>
      <c r="L777" s="17" t="s">
        <v>5422</v>
      </c>
      <c r="M777" s="64">
        <v>2039142</v>
      </c>
      <c r="N777" s="64">
        <v>1031678</v>
      </c>
      <c r="O777" s="17" t="s">
        <v>6124</v>
      </c>
      <c r="P777" s="17" t="s">
        <v>6125</v>
      </c>
      <c r="Q777" s="17" t="s">
        <v>10981</v>
      </c>
      <c r="R777" s="17" t="s">
        <v>5321</v>
      </c>
      <c r="S777" s="17" t="s">
        <v>5321</v>
      </c>
      <c r="T777" s="17" t="s">
        <v>5321</v>
      </c>
      <c r="U777" s="17" t="s">
        <v>5321</v>
      </c>
      <c r="V777" s="17">
        <v>1</v>
      </c>
      <c r="W777" s="17">
        <v>0</v>
      </c>
      <c r="X777" s="17">
        <v>0</v>
      </c>
    </row>
    <row r="778" spans="1:24" s="17" customFormat="1" ht="11.25" x14ac:dyDescent="0.2">
      <c r="A778" s="17" t="s">
        <v>10982</v>
      </c>
      <c r="B778" s="17" t="s">
        <v>10983</v>
      </c>
      <c r="C778" s="17" t="s">
        <v>10984</v>
      </c>
      <c r="D778" s="17" t="s">
        <v>5393</v>
      </c>
      <c r="E778" s="17">
        <v>2017</v>
      </c>
      <c r="F778" s="17" t="s">
        <v>5460</v>
      </c>
      <c r="H778" s="17" t="s">
        <v>10985</v>
      </c>
      <c r="I778" s="17" t="s">
        <v>10986</v>
      </c>
      <c r="J778" s="17" t="s">
        <v>5560</v>
      </c>
      <c r="K778" s="17" t="s">
        <v>7381</v>
      </c>
      <c r="L778" s="17" t="s">
        <v>5464</v>
      </c>
      <c r="M778" s="64">
        <v>5801450</v>
      </c>
      <c r="N778" s="64">
        <v>3398535</v>
      </c>
      <c r="O778" s="17" t="s">
        <v>10987</v>
      </c>
      <c r="P778" s="17" t="s">
        <v>10988</v>
      </c>
      <c r="Q778" s="17" t="s">
        <v>10989</v>
      </c>
      <c r="R778" s="17" t="s">
        <v>5321</v>
      </c>
      <c r="S778" s="17" t="s">
        <v>5321</v>
      </c>
      <c r="T778" s="17" t="s">
        <v>5321</v>
      </c>
      <c r="U778" s="17" t="s">
        <v>10990</v>
      </c>
      <c r="V778" s="17">
        <v>1</v>
      </c>
      <c r="W778" s="17">
        <v>0</v>
      </c>
      <c r="X778" s="17">
        <v>0</v>
      </c>
    </row>
    <row r="779" spans="1:24" s="17" customFormat="1" ht="11.25" x14ac:dyDescent="0.2">
      <c r="A779" s="17" t="s">
        <v>10991</v>
      </c>
      <c r="B779" s="17" t="s">
        <v>10992</v>
      </c>
      <c r="C779" s="17" t="s">
        <v>10993</v>
      </c>
      <c r="D779" s="17" t="s">
        <v>5312</v>
      </c>
      <c r="E779" s="17">
        <v>2016</v>
      </c>
      <c r="F779" s="17" t="s">
        <v>5430</v>
      </c>
      <c r="I779" s="17" t="s">
        <v>10994</v>
      </c>
      <c r="J779" s="17" t="s">
        <v>5607</v>
      </c>
      <c r="K779" s="17" t="s">
        <v>6694</v>
      </c>
      <c r="L779" s="17" t="s">
        <v>5434</v>
      </c>
      <c r="M779" s="64">
        <v>15565090</v>
      </c>
      <c r="N779" s="64">
        <v>9339055</v>
      </c>
      <c r="O779" s="17" t="s">
        <v>10995</v>
      </c>
      <c r="P779" s="17" t="s">
        <v>10996</v>
      </c>
      <c r="Q779" s="17" t="s">
        <v>5320</v>
      </c>
      <c r="R779" s="17" t="s">
        <v>5321</v>
      </c>
      <c r="S779" s="17" t="s">
        <v>5321</v>
      </c>
      <c r="T779" s="17" t="s">
        <v>5321</v>
      </c>
      <c r="U779" s="17" t="s">
        <v>5321</v>
      </c>
      <c r="V779" s="17">
        <v>1</v>
      </c>
      <c r="W779" s="17">
        <v>0</v>
      </c>
      <c r="X779" s="17">
        <v>0</v>
      </c>
    </row>
    <row r="780" spans="1:24" s="17" customFormat="1" ht="11.25" x14ac:dyDescent="0.2">
      <c r="A780" s="17" t="s">
        <v>10997</v>
      </c>
      <c r="B780" s="17" t="s">
        <v>10998</v>
      </c>
      <c r="C780" s="17" t="s">
        <v>10999</v>
      </c>
      <c r="D780" s="17" t="s">
        <v>5325</v>
      </c>
      <c r="E780" s="17">
        <v>2015</v>
      </c>
      <c r="F780" s="17" t="s">
        <v>6084</v>
      </c>
      <c r="H780" s="17" t="s">
        <v>11000</v>
      </c>
      <c r="I780" s="17" t="s">
        <v>11001</v>
      </c>
      <c r="J780" s="17" t="s">
        <v>5329</v>
      </c>
      <c r="K780" s="17" t="s">
        <v>10170</v>
      </c>
      <c r="L780" s="17" t="s">
        <v>11002</v>
      </c>
      <c r="M780" s="64">
        <v>8343675</v>
      </c>
      <c r="N780" s="64">
        <v>4999784</v>
      </c>
      <c r="O780" s="17" t="s">
        <v>11003</v>
      </c>
      <c r="P780" s="17" t="s">
        <v>11004</v>
      </c>
      <c r="Q780" s="17" t="s">
        <v>5349</v>
      </c>
      <c r="R780" s="17" t="s">
        <v>11005</v>
      </c>
      <c r="S780" s="17" t="s">
        <v>11006</v>
      </c>
      <c r="T780" s="17" t="s">
        <v>5321</v>
      </c>
      <c r="U780" s="17" t="s">
        <v>11007</v>
      </c>
      <c r="V780" s="17">
        <v>1</v>
      </c>
      <c r="W780" s="17">
        <v>0</v>
      </c>
      <c r="X780" s="17">
        <v>0</v>
      </c>
    </row>
    <row r="781" spans="1:24" s="17" customFormat="1" ht="11.25" x14ac:dyDescent="0.2">
      <c r="A781" s="17" t="s">
        <v>11008</v>
      </c>
      <c r="B781" s="17" t="s">
        <v>11009</v>
      </c>
      <c r="C781" s="17" t="s">
        <v>11010</v>
      </c>
      <c r="D781" s="17" t="s">
        <v>10834</v>
      </c>
      <c r="E781" s="17">
        <v>2020</v>
      </c>
      <c r="F781" s="17" t="s">
        <v>5326</v>
      </c>
      <c r="I781" s="17" t="s">
        <v>11011</v>
      </c>
      <c r="J781" s="17" t="s">
        <v>5397</v>
      </c>
      <c r="K781" s="17" t="s">
        <v>11012</v>
      </c>
      <c r="L781" s="17" t="s">
        <v>7288</v>
      </c>
      <c r="M781" s="64">
        <v>499891</v>
      </c>
      <c r="N781" s="64">
        <v>299934</v>
      </c>
      <c r="O781" s="17" t="s">
        <v>11013</v>
      </c>
      <c r="P781" s="17" t="s">
        <v>11014</v>
      </c>
      <c r="Q781" s="17" t="s">
        <v>5321</v>
      </c>
      <c r="R781" s="17" t="s">
        <v>5321</v>
      </c>
      <c r="S781" s="17" t="s">
        <v>5321</v>
      </c>
      <c r="T781" s="17" t="s">
        <v>5321</v>
      </c>
      <c r="U781" s="17" t="s">
        <v>5321</v>
      </c>
      <c r="V781" s="17">
        <v>1</v>
      </c>
      <c r="W781" s="17">
        <v>0</v>
      </c>
      <c r="X781" s="17">
        <v>0</v>
      </c>
    </row>
    <row r="782" spans="1:24" s="17" customFormat="1" ht="11.25" x14ac:dyDescent="0.2">
      <c r="A782" s="17" t="s">
        <v>11015</v>
      </c>
      <c r="B782" s="17" t="s">
        <v>11016</v>
      </c>
      <c r="C782" s="17" t="s">
        <v>11017</v>
      </c>
      <c r="D782" s="17" t="s">
        <v>5429</v>
      </c>
      <c r="E782" s="17">
        <v>2017</v>
      </c>
      <c r="F782" s="17" t="s">
        <v>5418</v>
      </c>
      <c r="H782" s="17" t="s">
        <v>11018</v>
      </c>
      <c r="I782" s="17" t="s">
        <v>11019</v>
      </c>
      <c r="J782" s="17" t="s">
        <v>5597</v>
      </c>
      <c r="K782" s="17" t="s">
        <v>7381</v>
      </c>
      <c r="L782" s="17" t="s">
        <v>10565</v>
      </c>
      <c r="M782" s="64">
        <v>3010937</v>
      </c>
      <c r="N782" s="64">
        <v>1806561</v>
      </c>
      <c r="O782" s="17" t="s">
        <v>5599</v>
      </c>
      <c r="P782" s="17" t="s">
        <v>11020</v>
      </c>
      <c r="Q782" s="17" t="s">
        <v>11021</v>
      </c>
      <c r="R782" s="17" t="s">
        <v>5321</v>
      </c>
      <c r="S782" s="17" t="s">
        <v>5321</v>
      </c>
      <c r="T782" s="17" t="s">
        <v>5321</v>
      </c>
      <c r="U782" s="17" t="s">
        <v>5321</v>
      </c>
      <c r="V782" s="17">
        <v>0</v>
      </c>
      <c r="W782" s="17">
        <v>0</v>
      </c>
      <c r="X782" s="17">
        <v>0</v>
      </c>
    </row>
    <row r="783" spans="1:24" s="17" customFormat="1" ht="11.25" x14ac:dyDescent="0.2">
      <c r="A783" s="17" t="s">
        <v>11022</v>
      </c>
      <c r="B783" s="17" t="s">
        <v>11023</v>
      </c>
      <c r="C783" s="17" t="s">
        <v>11024</v>
      </c>
      <c r="D783" s="17" t="s">
        <v>5312</v>
      </c>
      <c r="E783" s="17">
        <v>2018</v>
      </c>
      <c r="F783" s="17" t="s">
        <v>11</v>
      </c>
      <c r="I783" s="17" t="s">
        <v>11025</v>
      </c>
      <c r="J783" s="17" t="s">
        <v>11026</v>
      </c>
      <c r="K783" s="17" t="s">
        <v>9091</v>
      </c>
      <c r="L783" s="17" t="s">
        <v>5626</v>
      </c>
      <c r="M783" s="64">
        <v>16657712</v>
      </c>
      <c r="N783" s="64">
        <v>9994627</v>
      </c>
      <c r="O783" s="17" t="s">
        <v>11027</v>
      </c>
      <c r="P783" s="17" t="s">
        <v>11028</v>
      </c>
      <c r="Q783" s="17" t="s">
        <v>11029</v>
      </c>
      <c r="R783" s="17" t="s">
        <v>5321</v>
      </c>
      <c r="S783" s="17" t="s">
        <v>5321</v>
      </c>
      <c r="T783" s="17" t="s">
        <v>5321</v>
      </c>
      <c r="U783" s="17" t="s">
        <v>5321</v>
      </c>
      <c r="V783" s="17">
        <v>1</v>
      </c>
      <c r="W783" s="17">
        <v>0</v>
      </c>
      <c r="X783" s="17">
        <v>0</v>
      </c>
    </row>
    <row r="784" spans="1:24" s="17" customFormat="1" ht="11.25" x14ac:dyDescent="0.2">
      <c r="A784" s="17" t="s">
        <v>11030</v>
      </c>
      <c r="B784" s="17" t="s">
        <v>11031</v>
      </c>
      <c r="C784" s="17" t="s">
        <v>11032</v>
      </c>
      <c r="D784" s="17" t="s">
        <v>10834</v>
      </c>
      <c r="E784" s="17">
        <v>2020</v>
      </c>
      <c r="F784" s="17" t="s">
        <v>6374</v>
      </c>
      <c r="I784" s="17" t="s">
        <v>11033</v>
      </c>
      <c r="J784" s="17" t="s">
        <v>5397</v>
      </c>
      <c r="K784" s="17" t="s">
        <v>5330</v>
      </c>
      <c r="L784" s="17" t="s">
        <v>6934</v>
      </c>
      <c r="M784" s="64">
        <v>222688</v>
      </c>
      <c r="N784" s="64">
        <v>133608</v>
      </c>
      <c r="O784" s="17" t="s">
        <v>11034</v>
      </c>
      <c r="P784" s="17" t="s">
        <v>11035</v>
      </c>
      <c r="Q784" s="17" t="s">
        <v>5321</v>
      </c>
      <c r="R784" s="17" t="s">
        <v>5321</v>
      </c>
      <c r="S784" s="17" t="s">
        <v>5321</v>
      </c>
      <c r="T784" s="17" t="s">
        <v>5321</v>
      </c>
      <c r="U784" s="17" t="s">
        <v>5321</v>
      </c>
      <c r="V784" s="17">
        <v>1</v>
      </c>
      <c r="W784" s="17">
        <v>0</v>
      </c>
      <c r="X784" s="17">
        <v>0</v>
      </c>
    </row>
    <row r="785" spans="1:24" s="17" customFormat="1" ht="11.25" x14ac:dyDescent="0.2">
      <c r="A785" s="17" t="s">
        <v>11036</v>
      </c>
      <c r="B785" s="17" t="s">
        <v>11037</v>
      </c>
      <c r="C785" s="17" t="s">
        <v>7663</v>
      </c>
      <c r="D785" s="17" t="s">
        <v>5325</v>
      </c>
      <c r="E785" s="17">
        <v>2019</v>
      </c>
      <c r="F785" s="17" t="s">
        <v>6374</v>
      </c>
      <c r="H785" s="17" t="s">
        <v>11038</v>
      </c>
      <c r="I785" s="17" t="s">
        <v>11039</v>
      </c>
      <c r="J785" s="17" t="s">
        <v>7409</v>
      </c>
      <c r="K785" s="17" t="s">
        <v>11040</v>
      </c>
      <c r="L785" s="17" t="s">
        <v>5617</v>
      </c>
      <c r="M785" s="64">
        <v>2066611</v>
      </c>
      <c r="N785" s="64">
        <v>1537148</v>
      </c>
      <c r="O785" s="17" t="s">
        <v>5785</v>
      </c>
      <c r="P785" s="17" t="s">
        <v>11041</v>
      </c>
      <c r="Q785" s="17" t="s">
        <v>5349</v>
      </c>
      <c r="R785" s="17" t="s">
        <v>11042</v>
      </c>
      <c r="S785" s="17" t="s">
        <v>5321</v>
      </c>
      <c r="T785" s="17" t="s">
        <v>5321</v>
      </c>
      <c r="U785" s="17" t="s">
        <v>11043</v>
      </c>
      <c r="V785" s="17">
        <v>1</v>
      </c>
      <c r="W785" s="17">
        <v>0</v>
      </c>
      <c r="X785" s="17">
        <v>0</v>
      </c>
    </row>
    <row r="786" spans="1:24" s="17" customFormat="1" ht="11.25" x14ac:dyDescent="0.2">
      <c r="A786" s="17" t="s">
        <v>11044</v>
      </c>
      <c r="B786" s="17" t="s">
        <v>11045</v>
      </c>
      <c r="C786" s="17" t="s">
        <v>11046</v>
      </c>
      <c r="D786" s="17" t="s">
        <v>5325</v>
      </c>
      <c r="E786" s="17">
        <v>2018</v>
      </c>
      <c r="F786" s="17" t="s">
        <v>11</v>
      </c>
      <c r="H786" s="17" t="s">
        <v>11047</v>
      </c>
      <c r="I786" s="17" t="s">
        <v>11048</v>
      </c>
      <c r="J786" s="17" t="s">
        <v>7232</v>
      </c>
      <c r="K786" s="17" t="s">
        <v>8499</v>
      </c>
      <c r="L786" s="17" t="s">
        <v>8708</v>
      </c>
      <c r="M786" s="64">
        <v>4577483</v>
      </c>
      <c r="N786" s="64">
        <v>3433111</v>
      </c>
      <c r="O786" s="17" t="s">
        <v>11049</v>
      </c>
      <c r="P786" s="17" t="s">
        <v>11050</v>
      </c>
      <c r="Q786" s="17" t="s">
        <v>5349</v>
      </c>
      <c r="R786" s="17" t="s">
        <v>11051</v>
      </c>
      <c r="S786" s="17" t="s">
        <v>5321</v>
      </c>
      <c r="T786" s="17" t="s">
        <v>5321</v>
      </c>
      <c r="U786" s="17" t="s">
        <v>5321</v>
      </c>
      <c r="V786" s="17">
        <v>1</v>
      </c>
      <c r="W786" s="17">
        <v>0</v>
      </c>
      <c r="X786" s="17">
        <v>0</v>
      </c>
    </row>
    <row r="787" spans="1:24" s="17" customFormat="1" ht="11.25" x14ac:dyDescent="0.2">
      <c r="A787" s="17" t="s">
        <v>11052</v>
      </c>
      <c r="B787" s="17" t="s">
        <v>11053</v>
      </c>
      <c r="C787" s="17" t="s">
        <v>11054</v>
      </c>
      <c r="D787" s="17" t="s">
        <v>7659</v>
      </c>
      <c r="E787" s="17">
        <v>2020</v>
      </c>
      <c r="F787" s="17" t="s">
        <v>5418</v>
      </c>
      <c r="I787" s="17" t="s">
        <v>11055</v>
      </c>
      <c r="J787" s="17" t="s">
        <v>5397</v>
      </c>
      <c r="K787" s="17" t="s">
        <v>9246</v>
      </c>
      <c r="L787" s="17" t="s">
        <v>5473</v>
      </c>
      <c r="M787" s="64">
        <v>346265</v>
      </c>
      <c r="N787" s="64">
        <v>110000</v>
      </c>
      <c r="O787" s="17" t="s">
        <v>11056</v>
      </c>
      <c r="P787" s="17" t="s">
        <v>11057</v>
      </c>
      <c r="Q787" s="17" t="s">
        <v>8536</v>
      </c>
      <c r="R787" s="17" t="s">
        <v>5321</v>
      </c>
      <c r="S787" s="17" t="s">
        <v>5321</v>
      </c>
      <c r="T787" s="17" t="s">
        <v>5321</v>
      </c>
      <c r="U787" s="17" t="s">
        <v>5321</v>
      </c>
      <c r="V787" s="17">
        <v>1</v>
      </c>
      <c r="W787" s="17">
        <v>0</v>
      </c>
      <c r="X787" s="17">
        <v>0</v>
      </c>
    </row>
    <row r="788" spans="1:24" s="17" customFormat="1" ht="11.25" x14ac:dyDescent="0.2">
      <c r="A788" s="17" t="s">
        <v>11058</v>
      </c>
      <c r="B788" s="17" t="s">
        <v>11059</v>
      </c>
      <c r="C788" s="17" t="s">
        <v>11060</v>
      </c>
      <c r="D788" s="17" t="s">
        <v>5325</v>
      </c>
      <c r="E788" s="17">
        <v>2015</v>
      </c>
      <c r="F788" s="17" t="s">
        <v>5460</v>
      </c>
      <c r="H788" s="17" t="s">
        <v>11061</v>
      </c>
      <c r="I788" s="17" t="s">
        <v>11062</v>
      </c>
      <c r="J788" s="17" t="s">
        <v>5597</v>
      </c>
      <c r="K788" s="17" t="s">
        <v>5487</v>
      </c>
      <c r="L788" s="17" t="s">
        <v>6229</v>
      </c>
      <c r="M788" s="64">
        <v>3877000</v>
      </c>
      <c r="N788" s="64">
        <v>2326000</v>
      </c>
      <c r="O788" s="17" t="s">
        <v>11063</v>
      </c>
      <c r="P788" s="17" t="s">
        <v>11064</v>
      </c>
      <c r="Q788" s="17" t="s">
        <v>11065</v>
      </c>
      <c r="R788" s="17" t="s">
        <v>11066</v>
      </c>
      <c r="S788" s="17" t="s">
        <v>11067</v>
      </c>
      <c r="T788" s="17" t="s">
        <v>5321</v>
      </c>
      <c r="U788" s="17" t="s">
        <v>11068</v>
      </c>
      <c r="V788" s="17">
        <v>1</v>
      </c>
      <c r="W788" s="17">
        <v>0</v>
      </c>
      <c r="X788" s="17">
        <v>0</v>
      </c>
    </row>
    <row r="789" spans="1:24" s="17" customFormat="1" ht="11.25" x14ac:dyDescent="0.2">
      <c r="A789" s="17" t="s">
        <v>11069</v>
      </c>
      <c r="B789" s="17" t="s">
        <v>11070</v>
      </c>
      <c r="C789" s="17" t="s">
        <v>11071</v>
      </c>
      <c r="D789" s="17" t="s">
        <v>5393</v>
      </c>
      <c r="E789" s="17">
        <v>2019</v>
      </c>
      <c r="F789" s="17" t="s">
        <v>5430</v>
      </c>
      <c r="H789" s="17" t="s">
        <v>11072</v>
      </c>
      <c r="I789" s="17" t="s">
        <v>11073</v>
      </c>
      <c r="J789" s="17" t="s">
        <v>7232</v>
      </c>
      <c r="K789" s="17" t="s">
        <v>10565</v>
      </c>
      <c r="L789" s="17" t="s">
        <v>6878</v>
      </c>
      <c r="M789" s="64">
        <v>1655288</v>
      </c>
      <c r="N789" s="64">
        <v>910408</v>
      </c>
      <c r="O789" s="17" t="s">
        <v>11074</v>
      </c>
      <c r="P789" s="17" t="s">
        <v>11075</v>
      </c>
      <c r="Q789" s="17" t="s">
        <v>11076</v>
      </c>
      <c r="R789" s="17" t="s">
        <v>5321</v>
      </c>
      <c r="S789" s="17" t="s">
        <v>5321</v>
      </c>
      <c r="T789" s="17" t="s">
        <v>5321</v>
      </c>
      <c r="U789" s="17" t="s">
        <v>5321</v>
      </c>
      <c r="V789" s="17">
        <v>1</v>
      </c>
      <c r="W789" s="17">
        <v>0</v>
      </c>
      <c r="X789" s="17">
        <v>0</v>
      </c>
    </row>
    <row r="790" spans="1:24" s="17" customFormat="1" ht="11.25" x14ac:dyDescent="0.2">
      <c r="A790" s="17" t="s">
        <v>11077</v>
      </c>
      <c r="B790" s="17" t="s">
        <v>11078</v>
      </c>
      <c r="C790" s="17" t="s">
        <v>11079</v>
      </c>
      <c r="D790" s="17" t="s">
        <v>5393</v>
      </c>
      <c r="E790" s="17">
        <v>2020</v>
      </c>
      <c r="F790" s="17" t="s">
        <v>11</v>
      </c>
      <c r="H790" s="17" t="s">
        <v>11080</v>
      </c>
      <c r="I790" s="17" t="s">
        <v>11081</v>
      </c>
      <c r="J790" s="17" t="s">
        <v>11082</v>
      </c>
      <c r="K790" s="17" t="s">
        <v>5330</v>
      </c>
      <c r="L790" s="17" t="s">
        <v>7256</v>
      </c>
      <c r="M790" s="64">
        <v>1484159</v>
      </c>
      <c r="N790" s="64">
        <v>806112</v>
      </c>
      <c r="O790" s="17" t="s">
        <v>11083</v>
      </c>
      <c r="P790" s="17" t="s">
        <v>11084</v>
      </c>
      <c r="Q790" s="17" t="s">
        <v>11085</v>
      </c>
      <c r="R790" s="17" t="s">
        <v>5321</v>
      </c>
      <c r="S790" s="17" t="s">
        <v>5321</v>
      </c>
      <c r="T790" s="17" t="s">
        <v>5321</v>
      </c>
      <c r="U790" s="17" t="s">
        <v>5321</v>
      </c>
      <c r="V790" s="17">
        <v>1</v>
      </c>
      <c r="W790" s="17">
        <v>0</v>
      </c>
      <c r="X790" s="17">
        <v>0</v>
      </c>
    </row>
    <row r="791" spans="1:24" s="17" customFormat="1" ht="11.25" x14ac:dyDescent="0.2">
      <c r="A791" s="17" t="s">
        <v>11086</v>
      </c>
      <c r="B791" s="17" t="s">
        <v>11087</v>
      </c>
      <c r="C791" s="17" t="s">
        <v>11088</v>
      </c>
      <c r="D791" s="17" t="s">
        <v>5325</v>
      </c>
      <c r="E791" s="17">
        <v>2014</v>
      </c>
      <c r="F791" s="17" t="s">
        <v>6374</v>
      </c>
      <c r="H791" s="17" t="s">
        <v>11089</v>
      </c>
      <c r="I791" s="17" t="s">
        <v>11090</v>
      </c>
      <c r="J791" s="17" t="s">
        <v>5329</v>
      </c>
      <c r="K791" s="17" t="s">
        <v>5370</v>
      </c>
      <c r="L791" s="17" t="s">
        <v>5911</v>
      </c>
      <c r="M791" s="64">
        <v>3483411</v>
      </c>
      <c r="N791" s="64">
        <v>2607648</v>
      </c>
      <c r="O791" s="17" t="s">
        <v>5372</v>
      </c>
      <c r="P791" s="17" t="s">
        <v>11091</v>
      </c>
      <c r="Q791" s="17" t="s">
        <v>7908</v>
      </c>
      <c r="R791" s="17" t="s">
        <v>5375</v>
      </c>
      <c r="S791" s="17" t="s">
        <v>11092</v>
      </c>
      <c r="T791" s="17" t="s">
        <v>5321</v>
      </c>
      <c r="U791" s="17" t="s">
        <v>11093</v>
      </c>
      <c r="V791" s="17">
        <v>1</v>
      </c>
      <c r="W791" s="17">
        <v>0</v>
      </c>
      <c r="X791" s="17">
        <v>0</v>
      </c>
    </row>
    <row r="792" spans="1:24" s="17" customFormat="1" ht="11.25" x14ac:dyDescent="0.2">
      <c r="A792" s="17" t="s">
        <v>11094</v>
      </c>
      <c r="B792" s="17" t="s">
        <v>11095</v>
      </c>
      <c r="C792" s="17" t="s">
        <v>11096</v>
      </c>
      <c r="D792" s="17" t="s">
        <v>5393</v>
      </c>
      <c r="E792" s="17">
        <v>2016</v>
      </c>
      <c r="F792" s="17" t="s">
        <v>5430</v>
      </c>
      <c r="H792" s="17" t="s">
        <v>11097</v>
      </c>
      <c r="I792" s="17" t="s">
        <v>11098</v>
      </c>
      <c r="J792" s="17" t="s">
        <v>5597</v>
      </c>
      <c r="K792" s="17" t="s">
        <v>5410</v>
      </c>
      <c r="L792" s="17" t="s">
        <v>6744</v>
      </c>
      <c r="M792" s="64">
        <v>2260073</v>
      </c>
      <c r="N792" s="64">
        <v>1347627</v>
      </c>
      <c r="O792" s="17" t="s">
        <v>5766</v>
      </c>
      <c r="P792" s="17" t="s">
        <v>11099</v>
      </c>
      <c r="Q792" s="17" t="s">
        <v>5768</v>
      </c>
      <c r="R792" s="17" t="s">
        <v>5321</v>
      </c>
      <c r="S792" s="17" t="s">
        <v>5321</v>
      </c>
      <c r="T792" s="17" t="s">
        <v>5321</v>
      </c>
      <c r="U792" s="17" t="s">
        <v>5321</v>
      </c>
      <c r="V792" s="17">
        <v>1</v>
      </c>
      <c r="W792" s="17">
        <v>0</v>
      </c>
      <c r="X792" s="17">
        <v>0</v>
      </c>
    </row>
    <row r="793" spans="1:24" s="17" customFormat="1" ht="11.25" x14ac:dyDescent="0.2">
      <c r="A793" s="17" t="s">
        <v>11100</v>
      </c>
      <c r="B793" s="17" t="s">
        <v>11101</v>
      </c>
      <c r="C793" s="17" t="s">
        <v>11102</v>
      </c>
      <c r="D793" s="17" t="s">
        <v>10834</v>
      </c>
      <c r="E793" s="17">
        <v>2020</v>
      </c>
      <c r="F793" s="17" t="s">
        <v>5460</v>
      </c>
      <c r="I793" s="17" t="s">
        <v>11103</v>
      </c>
      <c r="J793" s="17" t="s">
        <v>5397</v>
      </c>
      <c r="K793" s="17" t="s">
        <v>11104</v>
      </c>
      <c r="L793" s="17" t="s">
        <v>11105</v>
      </c>
      <c r="M793" s="64">
        <v>507065</v>
      </c>
      <c r="N793" s="64">
        <v>297065</v>
      </c>
      <c r="O793" s="17" t="s">
        <v>11106</v>
      </c>
      <c r="P793" s="17" t="s">
        <v>11107</v>
      </c>
      <c r="Q793" s="17" t="s">
        <v>11108</v>
      </c>
      <c r="R793" s="17" t="s">
        <v>5321</v>
      </c>
      <c r="S793" s="17" t="s">
        <v>5321</v>
      </c>
      <c r="T793" s="17" t="s">
        <v>5321</v>
      </c>
      <c r="U793" s="17" t="s">
        <v>5321</v>
      </c>
      <c r="V793" s="17">
        <v>1</v>
      </c>
      <c r="W793" s="17">
        <v>0</v>
      </c>
      <c r="X793" s="17">
        <v>0</v>
      </c>
    </row>
    <row r="794" spans="1:24" s="17" customFormat="1" ht="11.25" x14ac:dyDescent="0.2">
      <c r="A794" s="17" t="s">
        <v>11109</v>
      </c>
      <c r="B794" s="17" t="s">
        <v>11110</v>
      </c>
      <c r="C794" s="17" t="s">
        <v>11111</v>
      </c>
      <c r="D794" s="17" t="s">
        <v>5393</v>
      </c>
      <c r="E794" s="17">
        <v>2015</v>
      </c>
      <c r="F794" s="17" t="s">
        <v>5341</v>
      </c>
      <c r="H794" s="17" t="s">
        <v>11112</v>
      </c>
      <c r="I794" s="17" t="s">
        <v>11113</v>
      </c>
      <c r="J794" s="17" t="s">
        <v>5481</v>
      </c>
      <c r="K794" s="17" t="s">
        <v>5744</v>
      </c>
      <c r="L794" s="17" t="s">
        <v>7116</v>
      </c>
      <c r="M794" s="64">
        <v>1839130</v>
      </c>
      <c r="N794" s="64">
        <v>1025161</v>
      </c>
      <c r="O794" s="17" t="s">
        <v>11114</v>
      </c>
      <c r="P794" s="17" t="s">
        <v>11115</v>
      </c>
      <c r="Q794" s="17" t="s">
        <v>11116</v>
      </c>
      <c r="R794" s="17" t="s">
        <v>5321</v>
      </c>
      <c r="S794" s="17" t="s">
        <v>5321</v>
      </c>
      <c r="T794" s="17" t="s">
        <v>5321</v>
      </c>
      <c r="U794" s="17" t="s">
        <v>5321</v>
      </c>
      <c r="V794" s="17">
        <v>1</v>
      </c>
      <c r="W794" s="17">
        <v>0</v>
      </c>
      <c r="X794" s="17">
        <v>0</v>
      </c>
    </row>
    <row r="795" spans="1:24" s="17" customFormat="1" ht="11.25" x14ac:dyDescent="0.2">
      <c r="A795" s="17" t="s">
        <v>11117</v>
      </c>
      <c r="B795" s="17" t="s">
        <v>11118</v>
      </c>
      <c r="C795" s="17" t="s">
        <v>11119</v>
      </c>
      <c r="D795" s="17" t="s">
        <v>5393</v>
      </c>
      <c r="E795" s="17">
        <v>2018</v>
      </c>
      <c r="F795" s="17" t="s">
        <v>5882</v>
      </c>
      <c r="H795" s="17" t="s">
        <v>11120</v>
      </c>
      <c r="I795" s="17" t="s">
        <v>11121</v>
      </c>
      <c r="J795" s="17" t="s">
        <v>8637</v>
      </c>
      <c r="K795" s="17" t="s">
        <v>8499</v>
      </c>
      <c r="L795" s="17" t="s">
        <v>5521</v>
      </c>
      <c r="M795" s="64">
        <v>6383847</v>
      </c>
      <c r="N795" s="64">
        <v>3508365</v>
      </c>
      <c r="O795" s="17" t="s">
        <v>11122</v>
      </c>
      <c r="P795" s="17" t="s">
        <v>11123</v>
      </c>
      <c r="Q795" s="17" t="s">
        <v>11124</v>
      </c>
      <c r="R795" s="17" t="s">
        <v>5321</v>
      </c>
      <c r="S795" s="17" t="s">
        <v>5321</v>
      </c>
      <c r="T795" s="17" t="s">
        <v>5321</v>
      </c>
      <c r="U795" s="17" t="s">
        <v>5321</v>
      </c>
      <c r="V795" s="17">
        <v>1</v>
      </c>
      <c r="W795" s="17">
        <v>0</v>
      </c>
      <c r="X795" s="17">
        <v>0</v>
      </c>
    </row>
    <row r="796" spans="1:24" s="17" customFormat="1" ht="11.25" x14ac:dyDescent="0.2">
      <c r="A796" s="17" t="s">
        <v>11125</v>
      </c>
      <c r="B796" s="17" t="s">
        <v>11126</v>
      </c>
      <c r="C796" s="17" t="s">
        <v>11127</v>
      </c>
      <c r="D796" s="17" t="s">
        <v>5441</v>
      </c>
      <c r="E796" s="17">
        <v>2015</v>
      </c>
      <c r="F796" s="17" t="s">
        <v>5430</v>
      </c>
      <c r="H796" s="17" t="s">
        <v>6480</v>
      </c>
      <c r="I796" s="17" t="s">
        <v>11128</v>
      </c>
      <c r="J796" s="17" t="s">
        <v>6845</v>
      </c>
      <c r="K796" s="17" t="s">
        <v>5463</v>
      </c>
      <c r="L796" s="17" t="s">
        <v>5835</v>
      </c>
      <c r="M796" s="64">
        <v>2891702</v>
      </c>
      <c r="N796" s="64">
        <v>1725719</v>
      </c>
      <c r="O796" s="17" t="s">
        <v>6329</v>
      </c>
      <c r="P796" s="17" t="s">
        <v>11129</v>
      </c>
      <c r="Q796" s="17" t="s">
        <v>11130</v>
      </c>
      <c r="R796" s="17" t="s">
        <v>5321</v>
      </c>
      <c r="S796" s="17" t="s">
        <v>5321</v>
      </c>
      <c r="T796" s="17" t="s">
        <v>5321</v>
      </c>
      <c r="U796" s="17" t="s">
        <v>5321</v>
      </c>
      <c r="V796" s="17">
        <v>1</v>
      </c>
      <c r="W796" s="17">
        <v>0</v>
      </c>
      <c r="X796" s="17">
        <v>0</v>
      </c>
    </row>
    <row r="797" spans="1:24" s="17" customFormat="1" ht="11.25" x14ac:dyDescent="0.2">
      <c r="A797" s="17" t="s">
        <v>11131</v>
      </c>
      <c r="B797" s="17" t="s">
        <v>11132</v>
      </c>
      <c r="C797" s="17" t="s">
        <v>11133</v>
      </c>
      <c r="D797" s="17" t="s">
        <v>5325</v>
      </c>
      <c r="E797" s="17">
        <v>2019</v>
      </c>
      <c r="F797" s="17" t="s">
        <v>5430</v>
      </c>
      <c r="H797" s="17" t="s">
        <v>11134</v>
      </c>
      <c r="I797" s="17" t="s">
        <v>11135</v>
      </c>
      <c r="J797" s="17" t="s">
        <v>8725</v>
      </c>
      <c r="K797" s="17" t="s">
        <v>9246</v>
      </c>
      <c r="L797" s="17" t="s">
        <v>5434</v>
      </c>
      <c r="M797" s="64">
        <v>6370453</v>
      </c>
      <c r="N797" s="64">
        <v>4777623</v>
      </c>
      <c r="O797" s="17" t="s">
        <v>11136</v>
      </c>
      <c r="P797" s="17" t="s">
        <v>11137</v>
      </c>
      <c r="Q797" s="17" t="s">
        <v>7908</v>
      </c>
      <c r="R797" s="17" t="s">
        <v>11138</v>
      </c>
      <c r="S797" s="17" t="s">
        <v>11139</v>
      </c>
      <c r="T797" s="17" t="s">
        <v>5321</v>
      </c>
      <c r="U797" s="17" t="s">
        <v>11140</v>
      </c>
      <c r="V797" s="17">
        <v>1</v>
      </c>
      <c r="W797" s="17">
        <v>0</v>
      </c>
      <c r="X797" s="17">
        <v>0</v>
      </c>
    </row>
    <row r="798" spans="1:24" s="17" customFormat="1" ht="11.25" x14ac:dyDescent="0.2">
      <c r="A798" s="17" t="s">
        <v>11141</v>
      </c>
      <c r="B798" s="17" t="s">
        <v>11142</v>
      </c>
      <c r="C798" s="17" t="s">
        <v>11143</v>
      </c>
      <c r="D798" s="17" t="s">
        <v>10834</v>
      </c>
      <c r="E798" s="17">
        <v>2020</v>
      </c>
      <c r="F798" s="17" t="s">
        <v>5741</v>
      </c>
      <c r="I798" s="17" t="s">
        <v>11144</v>
      </c>
      <c r="J798" s="17" t="s">
        <v>5397</v>
      </c>
      <c r="K798" s="17" t="s">
        <v>11012</v>
      </c>
      <c r="L798" s="17" t="s">
        <v>7288</v>
      </c>
      <c r="M798" s="64">
        <v>489355</v>
      </c>
      <c r="N798" s="64">
        <v>293555</v>
      </c>
      <c r="O798" s="17" t="s">
        <v>11145</v>
      </c>
      <c r="P798" s="17" t="s">
        <v>11146</v>
      </c>
      <c r="Q798" s="17" t="s">
        <v>5321</v>
      </c>
      <c r="R798" s="17" t="s">
        <v>5321</v>
      </c>
      <c r="S798" s="17" t="s">
        <v>5321</v>
      </c>
      <c r="T798" s="17" t="s">
        <v>5321</v>
      </c>
      <c r="U798" s="17" t="s">
        <v>5321</v>
      </c>
      <c r="V798" s="17">
        <v>1</v>
      </c>
      <c r="W798" s="17">
        <v>0</v>
      </c>
      <c r="X798" s="17">
        <v>0</v>
      </c>
    </row>
    <row r="799" spans="1:24" s="17" customFormat="1" ht="11.25" x14ac:dyDescent="0.2">
      <c r="A799" s="17" t="s">
        <v>11147</v>
      </c>
      <c r="B799" s="17" t="s">
        <v>11148</v>
      </c>
      <c r="C799" s="17" t="s">
        <v>11149</v>
      </c>
      <c r="D799" s="17" t="s">
        <v>5441</v>
      </c>
      <c r="E799" s="17">
        <v>2018</v>
      </c>
      <c r="F799" s="17" t="s">
        <v>11</v>
      </c>
      <c r="H799" s="17" t="s">
        <v>11150</v>
      </c>
      <c r="I799" s="17" t="s">
        <v>11151</v>
      </c>
      <c r="J799" s="17" t="s">
        <v>7254</v>
      </c>
      <c r="K799" s="17" t="s">
        <v>8499</v>
      </c>
      <c r="L799" s="17" t="s">
        <v>11152</v>
      </c>
      <c r="M799" s="64">
        <v>3852000</v>
      </c>
      <c r="N799" s="64">
        <v>2107600</v>
      </c>
      <c r="O799" s="17" t="s">
        <v>11153</v>
      </c>
      <c r="P799" s="17" t="s">
        <v>11154</v>
      </c>
      <c r="Q799" s="17" t="s">
        <v>11155</v>
      </c>
      <c r="R799" s="17" t="s">
        <v>5321</v>
      </c>
      <c r="S799" s="17" t="s">
        <v>5321</v>
      </c>
      <c r="T799" s="17" t="s">
        <v>5321</v>
      </c>
      <c r="U799" s="17" t="s">
        <v>5321</v>
      </c>
      <c r="V799" s="17">
        <v>1</v>
      </c>
      <c r="W799" s="17">
        <v>0</v>
      </c>
      <c r="X799" s="17">
        <v>0</v>
      </c>
    </row>
    <row r="800" spans="1:24" s="17" customFormat="1" ht="11.25" x14ac:dyDescent="0.2">
      <c r="A800" s="17" t="s">
        <v>11156</v>
      </c>
      <c r="B800" s="17" t="s">
        <v>11157</v>
      </c>
      <c r="C800" s="17" t="s">
        <v>11158</v>
      </c>
      <c r="D800" s="17" t="s">
        <v>5393</v>
      </c>
      <c r="E800" s="17">
        <v>2014</v>
      </c>
      <c r="F800" s="17" t="s">
        <v>5430</v>
      </c>
      <c r="H800" s="17" t="s">
        <v>11159</v>
      </c>
      <c r="I800" s="17" t="s">
        <v>11160</v>
      </c>
      <c r="J800" s="17" t="s">
        <v>5481</v>
      </c>
      <c r="K800" s="17" t="s">
        <v>5774</v>
      </c>
      <c r="L800" s="17" t="s">
        <v>5937</v>
      </c>
      <c r="M800" s="64">
        <v>1334259</v>
      </c>
      <c r="N800" s="64">
        <v>784325</v>
      </c>
      <c r="O800" s="17" t="s">
        <v>11161</v>
      </c>
      <c r="P800" s="17" t="s">
        <v>11162</v>
      </c>
      <c r="Q800" s="17" t="s">
        <v>6484</v>
      </c>
      <c r="R800" s="17" t="s">
        <v>5321</v>
      </c>
      <c r="S800" s="17" t="s">
        <v>5321</v>
      </c>
      <c r="T800" s="17" t="s">
        <v>5321</v>
      </c>
      <c r="U800" s="17" t="s">
        <v>5321</v>
      </c>
      <c r="V800" s="17">
        <v>1</v>
      </c>
      <c r="W800" s="17">
        <v>0</v>
      </c>
      <c r="X800" s="17">
        <v>0</v>
      </c>
    </row>
    <row r="801" spans="1:24" s="17" customFormat="1" ht="11.25" x14ac:dyDescent="0.2">
      <c r="A801" s="17" t="s">
        <v>11163</v>
      </c>
      <c r="B801" s="17" t="s">
        <v>11164</v>
      </c>
      <c r="C801" s="17" t="s">
        <v>11165</v>
      </c>
      <c r="D801" s="17" t="s">
        <v>10834</v>
      </c>
      <c r="E801" s="17">
        <v>2020</v>
      </c>
      <c r="F801" s="17" t="s">
        <v>5418</v>
      </c>
      <c r="I801" s="17" t="s">
        <v>11166</v>
      </c>
      <c r="J801" s="17" t="s">
        <v>5397</v>
      </c>
      <c r="K801" s="17" t="s">
        <v>5509</v>
      </c>
      <c r="L801" s="17" t="s">
        <v>11167</v>
      </c>
      <c r="M801" s="64">
        <v>499738</v>
      </c>
      <c r="N801" s="64">
        <v>299738</v>
      </c>
      <c r="O801" s="17" t="s">
        <v>11168</v>
      </c>
      <c r="P801" s="17" t="s">
        <v>11169</v>
      </c>
      <c r="Q801" s="17" t="s">
        <v>5321</v>
      </c>
      <c r="R801" s="17" t="s">
        <v>5321</v>
      </c>
      <c r="S801" s="17" t="s">
        <v>5321</v>
      </c>
      <c r="T801" s="17" t="s">
        <v>5321</v>
      </c>
      <c r="U801" s="17" t="s">
        <v>5321</v>
      </c>
      <c r="V801" s="17">
        <v>1</v>
      </c>
      <c r="W801" s="17">
        <v>0</v>
      </c>
      <c r="X801" s="17">
        <v>0</v>
      </c>
    </row>
    <row r="802" spans="1:24" s="17" customFormat="1" ht="11.25" x14ac:dyDescent="0.2">
      <c r="A802" s="17" t="s">
        <v>11170</v>
      </c>
      <c r="B802" s="17" t="s">
        <v>11171</v>
      </c>
      <c r="C802" s="17" t="s">
        <v>11172</v>
      </c>
      <c r="D802" s="17" t="s">
        <v>5381</v>
      </c>
      <c r="E802" s="17">
        <v>2018</v>
      </c>
      <c r="F802" s="17" t="s">
        <v>5460</v>
      </c>
      <c r="H802" s="17" t="s">
        <v>11173</v>
      </c>
      <c r="I802" s="17" t="s">
        <v>11174</v>
      </c>
      <c r="J802" s="17" t="s">
        <v>8054</v>
      </c>
      <c r="K802" s="17" t="s">
        <v>8767</v>
      </c>
      <c r="L802" s="17" t="s">
        <v>5411</v>
      </c>
      <c r="M802" s="64">
        <v>2624168</v>
      </c>
      <c r="N802" s="64">
        <v>1385942</v>
      </c>
      <c r="O802" s="17" t="s">
        <v>11175</v>
      </c>
      <c r="P802" s="17" t="s">
        <v>11176</v>
      </c>
      <c r="Q802" s="17" t="s">
        <v>8536</v>
      </c>
      <c r="R802" s="17" t="s">
        <v>5321</v>
      </c>
      <c r="S802" s="17" t="s">
        <v>5321</v>
      </c>
      <c r="T802" s="17" t="s">
        <v>5321</v>
      </c>
      <c r="U802" s="17" t="s">
        <v>5321</v>
      </c>
      <c r="V802" s="17">
        <v>1</v>
      </c>
      <c r="W802" s="17">
        <v>0</v>
      </c>
      <c r="X802" s="17">
        <v>0</v>
      </c>
    </row>
    <row r="803" spans="1:24" s="17" customFormat="1" ht="11.25" x14ac:dyDescent="0.2">
      <c r="A803" s="17" t="s">
        <v>11177</v>
      </c>
      <c r="B803" s="17" t="s">
        <v>11178</v>
      </c>
      <c r="C803" s="17" t="s">
        <v>11179</v>
      </c>
      <c r="D803" s="17" t="s">
        <v>5495</v>
      </c>
      <c r="E803" s="17">
        <v>2018</v>
      </c>
      <c r="F803" s="17" t="s">
        <v>13</v>
      </c>
      <c r="I803" s="17" t="s">
        <v>11180</v>
      </c>
      <c r="J803" s="17" t="s">
        <v>8637</v>
      </c>
      <c r="K803" s="17" t="s">
        <v>8716</v>
      </c>
      <c r="L803" s="17" t="s">
        <v>9268</v>
      </c>
      <c r="M803" s="64">
        <v>20623808</v>
      </c>
      <c r="N803" s="64">
        <v>12374285</v>
      </c>
      <c r="O803" s="17" t="s">
        <v>11181</v>
      </c>
      <c r="P803" s="17" t="s">
        <v>11182</v>
      </c>
      <c r="Q803" s="17" t="s">
        <v>7605</v>
      </c>
      <c r="R803" s="17" t="s">
        <v>5321</v>
      </c>
      <c r="S803" s="17" t="s">
        <v>5321</v>
      </c>
      <c r="T803" s="17" t="s">
        <v>5321</v>
      </c>
      <c r="U803" s="17" t="s">
        <v>5321</v>
      </c>
      <c r="V803" s="17">
        <v>1</v>
      </c>
      <c r="W803" s="17">
        <v>0</v>
      </c>
      <c r="X803" s="17">
        <v>0</v>
      </c>
    </row>
    <row r="804" spans="1:24" s="17" customFormat="1" ht="11.25" x14ac:dyDescent="0.2">
      <c r="A804" s="17" t="s">
        <v>11183</v>
      </c>
      <c r="B804" s="17" t="s">
        <v>11184</v>
      </c>
      <c r="C804" s="17" t="s">
        <v>11185</v>
      </c>
      <c r="D804" s="17" t="s">
        <v>5325</v>
      </c>
      <c r="E804" s="17">
        <v>2014</v>
      </c>
      <c r="F804" s="17" t="s">
        <v>5326</v>
      </c>
      <c r="H804" s="17" t="s">
        <v>11186</v>
      </c>
      <c r="I804" s="17" t="s">
        <v>11187</v>
      </c>
      <c r="J804" s="17" t="s">
        <v>5597</v>
      </c>
      <c r="K804" s="17" t="s">
        <v>5774</v>
      </c>
      <c r="L804" s="17" t="s">
        <v>5386</v>
      </c>
      <c r="M804" s="64">
        <v>3229020</v>
      </c>
      <c r="N804" s="64">
        <v>2421765</v>
      </c>
      <c r="O804" s="17" t="s">
        <v>11188</v>
      </c>
      <c r="P804" s="17" t="s">
        <v>11189</v>
      </c>
      <c r="Q804" s="17" t="s">
        <v>11190</v>
      </c>
      <c r="R804" s="17" t="s">
        <v>5375</v>
      </c>
      <c r="S804" s="17" t="s">
        <v>11191</v>
      </c>
      <c r="T804" s="17" t="s">
        <v>5321</v>
      </c>
      <c r="U804" s="17" t="s">
        <v>11192</v>
      </c>
      <c r="V804" s="17">
        <v>1</v>
      </c>
      <c r="W804" s="17">
        <v>0</v>
      </c>
      <c r="X804" s="17">
        <v>0</v>
      </c>
    </row>
    <row r="805" spans="1:24" s="17" customFormat="1" ht="11.25" x14ac:dyDescent="0.2">
      <c r="A805" s="17" t="s">
        <v>11193</v>
      </c>
      <c r="B805" s="17" t="s">
        <v>11194</v>
      </c>
      <c r="C805" s="17" t="s">
        <v>11195</v>
      </c>
      <c r="D805" s="17" t="s">
        <v>10834</v>
      </c>
      <c r="E805" s="17">
        <v>2020</v>
      </c>
      <c r="F805" s="17" t="s">
        <v>5341</v>
      </c>
      <c r="I805" s="17" t="s">
        <v>11196</v>
      </c>
      <c r="J805" s="17" t="s">
        <v>5397</v>
      </c>
      <c r="K805" s="17" t="s">
        <v>5316</v>
      </c>
      <c r="L805" s="17" t="s">
        <v>6411</v>
      </c>
      <c r="M805" s="64">
        <v>548268</v>
      </c>
      <c r="N805" s="64">
        <v>298268</v>
      </c>
      <c r="O805" s="17" t="s">
        <v>11197</v>
      </c>
      <c r="P805" s="17" t="s">
        <v>11198</v>
      </c>
      <c r="Q805" s="17" t="s">
        <v>5321</v>
      </c>
      <c r="R805" s="17" t="s">
        <v>5321</v>
      </c>
      <c r="S805" s="17" t="s">
        <v>5321</v>
      </c>
      <c r="T805" s="17" t="s">
        <v>5321</v>
      </c>
      <c r="U805" s="17" t="s">
        <v>5321</v>
      </c>
      <c r="V805" s="17">
        <v>1</v>
      </c>
      <c r="W805" s="17">
        <v>0</v>
      </c>
      <c r="X805" s="17">
        <v>0</v>
      </c>
    </row>
    <row r="806" spans="1:24" s="17" customFormat="1" ht="11.25" x14ac:dyDescent="0.2">
      <c r="A806" s="17" t="s">
        <v>11199</v>
      </c>
      <c r="B806" s="17" t="s">
        <v>11200</v>
      </c>
      <c r="C806" s="17" t="s">
        <v>11201</v>
      </c>
      <c r="D806" s="17" t="s">
        <v>5429</v>
      </c>
      <c r="E806" s="17">
        <v>2015</v>
      </c>
      <c r="F806" s="17" t="s">
        <v>11</v>
      </c>
      <c r="H806" s="17" t="s">
        <v>11202</v>
      </c>
      <c r="I806" s="17" t="s">
        <v>11203</v>
      </c>
      <c r="J806" s="17" t="s">
        <v>5329</v>
      </c>
      <c r="K806" s="17" t="s">
        <v>9422</v>
      </c>
      <c r="L806" s="17" t="s">
        <v>5464</v>
      </c>
      <c r="M806" s="64">
        <v>2446344</v>
      </c>
      <c r="N806" s="64">
        <v>1459164</v>
      </c>
      <c r="O806" s="17" t="s">
        <v>8443</v>
      </c>
      <c r="P806" s="17" t="s">
        <v>11204</v>
      </c>
      <c r="Q806" s="17" t="s">
        <v>11205</v>
      </c>
      <c r="R806" s="17" t="s">
        <v>5321</v>
      </c>
      <c r="S806" s="17" t="s">
        <v>5321</v>
      </c>
      <c r="T806" s="17" t="s">
        <v>5321</v>
      </c>
      <c r="U806" s="17" t="s">
        <v>5321</v>
      </c>
      <c r="V806" s="17">
        <v>1</v>
      </c>
      <c r="W806" s="17">
        <v>0</v>
      </c>
      <c r="X806" s="17">
        <v>0</v>
      </c>
    </row>
    <row r="807" spans="1:24" s="17" customFormat="1" ht="11.25" x14ac:dyDescent="0.2">
      <c r="A807" s="17" t="s">
        <v>11206</v>
      </c>
      <c r="B807" s="17" t="s">
        <v>11207</v>
      </c>
      <c r="C807" s="17" t="s">
        <v>11208</v>
      </c>
      <c r="D807" s="17" t="s">
        <v>5393</v>
      </c>
      <c r="E807" s="17">
        <v>2016</v>
      </c>
      <c r="F807" s="17" t="s">
        <v>5430</v>
      </c>
      <c r="H807" s="17" t="s">
        <v>11209</v>
      </c>
      <c r="I807" s="17" t="s">
        <v>11210</v>
      </c>
      <c r="J807" s="17" t="s">
        <v>5597</v>
      </c>
      <c r="K807" s="17" t="s">
        <v>5410</v>
      </c>
      <c r="L807" s="17" t="s">
        <v>5386</v>
      </c>
      <c r="M807" s="64">
        <v>1626410</v>
      </c>
      <c r="N807" s="64">
        <v>975845</v>
      </c>
      <c r="O807" s="17" t="s">
        <v>6422</v>
      </c>
      <c r="P807" s="17" t="s">
        <v>11211</v>
      </c>
      <c r="Q807" s="17" t="s">
        <v>6183</v>
      </c>
      <c r="R807" s="17" t="s">
        <v>5321</v>
      </c>
      <c r="S807" s="17" t="s">
        <v>5321</v>
      </c>
      <c r="T807" s="17" t="s">
        <v>5321</v>
      </c>
      <c r="U807" s="17" t="s">
        <v>5321</v>
      </c>
      <c r="V807" s="17">
        <v>1</v>
      </c>
      <c r="W807" s="17">
        <v>0</v>
      </c>
      <c r="X807" s="17">
        <v>0</v>
      </c>
    </row>
    <row r="808" spans="1:24" s="17" customFormat="1" ht="11.25" x14ac:dyDescent="0.2">
      <c r="A808" s="17" t="s">
        <v>11212</v>
      </c>
      <c r="B808" s="17" t="s">
        <v>11213</v>
      </c>
      <c r="C808" s="17" t="s">
        <v>11214</v>
      </c>
      <c r="D808" s="17" t="s">
        <v>10834</v>
      </c>
      <c r="E808" s="17">
        <v>2020</v>
      </c>
      <c r="F808" s="17" t="s">
        <v>5430</v>
      </c>
      <c r="I808" s="17" t="s">
        <v>11215</v>
      </c>
      <c r="J808" s="17" t="s">
        <v>5397</v>
      </c>
      <c r="K808" s="17" t="s">
        <v>10865</v>
      </c>
      <c r="L808" s="17" t="s">
        <v>8377</v>
      </c>
      <c r="M808" s="64">
        <v>433202</v>
      </c>
      <c r="N808" s="64">
        <v>258894</v>
      </c>
      <c r="O808" s="17" t="s">
        <v>11216</v>
      </c>
      <c r="P808" s="17" t="s">
        <v>11217</v>
      </c>
      <c r="Q808" s="17" t="s">
        <v>5321</v>
      </c>
      <c r="R808" s="17" t="s">
        <v>5321</v>
      </c>
      <c r="S808" s="17" t="s">
        <v>5321</v>
      </c>
      <c r="T808" s="17" t="s">
        <v>5321</v>
      </c>
      <c r="U808" s="17" t="s">
        <v>5321</v>
      </c>
      <c r="V808" s="17">
        <v>1</v>
      </c>
      <c r="W808" s="17">
        <v>0</v>
      </c>
      <c r="X808" s="17">
        <v>0</v>
      </c>
    </row>
    <row r="809" spans="1:24" s="17" customFormat="1" ht="11.25" x14ac:dyDescent="0.2">
      <c r="A809" s="17" t="s">
        <v>11218</v>
      </c>
      <c r="B809" s="17" t="s">
        <v>11219</v>
      </c>
      <c r="C809" s="17" t="s">
        <v>11220</v>
      </c>
      <c r="D809" s="17" t="s">
        <v>5325</v>
      </c>
      <c r="E809" s="17">
        <v>2018</v>
      </c>
      <c r="F809" s="17" t="s">
        <v>6130</v>
      </c>
      <c r="H809" s="17" t="s">
        <v>11221</v>
      </c>
      <c r="I809" s="17" t="s">
        <v>11222</v>
      </c>
      <c r="J809" s="17" t="s">
        <v>7254</v>
      </c>
      <c r="K809" s="17" t="s">
        <v>8499</v>
      </c>
      <c r="L809" s="17" t="s">
        <v>5626</v>
      </c>
      <c r="M809" s="64">
        <v>6705710</v>
      </c>
      <c r="N809" s="64">
        <v>4023426</v>
      </c>
      <c r="O809" s="17" t="s">
        <v>11223</v>
      </c>
      <c r="P809" s="17" t="s">
        <v>11224</v>
      </c>
      <c r="Q809" s="17" t="s">
        <v>5675</v>
      </c>
      <c r="R809" s="17" t="s">
        <v>11225</v>
      </c>
      <c r="S809" s="17" t="s">
        <v>5321</v>
      </c>
      <c r="T809" s="17" t="s">
        <v>5321</v>
      </c>
      <c r="U809" s="17" t="s">
        <v>11226</v>
      </c>
      <c r="V809" s="17">
        <v>1</v>
      </c>
      <c r="W809" s="17">
        <v>0</v>
      </c>
      <c r="X809" s="17">
        <v>0</v>
      </c>
    </row>
    <row r="810" spans="1:24" s="17" customFormat="1" ht="11.25" x14ac:dyDescent="0.2">
      <c r="A810" s="17" t="s">
        <v>11227</v>
      </c>
      <c r="B810" s="17" t="s">
        <v>11228</v>
      </c>
      <c r="C810" s="17" t="s">
        <v>11229</v>
      </c>
      <c r="D810" s="17" t="s">
        <v>10834</v>
      </c>
      <c r="E810" s="17">
        <v>2020</v>
      </c>
      <c r="F810" s="17" t="s">
        <v>5460</v>
      </c>
      <c r="I810" s="17" t="s">
        <v>11230</v>
      </c>
      <c r="J810" s="17" t="s">
        <v>5397</v>
      </c>
      <c r="K810" s="17" t="s">
        <v>5316</v>
      </c>
      <c r="L810" s="17" t="s">
        <v>6411</v>
      </c>
      <c r="M810" s="64">
        <v>500000</v>
      </c>
      <c r="N810" s="64">
        <v>300000</v>
      </c>
      <c r="O810" s="17" t="s">
        <v>11231</v>
      </c>
      <c r="P810" s="17" t="s">
        <v>11232</v>
      </c>
      <c r="Q810" s="17" t="s">
        <v>5321</v>
      </c>
      <c r="R810" s="17" t="s">
        <v>5321</v>
      </c>
      <c r="S810" s="17" t="s">
        <v>5321</v>
      </c>
      <c r="T810" s="17" t="s">
        <v>5321</v>
      </c>
      <c r="U810" s="17" t="s">
        <v>5321</v>
      </c>
      <c r="V810" s="17">
        <v>0</v>
      </c>
      <c r="W810" s="17">
        <v>0</v>
      </c>
      <c r="X810" s="17">
        <v>0</v>
      </c>
    </row>
    <row r="811" spans="1:24" s="17" customFormat="1" ht="11.25" x14ac:dyDescent="0.2">
      <c r="A811" s="17" t="s">
        <v>11233</v>
      </c>
      <c r="B811" s="17" t="s">
        <v>11234</v>
      </c>
      <c r="C811" s="17" t="s">
        <v>11235</v>
      </c>
      <c r="D811" s="17" t="s">
        <v>5393</v>
      </c>
      <c r="E811" s="17">
        <v>2019</v>
      </c>
      <c r="F811" s="17" t="s">
        <v>5394</v>
      </c>
      <c r="H811" s="17" t="s">
        <v>11236</v>
      </c>
      <c r="I811" s="17" t="s">
        <v>11237</v>
      </c>
      <c r="J811" s="17" t="s">
        <v>7409</v>
      </c>
      <c r="K811" s="17" t="s">
        <v>9030</v>
      </c>
      <c r="L811" s="17" t="s">
        <v>7464</v>
      </c>
      <c r="M811" s="64">
        <v>20407877</v>
      </c>
      <c r="N811" s="64">
        <v>2446331</v>
      </c>
      <c r="O811" s="17" t="s">
        <v>11238</v>
      </c>
      <c r="P811" s="17" t="s">
        <v>11239</v>
      </c>
      <c r="Q811" s="17" t="s">
        <v>11240</v>
      </c>
      <c r="R811" s="17" t="s">
        <v>5321</v>
      </c>
      <c r="S811" s="17" t="s">
        <v>5321</v>
      </c>
      <c r="T811" s="17" t="s">
        <v>5321</v>
      </c>
      <c r="U811" s="17" t="s">
        <v>5321</v>
      </c>
      <c r="V811" s="17">
        <v>1</v>
      </c>
      <c r="W811" s="17">
        <v>0</v>
      </c>
      <c r="X811" s="17">
        <v>0</v>
      </c>
    </row>
    <row r="812" spans="1:24" s="17" customFormat="1" ht="11.25" x14ac:dyDescent="0.2">
      <c r="A812" s="17" t="s">
        <v>11241</v>
      </c>
      <c r="B812" s="17" t="s">
        <v>11242</v>
      </c>
      <c r="C812" s="17" t="s">
        <v>11243</v>
      </c>
      <c r="D812" s="17" t="s">
        <v>5325</v>
      </c>
      <c r="E812" s="17">
        <v>2020</v>
      </c>
      <c r="F812" s="17" t="s">
        <v>17</v>
      </c>
      <c r="H812" s="17" t="s">
        <v>11244</v>
      </c>
      <c r="I812" s="17" t="s">
        <v>11245</v>
      </c>
      <c r="J812" s="17" t="s">
        <v>10733</v>
      </c>
      <c r="K812" s="17" t="s">
        <v>5345</v>
      </c>
      <c r="L812" s="17" t="s">
        <v>5346</v>
      </c>
      <c r="M812" s="64">
        <v>1838151</v>
      </c>
      <c r="N812" s="64">
        <v>1286706</v>
      </c>
      <c r="O812" s="17" t="s">
        <v>11246</v>
      </c>
      <c r="P812" s="17" t="s">
        <v>11247</v>
      </c>
      <c r="Q812" s="17" t="s">
        <v>11248</v>
      </c>
      <c r="R812" s="17" t="s">
        <v>5321</v>
      </c>
      <c r="S812" s="17" t="s">
        <v>11249</v>
      </c>
      <c r="T812" s="17" t="s">
        <v>11250</v>
      </c>
      <c r="U812" s="17" t="s">
        <v>11251</v>
      </c>
      <c r="V812" s="17">
        <v>1</v>
      </c>
      <c r="W812" s="17">
        <v>0</v>
      </c>
      <c r="X812" s="17">
        <v>0</v>
      </c>
    </row>
    <row r="813" spans="1:24" s="17" customFormat="1" ht="11.25" x14ac:dyDescent="0.2">
      <c r="A813" s="17" t="s">
        <v>11252</v>
      </c>
      <c r="B813" s="17" t="s">
        <v>11253</v>
      </c>
      <c r="C813" s="17" t="s">
        <v>11254</v>
      </c>
      <c r="D813" s="17" t="s">
        <v>5441</v>
      </c>
      <c r="E813" s="17">
        <v>2015</v>
      </c>
      <c r="F813" s="17" t="s">
        <v>5430</v>
      </c>
      <c r="H813" s="17" t="s">
        <v>10082</v>
      </c>
      <c r="I813" s="17" t="s">
        <v>11255</v>
      </c>
      <c r="J813" s="17" t="s">
        <v>5409</v>
      </c>
      <c r="K813" s="17" t="s">
        <v>11256</v>
      </c>
      <c r="L813" s="17" t="s">
        <v>5386</v>
      </c>
      <c r="M813" s="64">
        <v>1392349</v>
      </c>
      <c r="N813" s="64">
        <v>835278</v>
      </c>
      <c r="O813" s="17" t="s">
        <v>5510</v>
      </c>
      <c r="P813" s="17" t="s">
        <v>5817</v>
      </c>
      <c r="Q813" s="17" t="s">
        <v>11257</v>
      </c>
      <c r="R813" s="17" t="s">
        <v>5321</v>
      </c>
      <c r="S813" s="17" t="s">
        <v>5321</v>
      </c>
      <c r="T813" s="17" t="s">
        <v>5321</v>
      </c>
      <c r="U813" s="17" t="s">
        <v>5321</v>
      </c>
      <c r="V813" s="17">
        <v>1</v>
      </c>
      <c r="W813" s="17">
        <v>0</v>
      </c>
      <c r="X813" s="17">
        <v>0</v>
      </c>
    </row>
    <row r="814" spans="1:24" s="17" customFormat="1" ht="11.25" x14ac:dyDescent="0.2">
      <c r="A814" s="17" t="s">
        <v>11258</v>
      </c>
      <c r="B814" s="17" t="s">
        <v>11259</v>
      </c>
      <c r="C814" s="17" t="s">
        <v>11260</v>
      </c>
      <c r="D814" s="17" t="s">
        <v>5429</v>
      </c>
      <c r="E814" s="17">
        <v>2020</v>
      </c>
      <c r="F814" s="17" t="s">
        <v>5460</v>
      </c>
      <c r="H814" s="17" t="s">
        <v>11261</v>
      </c>
      <c r="I814" s="17" t="s">
        <v>11262</v>
      </c>
      <c r="J814" s="17" t="s">
        <v>5481</v>
      </c>
      <c r="K814" s="17" t="s">
        <v>5520</v>
      </c>
      <c r="L814" s="17" t="s">
        <v>5617</v>
      </c>
      <c r="M814" s="64">
        <v>3071670</v>
      </c>
      <c r="N814" s="64">
        <v>1689418</v>
      </c>
      <c r="O814" s="17" t="s">
        <v>5321</v>
      </c>
      <c r="P814" s="17" t="s">
        <v>5321</v>
      </c>
      <c r="Q814" s="17" t="s">
        <v>11263</v>
      </c>
      <c r="R814" s="17" t="s">
        <v>5321</v>
      </c>
      <c r="S814" s="17" t="s">
        <v>5321</v>
      </c>
      <c r="T814" s="17" t="s">
        <v>5321</v>
      </c>
      <c r="U814" s="17" t="s">
        <v>5321</v>
      </c>
      <c r="V814" s="17">
        <v>1</v>
      </c>
      <c r="W814" s="17">
        <v>0</v>
      </c>
      <c r="X814" s="17">
        <v>0</v>
      </c>
    </row>
    <row r="815" spans="1:24" s="17" customFormat="1" ht="11.25" x14ac:dyDescent="0.2">
      <c r="A815" s="17" t="s">
        <v>11264</v>
      </c>
      <c r="B815" s="17" t="s">
        <v>11265</v>
      </c>
      <c r="C815" s="17" t="s">
        <v>11266</v>
      </c>
      <c r="D815" s="17" t="s">
        <v>5325</v>
      </c>
      <c r="E815" s="17">
        <v>2018</v>
      </c>
      <c r="F815" s="17" t="s">
        <v>5460</v>
      </c>
      <c r="H815" s="17" t="s">
        <v>7165</v>
      </c>
      <c r="I815" s="17" t="s">
        <v>11267</v>
      </c>
      <c r="J815" s="17" t="s">
        <v>8637</v>
      </c>
      <c r="K815" s="17" t="s">
        <v>8087</v>
      </c>
      <c r="L815" s="17" t="s">
        <v>6388</v>
      </c>
      <c r="M815" s="64">
        <v>3711742</v>
      </c>
      <c r="N815" s="64">
        <v>2226389</v>
      </c>
      <c r="O815" s="17" t="s">
        <v>11268</v>
      </c>
      <c r="P815" s="17" t="s">
        <v>11269</v>
      </c>
      <c r="Q815" s="17" t="s">
        <v>5334</v>
      </c>
      <c r="R815" s="17" t="s">
        <v>5321</v>
      </c>
      <c r="S815" s="17" t="s">
        <v>5321</v>
      </c>
      <c r="T815" s="17" t="s">
        <v>5321</v>
      </c>
      <c r="U815" s="17" t="s">
        <v>11270</v>
      </c>
      <c r="V815" s="17">
        <v>1</v>
      </c>
      <c r="W815" s="17">
        <v>0</v>
      </c>
      <c r="X815" s="17">
        <v>0</v>
      </c>
    </row>
    <row r="816" spans="1:24" s="17" customFormat="1" ht="11.25" x14ac:dyDescent="0.2">
      <c r="A816" s="17" t="s">
        <v>11271</v>
      </c>
      <c r="B816" s="17" t="s">
        <v>11272</v>
      </c>
      <c r="C816" s="17" t="s">
        <v>11273</v>
      </c>
      <c r="D816" s="17" t="s">
        <v>5495</v>
      </c>
      <c r="E816" s="17">
        <v>2020</v>
      </c>
      <c r="F816" s="17" t="s">
        <v>6130</v>
      </c>
      <c r="G816" s="17" t="s">
        <v>5</v>
      </c>
      <c r="I816" s="17" t="s">
        <v>11274</v>
      </c>
      <c r="J816" s="17" t="s">
        <v>11275</v>
      </c>
      <c r="K816" s="17" t="s">
        <v>5398</v>
      </c>
      <c r="L816" s="17" t="s">
        <v>9268</v>
      </c>
      <c r="M816" s="64">
        <v>16898621</v>
      </c>
      <c r="N816" s="64">
        <v>10000000</v>
      </c>
      <c r="O816" s="17" t="s">
        <v>11276</v>
      </c>
      <c r="P816" s="17" t="s">
        <v>11277</v>
      </c>
      <c r="Q816" s="17" t="s">
        <v>5502</v>
      </c>
      <c r="R816" s="17" t="s">
        <v>5321</v>
      </c>
      <c r="S816" s="17" t="s">
        <v>5321</v>
      </c>
      <c r="T816" s="17" t="s">
        <v>5321</v>
      </c>
      <c r="U816" s="17" t="s">
        <v>5321</v>
      </c>
      <c r="V816" s="17">
        <v>1</v>
      </c>
      <c r="W816" s="17">
        <v>0</v>
      </c>
      <c r="X816" s="17">
        <v>0</v>
      </c>
    </row>
    <row r="817" spans="1:24" s="17" customFormat="1" ht="11.25" x14ac:dyDescent="0.2">
      <c r="A817" s="17" t="s">
        <v>11278</v>
      </c>
      <c r="B817" s="17" t="s">
        <v>11279</v>
      </c>
      <c r="C817" s="17" t="s">
        <v>11280</v>
      </c>
      <c r="D817" s="17" t="s">
        <v>5393</v>
      </c>
      <c r="E817" s="17">
        <v>2020</v>
      </c>
      <c r="F817" s="17" t="s">
        <v>11</v>
      </c>
      <c r="H817" s="17" t="s">
        <v>11281</v>
      </c>
      <c r="I817" s="17" t="s">
        <v>11282</v>
      </c>
      <c r="J817" s="17" t="s">
        <v>5716</v>
      </c>
      <c r="K817" s="17" t="s">
        <v>5330</v>
      </c>
      <c r="L817" s="17" t="s">
        <v>11283</v>
      </c>
      <c r="M817" s="64">
        <v>2715194</v>
      </c>
      <c r="N817" s="64">
        <v>1493355</v>
      </c>
      <c r="O817" s="17" t="s">
        <v>11284</v>
      </c>
      <c r="P817" s="17" t="s">
        <v>11285</v>
      </c>
      <c r="Q817" s="17" t="s">
        <v>11286</v>
      </c>
      <c r="R817" s="17" t="s">
        <v>5321</v>
      </c>
      <c r="S817" s="17" t="s">
        <v>5321</v>
      </c>
      <c r="T817" s="17" t="s">
        <v>5321</v>
      </c>
      <c r="U817" s="17" t="s">
        <v>5321</v>
      </c>
      <c r="V817" s="17">
        <v>1</v>
      </c>
      <c r="W817" s="17">
        <v>0</v>
      </c>
      <c r="X817" s="17">
        <v>0</v>
      </c>
    </row>
    <row r="818" spans="1:24" s="17" customFormat="1" ht="11.25" x14ac:dyDescent="0.2">
      <c r="A818" s="17" t="s">
        <v>11287</v>
      </c>
      <c r="B818" s="17" t="s">
        <v>11288</v>
      </c>
      <c r="C818" s="17" t="s">
        <v>11289</v>
      </c>
      <c r="D818" s="17" t="s">
        <v>5381</v>
      </c>
      <c r="E818" s="17">
        <v>2016</v>
      </c>
      <c r="F818" s="17" t="s">
        <v>5460</v>
      </c>
      <c r="H818" s="17" t="s">
        <v>11290</v>
      </c>
      <c r="I818" s="17" t="s">
        <v>11291</v>
      </c>
      <c r="J818" s="17" t="s">
        <v>5560</v>
      </c>
      <c r="K818" s="17" t="s">
        <v>5410</v>
      </c>
      <c r="L818" s="17" t="s">
        <v>11292</v>
      </c>
      <c r="M818" s="64">
        <v>1850602</v>
      </c>
      <c r="N818" s="64">
        <v>1101604</v>
      </c>
      <c r="O818" s="17" t="s">
        <v>8177</v>
      </c>
      <c r="P818" s="17" t="s">
        <v>11293</v>
      </c>
      <c r="Q818" s="17" t="s">
        <v>11294</v>
      </c>
      <c r="R818" s="17" t="s">
        <v>5321</v>
      </c>
      <c r="S818" s="17" t="s">
        <v>5321</v>
      </c>
      <c r="T818" s="17" t="s">
        <v>5321</v>
      </c>
      <c r="U818" s="17" t="s">
        <v>5321</v>
      </c>
      <c r="V818" s="17">
        <v>1</v>
      </c>
      <c r="W818" s="17">
        <v>0</v>
      </c>
      <c r="X818" s="17">
        <v>0</v>
      </c>
    </row>
    <row r="819" spans="1:24" s="17" customFormat="1" ht="11.25" x14ac:dyDescent="0.2">
      <c r="A819" s="17" t="s">
        <v>11295</v>
      </c>
      <c r="B819" s="17" t="s">
        <v>11296</v>
      </c>
      <c r="C819" s="17" t="s">
        <v>11297</v>
      </c>
      <c r="D819" s="17" t="s">
        <v>5393</v>
      </c>
      <c r="E819" s="17">
        <v>2018</v>
      </c>
      <c r="F819" s="17" t="s">
        <v>5460</v>
      </c>
      <c r="H819" s="17" t="s">
        <v>11298</v>
      </c>
      <c r="I819" s="17" t="s">
        <v>11299</v>
      </c>
      <c r="J819" s="17" t="s">
        <v>7232</v>
      </c>
      <c r="K819" s="17" t="s">
        <v>8499</v>
      </c>
      <c r="L819" s="17" t="s">
        <v>6934</v>
      </c>
      <c r="M819" s="64">
        <v>2499827</v>
      </c>
      <c r="N819" s="64">
        <v>1350154</v>
      </c>
      <c r="O819" s="17" t="s">
        <v>11300</v>
      </c>
      <c r="P819" s="17" t="s">
        <v>11301</v>
      </c>
      <c r="Q819" s="17" t="s">
        <v>5502</v>
      </c>
      <c r="R819" s="17" t="s">
        <v>5321</v>
      </c>
      <c r="S819" s="17" t="s">
        <v>5321</v>
      </c>
      <c r="T819" s="17" t="s">
        <v>5321</v>
      </c>
      <c r="U819" s="17" t="s">
        <v>5321</v>
      </c>
      <c r="V819" s="17">
        <v>1</v>
      </c>
      <c r="W819" s="17">
        <v>0</v>
      </c>
      <c r="X819" s="17">
        <v>0</v>
      </c>
    </row>
    <row r="820" spans="1:24" s="17" customFormat="1" ht="11.25" x14ac:dyDescent="0.2">
      <c r="A820" s="17" t="s">
        <v>11302</v>
      </c>
      <c r="B820" s="17" t="s">
        <v>11303</v>
      </c>
      <c r="C820" s="17" t="s">
        <v>11304</v>
      </c>
      <c r="D820" s="17" t="s">
        <v>5406</v>
      </c>
      <c r="E820" s="17">
        <v>2016</v>
      </c>
      <c r="F820" s="17" t="s">
        <v>5655</v>
      </c>
      <c r="H820" s="17" t="s">
        <v>11305</v>
      </c>
      <c r="I820" s="17" t="s">
        <v>11306</v>
      </c>
      <c r="J820" s="17" t="s">
        <v>5597</v>
      </c>
      <c r="K820" s="17" t="s">
        <v>7176</v>
      </c>
      <c r="L820" s="17" t="s">
        <v>11307</v>
      </c>
      <c r="M820" s="64">
        <v>897407</v>
      </c>
      <c r="N820" s="64">
        <v>538444</v>
      </c>
      <c r="O820" s="17" t="s">
        <v>11308</v>
      </c>
      <c r="P820" s="17" t="s">
        <v>11309</v>
      </c>
      <c r="Q820" s="17" t="s">
        <v>11310</v>
      </c>
      <c r="R820" s="17" t="s">
        <v>5321</v>
      </c>
      <c r="S820" s="17" t="s">
        <v>5321</v>
      </c>
      <c r="T820" s="17" t="s">
        <v>5321</v>
      </c>
      <c r="U820" s="17" t="s">
        <v>5321</v>
      </c>
      <c r="V820" s="17">
        <v>1</v>
      </c>
      <c r="W820" s="17">
        <v>0</v>
      </c>
      <c r="X820" s="17">
        <v>0</v>
      </c>
    </row>
    <row r="821" spans="1:24" s="17" customFormat="1" ht="11.25" x14ac:dyDescent="0.2">
      <c r="A821" s="17" t="s">
        <v>11311</v>
      </c>
      <c r="B821" s="17" t="s">
        <v>11312</v>
      </c>
      <c r="C821" s="17" t="s">
        <v>11313</v>
      </c>
      <c r="D821" s="17" t="s">
        <v>5406</v>
      </c>
      <c r="E821" s="17">
        <v>2015</v>
      </c>
      <c r="F821" s="17" t="s">
        <v>6335</v>
      </c>
      <c r="H821" s="17" t="s">
        <v>11314</v>
      </c>
      <c r="I821" s="17" t="s">
        <v>11315</v>
      </c>
      <c r="J821" s="17" t="s">
        <v>5329</v>
      </c>
      <c r="K821" s="17" t="s">
        <v>5487</v>
      </c>
      <c r="L821" s="17" t="s">
        <v>11316</v>
      </c>
      <c r="M821" s="64">
        <v>996716</v>
      </c>
      <c r="N821" s="64">
        <v>596025</v>
      </c>
      <c r="O821" s="17" t="s">
        <v>5510</v>
      </c>
      <c r="P821" s="17" t="s">
        <v>11317</v>
      </c>
      <c r="Q821" s="17" t="s">
        <v>5466</v>
      </c>
      <c r="R821" s="17" t="s">
        <v>5321</v>
      </c>
      <c r="S821" s="17" t="s">
        <v>5321</v>
      </c>
      <c r="T821" s="17" t="s">
        <v>5321</v>
      </c>
      <c r="U821" s="17" t="s">
        <v>5321</v>
      </c>
      <c r="V821" s="17">
        <v>1</v>
      </c>
      <c r="W821" s="17">
        <v>0</v>
      </c>
      <c r="X821" s="17">
        <v>0</v>
      </c>
    </row>
    <row r="822" spans="1:24" s="17" customFormat="1" ht="11.25" x14ac:dyDescent="0.2">
      <c r="A822" s="17" t="s">
        <v>11318</v>
      </c>
      <c r="B822" s="17" t="s">
        <v>11319</v>
      </c>
      <c r="C822" s="17" t="s">
        <v>11320</v>
      </c>
      <c r="D822" s="17" t="s">
        <v>5393</v>
      </c>
      <c r="E822" s="17">
        <v>2016</v>
      </c>
      <c r="F822" s="17" t="s">
        <v>5460</v>
      </c>
      <c r="H822" s="17" t="s">
        <v>9227</v>
      </c>
      <c r="I822" s="17" t="s">
        <v>11321</v>
      </c>
      <c r="J822" s="17" t="s">
        <v>5597</v>
      </c>
      <c r="K822" s="17" t="s">
        <v>5385</v>
      </c>
      <c r="L822" s="17" t="s">
        <v>5464</v>
      </c>
      <c r="M822" s="64">
        <v>1433074</v>
      </c>
      <c r="N822" s="64">
        <v>856822</v>
      </c>
      <c r="O822" s="17" t="s">
        <v>8991</v>
      </c>
      <c r="P822" s="17" t="s">
        <v>11322</v>
      </c>
      <c r="Q822" s="17" t="s">
        <v>11323</v>
      </c>
      <c r="R822" s="17" t="s">
        <v>5321</v>
      </c>
      <c r="S822" s="17" t="s">
        <v>5321</v>
      </c>
      <c r="T822" s="17" t="s">
        <v>5321</v>
      </c>
      <c r="U822" s="17" t="s">
        <v>5321</v>
      </c>
      <c r="V822" s="17">
        <v>1</v>
      </c>
      <c r="W822" s="17">
        <v>0</v>
      </c>
      <c r="X822" s="17">
        <v>0</v>
      </c>
    </row>
    <row r="823" spans="1:24" s="17" customFormat="1" ht="11.25" x14ac:dyDescent="0.2">
      <c r="A823" s="17" t="s">
        <v>11324</v>
      </c>
      <c r="B823" s="17" t="s">
        <v>11325</v>
      </c>
      <c r="C823" s="17" t="s">
        <v>11324</v>
      </c>
      <c r="D823" s="17" t="s">
        <v>5381</v>
      </c>
      <c r="E823" s="17">
        <v>2018</v>
      </c>
      <c r="F823" s="17" t="s">
        <v>5460</v>
      </c>
      <c r="H823" s="17" t="s">
        <v>11326</v>
      </c>
      <c r="I823" s="17" t="s">
        <v>11327</v>
      </c>
      <c r="J823" s="17" t="s">
        <v>5519</v>
      </c>
      <c r="K823" s="17" t="s">
        <v>8087</v>
      </c>
      <c r="L823" s="17" t="s">
        <v>5765</v>
      </c>
      <c r="M823" s="64">
        <v>2530927</v>
      </c>
      <c r="N823" s="64">
        <v>1391990</v>
      </c>
      <c r="O823" s="17" t="s">
        <v>11328</v>
      </c>
      <c r="P823" s="17" t="s">
        <v>11329</v>
      </c>
      <c r="Q823" s="17" t="s">
        <v>11330</v>
      </c>
      <c r="R823" s="17" t="s">
        <v>5321</v>
      </c>
      <c r="S823" s="17" t="s">
        <v>5321</v>
      </c>
      <c r="T823" s="17" t="s">
        <v>5321</v>
      </c>
      <c r="U823" s="17" t="s">
        <v>5321</v>
      </c>
      <c r="V823" s="17">
        <v>1</v>
      </c>
      <c r="W823" s="17">
        <v>0</v>
      </c>
      <c r="X823" s="17">
        <v>0</v>
      </c>
    </row>
    <row r="824" spans="1:24" s="17" customFormat="1" ht="11.25" x14ac:dyDescent="0.2">
      <c r="A824" s="17" t="s">
        <v>11331</v>
      </c>
      <c r="B824" s="17" t="s">
        <v>11332</v>
      </c>
      <c r="C824" s="17" t="s">
        <v>11333</v>
      </c>
      <c r="D824" s="17" t="s">
        <v>5429</v>
      </c>
      <c r="E824" s="17">
        <v>2015</v>
      </c>
      <c r="F824" s="17" t="s">
        <v>5341</v>
      </c>
      <c r="H824" s="17" t="s">
        <v>11334</v>
      </c>
      <c r="I824" s="17" t="s">
        <v>11335</v>
      </c>
      <c r="J824" s="17" t="s">
        <v>5607</v>
      </c>
      <c r="K824" s="17" t="s">
        <v>11336</v>
      </c>
      <c r="L824" s="17" t="s">
        <v>11337</v>
      </c>
      <c r="M824" s="64">
        <v>8334151</v>
      </c>
      <c r="N824" s="64">
        <v>2275538</v>
      </c>
      <c r="O824" s="17" t="s">
        <v>6238</v>
      </c>
      <c r="P824" s="17" t="s">
        <v>11338</v>
      </c>
      <c r="Q824" s="17" t="s">
        <v>11339</v>
      </c>
      <c r="R824" s="17" t="s">
        <v>5321</v>
      </c>
      <c r="S824" s="17" t="s">
        <v>5321</v>
      </c>
      <c r="T824" s="17" t="s">
        <v>5321</v>
      </c>
      <c r="U824" s="17" t="s">
        <v>5321</v>
      </c>
      <c r="V824" s="17">
        <v>1</v>
      </c>
      <c r="W824" s="17">
        <v>0</v>
      </c>
      <c r="X824" s="17">
        <v>0</v>
      </c>
    </row>
    <row r="825" spans="1:24" s="17" customFormat="1" ht="11.25" x14ac:dyDescent="0.2">
      <c r="A825" s="17" t="s">
        <v>11340</v>
      </c>
      <c r="B825" s="17" t="s">
        <v>11341</v>
      </c>
      <c r="C825" s="17" t="s">
        <v>11342</v>
      </c>
      <c r="D825" s="17" t="s">
        <v>5429</v>
      </c>
      <c r="E825" s="17">
        <v>2017</v>
      </c>
      <c r="F825" s="17" t="s">
        <v>5460</v>
      </c>
      <c r="H825" s="17" t="s">
        <v>11343</v>
      </c>
      <c r="I825" s="17" t="s">
        <v>11344</v>
      </c>
      <c r="J825" s="17" t="s">
        <v>5481</v>
      </c>
      <c r="K825" s="17" t="s">
        <v>7381</v>
      </c>
      <c r="L825" s="17" t="s">
        <v>5464</v>
      </c>
      <c r="M825" s="64">
        <v>1627672</v>
      </c>
      <c r="N825" s="64">
        <v>940621</v>
      </c>
      <c r="O825" s="17" t="s">
        <v>5599</v>
      </c>
      <c r="P825" s="17" t="s">
        <v>11345</v>
      </c>
      <c r="Q825" s="17" t="s">
        <v>11346</v>
      </c>
      <c r="R825" s="17" t="s">
        <v>5321</v>
      </c>
      <c r="S825" s="17" t="s">
        <v>5321</v>
      </c>
      <c r="T825" s="17" t="s">
        <v>5321</v>
      </c>
      <c r="U825" s="17" t="s">
        <v>5321</v>
      </c>
      <c r="V825" s="17">
        <v>1</v>
      </c>
      <c r="W825" s="17">
        <v>0</v>
      </c>
      <c r="X825" s="17">
        <v>0</v>
      </c>
    </row>
    <row r="826" spans="1:24" s="17" customFormat="1" ht="11.25" x14ac:dyDescent="0.2">
      <c r="A826" s="17" t="s">
        <v>11347</v>
      </c>
      <c r="B826" s="17" t="s">
        <v>11348</v>
      </c>
      <c r="C826" s="17" t="s">
        <v>11349</v>
      </c>
      <c r="D826" s="17" t="s">
        <v>5381</v>
      </c>
      <c r="E826" s="17">
        <v>2020</v>
      </c>
      <c r="F826" s="17" t="s">
        <v>5341</v>
      </c>
      <c r="H826" s="17" t="s">
        <v>11350</v>
      </c>
      <c r="I826" s="17" t="s">
        <v>11351</v>
      </c>
      <c r="J826" s="17" t="s">
        <v>9917</v>
      </c>
      <c r="K826" s="17" t="s">
        <v>5330</v>
      </c>
      <c r="L826" s="17" t="s">
        <v>8708</v>
      </c>
      <c r="M826" s="64">
        <v>1908484</v>
      </c>
      <c r="N826" s="64">
        <v>1049666</v>
      </c>
      <c r="O826" s="17" t="s">
        <v>11352</v>
      </c>
      <c r="P826" s="17" t="s">
        <v>11353</v>
      </c>
      <c r="Q826" s="17" t="s">
        <v>5321</v>
      </c>
      <c r="R826" s="17" t="s">
        <v>5321</v>
      </c>
      <c r="S826" s="17" t="s">
        <v>5321</v>
      </c>
      <c r="T826" s="17" t="s">
        <v>5321</v>
      </c>
      <c r="U826" s="17" t="s">
        <v>5321</v>
      </c>
      <c r="V826" s="17">
        <v>1</v>
      </c>
      <c r="W826" s="17">
        <v>0</v>
      </c>
      <c r="X826" s="17">
        <v>0</v>
      </c>
    </row>
    <row r="827" spans="1:24" s="17" customFormat="1" ht="11.25" x14ac:dyDescent="0.2">
      <c r="A827" s="17" t="s">
        <v>11354</v>
      </c>
      <c r="B827" s="17" t="s">
        <v>11355</v>
      </c>
      <c r="C827" s="17" t="s">
        <v>11356</v>
      </c>
      <c r="D827" s="17" t="s">
        <v>5495</v>
      </c>
      <c r="E827" s="17">
        <v>2019</v>
      </c>
      <c r="F827" s="17" t="s">
        <v>6569</v>
      </c>
      <c r="I827" s="17" t="s">
        <v>11357</v>
      </c>
      <c r="J827" s="17" t="s">
        <v>9917</v>
      </c>
      <c r="K827" s="17" t="s">
        <v>9246</v>
      </c>
      <c r="L827" s="17" t="s">
        <v>5499</v>
      </c>
      <c r="M827" s="64">
        <v>16622242</v>
      </c>
      <c r="N827" s="64">
        <v>9973345</v>
      </c>
      <c r="O827" s="17" t="s">
        <v>11358</v>
      </c>
      <c r="P827" s="17" t="s">
        <v>11359</v>
      </c>
      <c r="Q827" s="17" t="s">
        <v>11360</v>
      </c>
      <c r="R827" s="17" t="s">
        <v>5321</v>
      </c>
      <c r="S827" s="17" t="s">
        <v>5321</v>
      </c>
      <c r="T827" s="17" t="s">
        <v>5321</v>
      </c>
      <c r="U827" s="17" t="s">
        <v>5321</v>
      </c>
      <c r="V827" s="17">
        <v>1</v>
      </c>
      <c r="W827" s="17">
        <v>0</v>
      </c>
      <c r="X827" s="17">
        <v>0</v>
      </c>
    </row>
    <row r="828" spans="1:24" s="17" customFormat="1" ht="11.25" x14ac:dyDescent="0.2">
      <c r="A828" s="17" t="s">
        <v>11361</v>
      </c>
      <c r="B828" s="17" t="s">
        <v>11362</v>
      </c>
      <c r="C828" s="17" t="s">
        <v>11363</v>
      </c>
      <c r="D828" s="17" t="s">
        <v>5393</v>
      </c>
      <c r="E828" s="17">
        <v>2016</v>
      </c>
      <c r="F828" s="17" t="s">
        <v>5430</v>
      </c>
      <c r="H828" s="17" t="s">
        <v>11364</v>
      </c>
      <c r="I828" s="17" t="s">
        <v>11365</v>
      </c>
      <c r="J828" s="17" t="s">
        <v>5560</v>
      </c>
      <c r="K828" s="17" t="s">
        <v>5410</v>
      </c>
      <c r="L828" s="17" t="s">
        <v>6846</v>
      </c>
      <c r="M828" s="64">
        <v>2770781</v>
      </c>
      <c r="N828" s="64">
        <v>1662467</v>
      </c>
      <c r="O828" s="17" t="s">
        <v>10608</v>
      </c>
      <c r="P828" s="17" t="s">
        <v>11366</v>
      </c>
      <c r="Q828" s="17" t="s">
        <v>8536</v>
      </c>
      <c r="R828" s="17" t="s">
        <v>5321</v>
      </c>
      <c r="S828" s="17" t="s">
        <v>5321</v>
      </c>
      <c r="T828" s="17" t="s">
        <v>5321</v>
      </c>
      <c r="U828" s="17" t="s">
        <v>5321</v>
      </c>
      <c r="V828" s="17">
        <v>1</v>
      </c>
      <c r="W828" s="17">
        <v>0</v>
      </c>
      <c r="X828" s="17">
        <v>0</v>
      </c>
    </row>
    <row r="829" spans="1:24" s="17" customFormat="1" ht="11.25" x14ac:dyDescent="0.2">
      <c r="A829" s="17" t="s">
        <v>11367</v>
      </c>
      <c r="B829" s="17" t="s">
        <v>11368</v>
      </c>
      <c r="C829" s="17" t="s">
        <v>11369</v>
      </c>
      <c r="D829" s="17" t="s">
        <v>5393</v>
      </c>
      <c r="E829" s="17">
        <v>2014</v>
      </c>
      <c r="F829" s="17" t="s">
        <v>5882</v>
      </c>
      <c r="H829" s="17" t="s">
        <v>11370</v>
      </c>
      <c r="I829" s="17" t="s">
        <v>11371</v>
      </c>
      <c r="J829" s="17" t="s">
        <v>5607</v>
      </c>
      <c r="K829" s="17" t="s">
        <v>10753</v>
      </c>
      <c r="L829" s="17" t="s">
        <v>11372</v>
      </c>
      <c r="M829" s="64">
        <v>1245052</v>
      </c>
      <c r="N829" s="64">
        <v>732030</v>
      </c>
      <c r="O829" s="17" t="s">
        <v>10987</v>
      </c>
      <c r="P829" s="17" t="s">
        <v>11373</v>
      </c>
      <c r="Q829" s="17" t="s">
        <v>11374</v>
      </c>
      <c r="R829" s="17" t="s">
        <v>5321</v>
      </c>
      <c r="S829" s="17" t="s">
        <v>5321</v>
      </c>
      <c r="T829" s="17" t="s">
        <v>5321</v>
      </c>
      <c r="U829" s="17" t="s">
        <v>5321</v>
      </c>
      <c r="V829" s="17">
        <v>1</v>
      </c>
      <c r="W829" s="17">
        <v>0</v>
      </c>
      <c r="X829" s="17">
        <v>0</v>
      </c>
    </row>
    <row r="830" spans="1:24" s="17" customFormat="1" ht="11.25" x14ac:dyDescent="0.2">
      <c r="A830" s="17" t="s">
        <v>11375</v>
      </c>
      <c r="B830" s="17" t="s">
        <v>11376</v>
      </c>
      <c r="C830" s="17" t="s">
        <v>11377</v>
      </c>
      <c r="D830" s="17" t="s">
        <v>10834</v>
      </c>
      <c r="E830" s="17">
        <v>2020</v>
      </c>
      <c r="F830" s="17" t="s">
        <v>5460</v>
      </c>
      <c r="I830" s="17" t="s">
        <v>11378</v>
      </c>
      <c r="J830" s="17" t="s">
        <v>5397</v>
      </c>
      <c r="K830" s="17" t="s">
        <v>5345</v>
      </c>
      <c r="L830" s="17" t="s">
        <v>5765</v>
      </c>
      <c r="M830" s="64">
        <v>494189</v>
      </c>
      <c r="N830" s="64">
        <v>295134</v>
      </c>
      <c r="O830" s="17" t="s">
        <v>11379</v>
      </c>
      <c r="P830" s="17" t="s">
        <v>11380</v>
      </c>
      <c r="Q830" s="17" t="s">
        <v>5321</v>
      </c>
      <c r="R830" s="17" t="s">
        <v>5321</v>
      </c>
      <c r="S830" s="17" t="s">
        <v>5321</v>
      </c>
      <c r="T830" s="17" t="s">
        <v>5321</v>
      </c>
      <c r="U830" s="17" t="s">
        <v>5321</v>
      </c>
      <c r="V830" s="17">
        <v>1</v>
      </c>
      <c r="W830" s="17">
        <v>0</v>
      </c>
      <c r="X830" s="17">
        <v>0</v>
      </c>
    </row>
    <row r="831" spans="1:24" s="17" customFormat="1" ht="11.25" x14ac:dyDescent="0.2">
      <c r="A831" s="17" t="s">
        <v>11381</v>
      </c>
      <c r="B831" s="17" t="s">
        <v>11382</v>
      </c>
      <c r="C831" s="17" t="s">
        <v>11383</v>
      </c>
      <c r="D831" s="17" t="s">
        <v>5429</v>
      </c>
      <c r="E831" s="17">
        <v>2019</v>
      </c>
      <c r="F831" s="17" t="s">
        <v>6335</v>
      </c>
      <c r="H831" s="17" t="s">
        <v>11384</v>
      </c>
      <c r="I831" s="17" t="s">
        <v>11385</v>
      </c>
      <c r="J831" s="17" t="s">
        <v>5716</v>
      </c>
      <c r="K831" s="17" t="s">
        <v>9309</v>
      </c>
      <c r="L831" s="17" t="s">
        <v>5488</v>
      </c>
      <c r="M831" s="64">
        <v>2921204</v>
      </c>
      <c r="N831" s="64">
        <v>1591536</v>
      </c>
      <c r="O831" s="17" t="s">
        <v>11386</v>
      </c>
      <c r="P831" s="17" t="s">
        <v>11387</v>
      </c>
      <c r="Q831" s="17" t="s">
        <v>11388</v>
      </c>
      <c r="R831" s="17" t="s">
        <v>5321</v>
      </c>
      <c r="S831" s="17" t="s">
        <v>5321</v>
      </c>
      <c r="T831" s="17" t="s">
        <v>5321</v>
      </c>
      <c r="U831" s="17" t="s">
        <v>5321</v>
      </c>
      <c r="V831" s="17">
        <v>1</v>
      </c>
      <c r="W831" s="17">
        <v>0</v>
      </c>
      <c r="X831" s="17">
        <v>0</v>
      </c>
    </row>
    <row r="832" spans="1:24" s="17" customFormat="1" ht="11.25" x14ac:dyDescent="0.2">
      <c r="A832" s="17" t="s">
        <v>11389</v>
      </c>
      <c r="B832" s="17" t="s">
        <v>11390</v>
      </c>
      <c r="C832" s="17" t="s">
        <v>11391</v>
      </c>
      <c r="D832" s="17" t="s">
        <v>5381</v>
      </c>
      <c r="E832" s="17">
        <v>2017</v>
      </c>
      <c r="F832" s="17" t="s">
        <v>6374</v>
      </c>
      <c r="H832" s="17" t="s">
        <v>10426</v>
      </c>
      <c r="I832" s="17" t="s">
        <v>11392</v>
      </c>
      <c r="J832" s="17" t="s">
        <v>5481</v>
      </c>
      <c r="K832" s="17" t="s">
        <v>5764</v>
      </c>
      <c r="L832" s="17" t="s">
        <v>6934</v>
      </c>
      <c r="M832" s="64">
        <v>1510401</v>
      </c>
      <c r="N832" s="64">
        <v>903837</v>
      </c>
      <c r="O832" s="17" t="s">
        <v>11393</v>
      </c>
      <c r="P832" s="17" t="s">
        <v>11394</v>
      </c>
      <c r="Q832" s="17" t="s">
        <v>11395</v>
      </c>
      <c r="R832" s="17" t="s">
        <v>5321</v>
      </c>
      <c r="S832" s="17" t="s">
        <v>5321</v>
      </c>
      <c r="T832" s="17" t="s">
        <v>5321</v>
      </c>
      <c r="U832" s="17" t="s">
        <v>5321</v>
      </c>
      <c r="V832" s="17">
        <v>1</v>
      </c>
      <c r="W832" s="17">
        <v>0</v>
      </c>
      <c r="X832" s="17">
        <v>0</v>
      </c>
    </row>
    <row r="833" spans="1:24" s="17" customFormat="1" ht="11.25" x14ac:dyDescent="0.2">
      <c r="A833" s="17" t="s">
        <v>11396</v>
      </c>
      <c r="B833" s="17" t="s">
        <v>11397</v>
      </c>
      <c r="C833" s="17" t="s">
        <v>11398</v>
      </c>
      <c r="D833" s="17" t="s">
        <v>10834</v>
      </c>
      <c r="E833" s="17">
        <v>2020</v>
      </c>
      <c r="F833" s="17" t="s">
        <v>11</v>
      </c>
      <c r="I833" s="17" t="s">
        <v>11399</v>
      </c>
      <c r="J833" s="17" t="s">
        <v>5397</v>
      </c>
      <c r="K833" s="17" t="s">
        <v>5330</v>
      </c>
      <c r="L833" s="17" t="s">
        <v>11400</v>
      </c>
      <c r="M833" s="64">
        <v>300221</v>
      </c>
      <c r="N833" s="64">
        <v>179721</v>
      </c>
      <c r="O833" s="17" t="s">
        <v>11401</v>
      </c>
      <c r="P833" s="17" t="s">
        <v>11402</v>
      </c>
      <c r="Q833" s="17" t="s">
        <v>5321</v>
      </c>
      <c r="R833" s="17" t="s">
        <v>5321</v>
      </c>
      <c r="S833" s="17" t="s">
        <v>5321</v>
      </c>
      <c r="T833" s="17" t="s">
        <v>5321</v>
      </c>
      <c r="U833" s="17" t="s">
        <v>5321</v>
      </c>
      <c r="V833" s="17">
        <v>1</v>
      </c>
      <c r="W833" s="17">
        <v>0</v>
      </c>
      <c r="X833" s="17">
        <v>0</v>
      </c>
    </row>
    <row r="834" spans="1:24" s="17" customFormat="1" ht="11.25" x14ac:dyDescent="0.2">
      <c r="A834" s="17" t="s">
        <v>11403</v>
      </c>
      <c r="B834" s="17" t="s">
        <v>11404</v>
      </c>
      <c r="C834" s="17" t="s">
        <v>11405</v>
      </c>
      <c r="D834" s="17" t="s">
        <v>5393</v>
      </c>
      <c r="E834" s="17">
        <v>2015</v>
      </c>
      <c r="F834" s="17" t="s">
        <v>5460</v>
      </c>
      <c r="H834" s="17" t="s">
        <v>11406</v>
      </c>
      <c r="I834" s="17" t="s">
        <v>11407</v>
      </c>
      <c r="J834" s="17" t="s">
        <v>5607</v>
      </c>
      <c r="K834" s="17" t="s">
        <v>5744</v>
      </c>
      <c r="L834" s="17" t="s">
        <v>5422</v>
      </c>
      <c r="M834" s="64">
        <v>2764673</v>
      </c>
      <c r="N834" s="64">
        <v>1118799</v>
      </c>
      <c r="O834" s="17" t="s">
        <v>11408</v>
      </c>
      <c r="P834" s="17" t="s">
        <v>11409</v>
      </c>
      <c r="Q834" s="17" t="s">
        <v>11410</v>
      </c>
      <c r="R834" s="17" t="s">
        <v>5321</v>
      </c>
      <c r="S834" s="17" t="s">
        <v>5321</v>
      </c>
      <c r="T834" s="17" t="s">
        <v>5321</v>
      </c>
      <c r="U834" s="17" t="s">
        <v>5321</v>
      </c>
      <c r="V834" s="17">
        <v>1</v>
      </c>
      <c r="W834" s="17">
        <v>0</v>
      </c>
      <c r="X834" s="17">
        <v>0</v>
      </c>
    </row>
    <row r="835" spans="1:24" s="17" customFormat="1" ht="11.25" x14ac:dyDescent="0.2">
      <c r="A835" s="17" t="s">
        <v>11411</v>
      </c>
      <c r="B835" s="17" t="s">
        <v>11412</v>
      </c>
      <c r="C835" s="17" t="s">
        <v>11413</v>
      </c>
      <c r="D835" s="17" t="s">
        <v>5495</v>
      </c>
      <c r="E835" s="17">
        <v>2016</v>
      </c>
      <c r="F835" s="17" t="s">
        <v>11</v>
      </c>
      <c r="I835" s="17" t="s">
        <v>11414</v>
      </c>
      <c r="J835" s="17" t="s">
        <v>11415</v>
      </c>
      <c r="K835" s="17" t="s">
        <v>9670</v>
      </c>
      <c r="L835" s="17" t="s">
        <v>5434</v>
      </c>
      <c r="M835" s="64">
        <v>22295164</v>
      </c>
      <c r="N835" s="64">
        <v>12897174</v>
      </c>
      <c r="O835" s="17" t="s">
        <v>7962</v>
      </c>
      <c r="P835" s="17" t="s">
        <v>11416</v>
      </c>
      <c r="Q835" s="17" t="s">
        <v>5349</v>
      </c>
      <c r="R835" s="17" t="s">
        <v>5321</v>
      </c>
      <c r="S835" s="17" t="s">
        <v>5321</v>
      </c>
      <c r="T835" s="17" t="s">
        <v>5321</v>
      </c>
      <c r="U835" s="17" t="s">
        <v>5321</v>
      </c>
      <c r="V835" s="17">
        <v>1</v>
      </c>
      <c r="W835" s="17">
        <v>0</v>
      </c>
      <c r="X835" s="17">
        <v>0</v>
      </c>
    </row>
    <row r="836" spans="1:24" s="17" customFormat="1" ht="11.25" x14ac:dyDescent="0.2">
      <c r="A836" s="17" t="s">
        <v>11417</v>
      </c>
      <c r="B836" s="17" t="s">
        <v>11418</v>
      </c>
      <c r="C836" s="17" t="s">
        <v>11419</v>
      </c>
      <c r="D836" s="17" t="s">
        <v>10834</v>
      </c>
      <c r="E836" s="17">
        <v>2020</v>
      </c>
      <c r="F836" s="17" t="s">
        <v>6542</v>
      </c>
      <c r="I836" s="17" t="s">
        <v>11420</v>
      </c>
      <c r="J836" s="17" t="s">
        <v>5397</v>
      </c>
      <c r="K836" s="17" t="s">
        <v>10865</v>
      </c>
      <c r="L836" s="17" t="s">
        <v>8377</v>
      </c>
      <c r="M836" s="64">
        <v>371478</v>
      </c>
      <c r="N836" s="64">
        <v>222886</v>
      </c>
      <c r="O836" s="17" t="s">
        <v>11421</v>
      </c>
      <c r="P836" s="17" t="s">
        <v>11422</v>
      </c>
      <c r="Q836" s="17" t="s">
        <v>5321</v>
      </c>
      <c r="R836" s="17" t="s">
        <v>5321</v>
      </c>
      <c r="S836" s="17" t="s">
        <v>5321</v>
      </c>
      <c r="T836" s="17" t="s">
        <v>5321</v>
      </c>
      <c r="U836" s="17" t="s">
        <v>5321</v>
      </c>
      <c r="V836" s="17">
        <v>1</v>
      </c>
      <c r="W836" s="17">
        <v>0</v>
      </c>
      <c r="X836" s="17">
        <v>0</v>
      </c>
    </row>
    <row r="837" spans="1:24" s="17" customFormat="1" ht="11.25" x14ac:dyDescent="0.2">
      <c r="A837" s="17" t="s">
        <v>11423</v>
      </c>
      <c r="B837" s="17" t="s">
        <v>11424</v>
      </c>
      <c r="C837" s="17" t="s">
        <v>11425</v>
      </c>
      <c r="D837" s="17" t="s">
        <v>5325</v>
      </c>
      <c r="E837" s="17">
        <v>2019</v>
      </c>
      <c r="F837" s="17" t="s">
        <v>5394</v>
      </c>
      <c r="H837" s="17" t="s">
        <v>11426</v>
      </c>
      <c r="I837" s="17" t="s">
        <v>11427</v>
      </c>
      <c r="J837" s="17" t="s">
        <v>7409</v>
      </c>
      <c r="K837" s="17" t="s">
        <v>9246</v>
      </c>
      <c r="L837" s="17" t="s">
        <v>5626</v>
      </c>
      <c r="M837" s="64">
        <v>4690177</v>
      </c>
      <c r="N837" s="64">
        <v>2814106</v>
      </c>
      <c r="O837" s="17" t="s">
        <v>11428</v>
      </c>
      <c r="P837" s="17" t="s">
        <v>11429</v>
      </c>
      <c r="Q837" s="17" t="s">
        <v>5349</v>
      </c>
      <c r="R837" s="17" t="s">
        <v>5321</v>
      </c>
      <c r="S837" s="17" t="s">
        <v>11430</v>
      </c>
      <c r="T837" s="17" t="s">
        <v>5321</v>
      </c>
      <c r="U837" s="17" t="s">
        <v>5321</v>
      </c>
      <c r="V837" s="17">
        <v>1</v>
      </c>
      <c r="W837" s="17">
        <v>0</v>
      </c>
      <c r="X837" s="17">
        <v>0</v>
      </c>
    </row>
    <row r="838" spans="1:24" s="17" customFormat="1" ht="11.25" x14ac:dyDescent="0.2">
      <c r="A838" s="17" t="s">
        <v>11431</v>
      </c>
      <c r="B838" s="17" t="s">
        <v>11432</v>
      </c>
      <c r="C838" s="17" t="s">
        <v>11433</v>
      </c>
      <c r="D838" s="17" t="s">
        <v>5429</v>
      </c>
      <c r="E838" s="17">
        <v>2018</v>
      </c>
      <c r="F838" s="17" t="s">
        <v>5460</v>
      </c>
      <c r="I838" s="17" t="s">
        <v>5321</v>
      </c>
      <c r="J838" s="17" t="s">
        <v>5321</v>
      </c>
      <c r="K838" s="17" t="s">
        <v>7324</v>
      </c>
      <c r="L838" s="17" t="s">
        <v>5464</v>
      </c>
      <c r="M838" s="64">
        <v>1154936</v>
      </c>
      <c r="N838" s="64">
        <v>529958</v>
      </c>
      <c r="O838" s="17" t="s">
        <v>11434</v>
      </c>
      <c r="P838" s="17" t="s">
        <v>11435</v>
      </c>
      <c r="Q838" s="17" t="s">
        <v>8114</v>
      </c>
      <c r="R838" s="17" t="s">
        <v>5321</v>
      </c>
      <c r="S838" s="17" t="s">
        <v>5321</v>
      </c>
      <c r="T838" s="17" t="s">
        <v>5321</v>
      </c>
      <c r="U838" s="17" t="s">
        <v>5321</v>
      </c>
      <c r="V838" s="17">
        <v>1</v>
      </c>
      <c r="W838" s="17">
        <v>0</v>
      </c>
      <c r="X838" s="17">
        <v>0</v>
      </c>
    </row>
    <row r="839" spans="1:24" s="17" customFormat="1" ht="11.25" x14ac:dyDescent="0.2">
      <c r="A839" s="17" t="s">
        <v>11436</v>
      </c>
      <c r="B839" s="17" t="s">
        <v>11437</v>
      </c>
      <c r="C839" s="17" t="s">
        <v>11438</v>
      </c>
      <c r="D839" s="17" t="s">
        <v>5381</v>
      </c>
      <c r="E839" s="17">
        <v>2015</v>
      </c>
      <c r="F839" s="17" t="s">
        <v>5460</v>
      </c>
      <c r="H839" s="17" t="s">
        <v>11439</v>
      </c>
      <c r="I839" s="17" t="s">
        <v>11440</v>
      </c>
      <c r="J839" s="17" t="s">
        <v>5560</v>
      </c>
      <c r="K839" s="17" t="s">
        <v>11441</v>
      </c>
      <c r="L839" s="17" t="s">
        <v>11307</v>
      </c>
      <c r="M839" s="64">
        <v>2060705</v>
      </c>
      <c r="N839" s="64">
        <v>1233862</v>
      </c>
      <c r="O839" s="17" t="s">
        <v>11442</v>
      </c>
      <c r="P839" s="17" t="s">
        <v>11443</v>
      </c>
      <c r="Q839" s="17" t="s">
        <v>11444</v>
      </c>
      <c r="R839" s="17" t="s">
        <v>5321</v>
      </c>
      <c r="S839" s="17" t="s">
        <v>5321</v>
      </c>
      <c r="T839" s="17" t="s">
        <v>5321</v>
      </c>
      <c r="U839" s="17" t="s">
        <v>5321</v>
      </c>
      <c r="V839" s="17">
        <v>1</v>
      </c>
      <c r="W839" s="17">
        <v>0</v>
      </c>
      <c r="X839" s="17">
        <v>0</v>
      </c>
    </row>
    <row r="840" spans="1:24" s="17" customFormat="1" ht="11.25" x14ac:dyDescent="0.2">
      <c r="A840" s="17" t="s">
        <v>11445</v>
      </c>
      <c r="B840" s="17" t="s">
        <v>11446</v>
      </c>
      <c r="C840" s="17" t="s">
        <v>11447</v>
      </c>
      <c r="D840" s="17" t="s">
        <v>5393</v>
      </c>
      <c r="E840" s="17">
        <v>2017</v>
      </c>
      <c r="F840" s="17" t="s">
        <v>5430</v>
      </c>
      <c r="G840" s="17" t="s">
        <v>11448</v>
      </c>
      <c r="H840" s="17" t="s">
        <v>11449</v>
      </c>
      <c r="I840" s="17" t="s">
        <v>11450</v>
      </c>
      <c r="J840" s="17" t="s">
        <v>5409</v>
      </c>
      <c r="K840" s="17" t="s">
        <v>7381</v>
      </c>
      <c r="L840" s="17" t="s">
        <v>7288</v>
      </c>
      <c r="M840" s="64">
        <v>5121476</v>
      </c>
      <c r="N840" s="64">
        <v>1982157</v>
      </c>
      <c r="O840" s="17" t="s">
        <v>7846</v>
      </c>
      <c r="P840" s="17" t="s">
        <v>11451</v>
      </c>
      <c r="Q840" s="17" t="s">
        <v>11452</v>
      </c>
      <c r="R840" s="17" t="s">
        <v>5321</v>
      </c>
      <c r="S840" s="17" t="s">
        <v>5321</v>
      </c>
      <c r="T840" s="17" t="s">
        <v>5321</v>
      </c>
      <c r="U840" s="17" t="s">
        <v>5321</v>
      </c>
      <c r="V840" s="17">
        <v>1</v>
      </c>
      <c r="W840" s="17">
        <v>0</v>
      </c>
      <c r="X840" s="17">
        <v>0</v>
      </c>
    </row>
    <row r="841" spans="1:24" s="17" customFormat="1" ht="11.25" x14ac:dyDescent="0.2">
      <c r="A841" s="17" t="s">
        <v>11453</v>
      </c>
      <c r="B841" s="17" t="s">
        <v>11454</v>
      </c>
      <c r="C841" s="17" t="s">
        <v>11455</v>
      </c>
      <c r="D841" s="17" t="s">
        <v>5393</v>
      </c>
      <c r="E841" s="17">
        <v>2018</v>
      </c>
      <c r="F841" s="17" t="s">
        <v>5430</v>
      </c>
      <c r="G841" s="17" t="s">
        <v>11448</v>
      </c>
      <c r="H841" s="17" t="s">
        <v>11456</v>
      </c>
      <c r="I841" s="17" t="s">
        <v>11457</v>
      </c>
      <c r="J841" s="17" t="s">
        <v>9917</v>
      </c>
      <c r="K841" s="17" t="s">
        <v>7324</v>
      </c>
      <c r="L841" s="17" t="s">
        <v>6658</v>
      </c>
      <c r="M841" s="64">
        <v>5335254</v>
      </c>
      <c r="N841" s="64">
        <v>1888608</v>
      </c>
      <c r="O841" s="17" t="s">
        <v>11458</v>
      </c>
      <c r="P841" s="17" t="s">
        <v>11459</v>
      </c>
      <c r="Q841" s="17" t="s">
        <v>8536</v>
      </c>
      <c r="R841" s="17" t="s">
        <v>5321</v>
      </c>
      <c r="S841" s="17" t="s">
        <v>5321</v>
      </c>
      <c r="T841" s="17" t="s">
        <v>5321</v>
      </c>
      <c r="U841" s="17" t="s">
        <v>5321</v>
      </c>
      <c r="V841" s="17">
        <v>1</v>
      </c>
      <c r="W841" s="17">
        <v>0</v>
      </c>
      <c r="X841" s="17">
        <v>0</v>
      </c>
    </row>
    <row r="842" spans="1:24" s="17" customFormat="1" ht="11.25" x14ac:dyDescent="0.2">
      <c r="A842" s="17" t="s">
        <v>11460</v>
      </c>
      <c r="B842" s="17" t="s">
        <v>11461</v>
      </c>
      <c r="C842" s="17" t="s">
        <v>11462</v>
      </c>
      <c r="D842" s="17" t="s">
        <v>5393</v>
      </c>
      <c r="E842" s="17">
        <v>2016</v>
      </c>
      <c r="F842" s="17" t="s">
        <v>5430</v>
      </c>
      <c r="H842" s="17" t="s">
        <v>11463</v>
      </c>
      <c r="I842" s="17" t="s">
        <v>11464</v>
      </c>
      <c r="J842" s="17" t="s">
        <v>11465</v>
      </c>
      <c r="K842" s="17" t="s">
        <v>5410</v>
      </c>
      <c r="L842" s="17" t="s">
        <v>5509</v>
      </c>
      <c r="M842" s="64">
        <v>995000</v>
      </c>
      <c r="N842" s="64">
        <v>546113</v>
      </c>
      <c r="O842" s="17" t="s">
        <v>11466</v>
      </c>
      <c r="P842" s="17" t="s">
        <v>11467</v>
      </c>
      <c r="Q842" s="17" t="s">
        <v>11468</v>
      </c>
      <c r="R842" s="17" t="s">
        <v>5321</v>
      </c>
      <c r="S842" s="17" t="s">
        <v>5321</v>
      </c>
      <c r="T842" s="17" t="s">
        <v>5321</v>
      </c>
      <c r="U842" s="17" t="s">
        <v>5321</v>
      </c>
      <c r="V842" s="17">
        <v>1</v>
      </c>
      <c r="W842" s="17">
        <v>0</v>
      </c>
      <c r="X842" s="17">
        <v>0</v>
      </c>
    </row>
    <row r="843" spans="1:24" s="17" customFormat="1" ht="11.25" x14ac:dyDescent="0.2">
      <c r="A843" s="17" t="s">
        <v>11469</v>
      </c>
      <c r="B843" s="17" t="s">
        <v>11470</v>
      </c>
      <c r="C843" s="17" t="s">
        <v>11471</v>
      </c>
      <c r="D843" s="17" t="s">
        <v>5325</v>
      </c>
      <c r="E843" s="17">
        <v>2015</v>
      </c>
      <c r="F843" s="17" t="s">
        <v>5313</v>
      </c>
      <c r="H843" s="17" t="s">
        <v>11472</v>
      </c>
      <c r="I843" s="17" t="s">
        <v>11473</v>
      </c>
      <c r="J843" s="17" t="s">
        <v>5597</v>
      </c>
      <c r="K843" s="17" t="s">
        <v>6545</v>
      </c>
      <c r="L843" s="17" t="s">
        <v>5464</v>
      </c>
      <c r="M843" s="64">
        <v>735940</v>
      </c>
      <c r="N843" s="64">
        <v>551954</v>
      </c>
      <c r="O843" s="17" t="s">
        <v>5826</v>
      </c>
      <c r="P843" s="17" t="s">
        <v>11474</v>
      </c>
      <c r="Q843" s="17" t="s">
        <v>11475</v>
      </c>
      <c r="R843" s="17" t="s">
        <v>5375</v>
      </c>
      <c r="S843" s="17" t="s">
        <v>11476</v>
      </c>
      <c r="T843" s="17" t="s">
        <v>5321</v>
      </c>
      <c r="U843" s="17" t="s">
        <v>11477</v>
      </c>
      <c r="V843" s="17">
        <v>1</v>
      </c>
      <c r="W843" s="17">
        <v>0</v>
      </c>
      <c r="X843" s="17">
        <v>0</v>
      </c>
    </row>
    <row r="844" spans="1:24" s="17" customFormat="1" ht="11.25" x14ac:dyDescent="0.2">
      <c r="A844" s="17" t="s">
        <v>11478</v>
      </c>
      <c r="B844" s="17" t="s">
        <v>11479</v>
      </c>
      <c r="C844" s="17" t="s">
        <v>11480</v>
      </c>
      <c r="D844" s="17" t="s">
        <v>10834</v>
      </c>
      <c r="E844" s="17">
        <v>2020</v>
      </c>
      <c r="F844" s="17" t="s">
        <v>5516</v>
      </c>
      <c r="I844" s="17" t="s">
        <v>11481</v>
      </c>
      <c r="J844" s="17" t="s">
        <v>5397</v>
      </c>
      <c r="K844" s="17" t="s">
        <v>5398</v>
      </c>
      <c r="L844" s="17" t="s">
        <v>5473</v>
      </c>
      <c r="M844" s="64">
        <v>492868</v>
      </c>
      <c r="N844" s="64">
        <v>298297</v>
      </c>
      <c r="O844" s="17" t="s">
        <v>11482</v>
      </c>
      <c r="P844" s="17" t="s">
        <v>11483</v>
      </c>
      <c r="Q844" s="17" t="s">
        <v>5321</v>
      </c>
      <c r="R844" s="17" t="s">
        <v>5321</v>
      </c>
      <c r="S844" s="17" t="s">
        <v>5321</v>
      </c>
      <c r="T844" s="17" t="s">
        <v>5321</v>
      </c>
      <c r="U844" s="17" t="s">
        <v>5321</v>
      </c>
      <c r="V844" s="17">
        <v>1</v>
      </c>
      <c r="W844" s="17">
        <v>0</v>
      </c>
      <c r="X844" s="17">
        <v>0</v>
      </c>
    </row>
    <row r="845" spans="1:24" s="17" customFormat="1" ht="11.25" x14ac:dyDescent="0.2">
      <c r="A845" s="17" t="s">
        <v>11484</v>
      </c>
      <c r="B845" s="17" t="s">
        <v>11485</v>
      </c>
      <c r="C845" s="17" t="s">
        <v>11486</v>
      </c>
      <c r="D845" s="17" t="s">
        <v>10834</v>
      </c>
      <c r="E845" s="17">
        <v>2020</v>
      </c>
      <c r="F845" s="17" t="s">
        <v>13</v>
      </c>
      <c r="I845" s="17" t="s">
        <v>11487</v>
      </c>
      <c r="J845" s="17" t="s">
        <v>5397</v>
      </c>
      <c r="K845" s="17" t="s">
        <v>5345</v>
      </c>
      <c r="L845" s="17" t="s">
        <v>5765</v>
      </c>
      <c r="M845" s="64">
        <v>366194</v>
      </c>
      <c r="N845" s="64">
        <v>219680</v>
      </c>
      <c r="O845" s="17" t="s">
        <v>11488</v>
      </c>
      <c r="P845" s="17" t="s">
        <v>11489</v>
      </c>
      <c r="Q845" s="17" t="s">
        <v>5321</v>
      </c>
      <c r="R845" s="17" t="s">
        <v>5321</v>
      </c>
      <c r="S845" s="17" t="s">
        <v>5321</v>
      </c>
      <c r="T845" s="17" t="s">
        <v>5321</v>
      </c>
      <c r="U845" s="17" t="s">
        <v>5321</v>
      </c>
      <c r="V845" s="17">
        <v>1</v>
      </c>
      <c r="W845" s="17">
        <v>0</v>
      </c>
      <c r="X845" s="17">
        <v>0</v>
      </c>
    </row>
    <row r="846" spans="1:24" s="17" customFormat="1" ht="11.25" x14ac:dyDescent="0.2">
      <c r="A846" s="17" t="s">
        <v>11490</v>
      </c>
      <c r="B846" s="17" t="s">
        <v>11491</v>
      </c>
      <c r="C846" s="17" t="s">
        <v>11492</v>
      </c>
      <c r="D846" s="17" t="s">
        <v>10834</v>
      </c>
      <c r="E846" s="17">
        <v>2020</v>
      </c>
      <c r="F846" s="17" t="s">
        <v>23</v>
      </c>
      <c r="I846" s="17" t="s">
        <v>11493</v>
      </c>
      <c r="J846" s="17" t="s">
        <v>5397</v>
      </c>
      <c r="K846" s="17" t="s">
        <v>5345</v>
      </c>
      <c r="L846" s="17" t="s">
        <v>11494</v>
      </c>
      <c r="M846" s="64">
        <v>495706</v>
      </c>
      <c r="N846" s="64">
        <v>295777</v>
      </c>
      <c r="O846" s="17" t="s">
        <v>11495</v>
      </c>
      <c r="P846" s="17" t="s">
        <v>11496</v>
      </c>
      <c r="Q846" s="17" t="s">
        <v>5321</v>
      </c>
      <c r="R846" s="17" t="s">
        <v>5321</v>
      </c>
      <c r="S846" s="17" t="s">
        <v>5321</v>
      </c>
      <c r="T846" s="17" t="s">
        <v>5321</v>
      </c>
      <c r="U846" s="17" t="s">
        <v>5321</v>
      </c>
      <c r="V846" s="17">
        <v>1</v>
      </c>
      <c r="W846" s="17">
        <v>0</v>
      </c>
      <c r="X846" s="17">
        <v>0</v>
      </c>
    </row>
    <row r="847" spans="1:24" s="17" customFormat="1" ht="11.25" x14ac:dyDescent="0.2">
      <c r="A847" s="17" t="s">
        <v>11497</v>
      </c>
      <c r="B847" s="17" t="s">
        <v>11498</v>
      </c>
      <c r="C847" s="17" t="s">
        <v>11499</v>
      </c>
      <c r="D847" s="17" t="s">
        <v>5393</v>
      </c>
      <c r="E847" s="17">
        <v>2014</v>
      </c>
      <c r="F847" s="17" t="s">
        <v>5430</v>
      </c>
      <c r="H847" s="17" t="s">
        <v>11500</v>
      </c>
      <c r="I847" s="17" t="s">
        <v>11501</v>
      </c>
      <c r="J847" s="17" t="s">
        <v>5481</v>
      </c>
      <c r="K847" s="17" t="s">
        <v>5421</v>
      </c>
      <c r="L847" s="17" t="s">
        <v>7008</v>
      </c>
      <c r="M847" s="64">
        <v>1722373</v>
      </c>
      <c r="N847" s="64">
        <v>1033123</v>
      </c>
      <c r="O847" s="17" t="s">
        <v>10774</v>
      </c>
      <c r="P847" s="17" t="s">
        <v>11502</v>
      </c>
      <c r="Q847" s="17" t="s">
        <v>6183</v>
      </c>
      <c r="R847" s="17" t="s">
        <v>5321</v>
      </c>
      <c r="S847" s="17" t="s">
        <v>5321</v>
      </c>
      <c r="T847" s="17" t="s">
        <v>5321</v>
      </c>
      <c r="U847" s="17" t="s">
        <v>5321</v>
      </c>
      <c r="V847" s="17">
        <v>1</v>
      </c>
      <c r="W847" s="17">
        <v>0</v>
      </c>
      <c r="X847" s="17">
        <v>0</v>
      </c>
    </row>
    <row r="848" spans="1:24" s="17" customFormat="1" ht="11.25" x14ac:dyDescent="0.2">
      <c r="A848" s="17" t="s">
        <v>11503</v>
      </c>
      <c r="B848" s="17" t="s">
        <v>11504</v>
      </c>
      <c r="C848" s="17" t="s">
        <v>11505</v>
      </c>
      <c r="D848" s="17" t="s">
        <v>10834</v>
      </c>
      <c r="E848" s="17">
        <v>2020</v>
      </c>
      <c r="F848" s="17" t="s">
        <v>5341</v>
      </c>
      <c r="I848" s="17" t="s">
        <v>11506</v>
      </c>
      <c r="J848" s="17" t="s">
        <v>5397</v>
      </c>
      <c r="K848" s="17" t="s">
        <v>5330</v>
      </c>
      <c r="L848" s="17" t="s">
        <v>6934</v>
      </c>
      <c r="M848" s="64">
        <v>770079</v>
      </c>
      <c r="N848" s="64">
        <v>300000</v>
      </c>
      <c r="O848" s="17" t="s">
        <v>11507</v>
      </c>
      <c r="P848" s="17" t="s">
        <v>11508</v>
      </c>
      <c r="Q848" s="17" t="s">
        <v>5321</v>
      </c>
      <c r="R848" s="17" t="s">
        <v>5321</v>
      </c>
      <c r="S848" s="17" t="s">
        <v>5321</v>
      </c>
      <c r="T848" s="17" t="s">
        <v>5321</v>
      </c>
      <c r="U848" s="17" t="s">
        <v>5321</v>
      </c>
      <c r="V848" s="17">
        <v>1</v>
      </c>
      <c r="W848" s="17">
        <v>0</v>
      </c>
      <c r="X848" s="17">
        <v>0</v>
      </c>
    </row>
    <row r="849" spans="1:24" s="17" customFormat="1" ht="11.25" x14ac:dyDescent="0.2">
      <c r="A849" s="17" t="s">
        <v>11509</v>
      </c>
      <c r="B849" s="17" t="s">
        <v>11510</v>
      </c>
      <c r="C849" s="17" t="s">
        <v>11511</v>
      </c>
      <c r="D849" s="17" t="s">
        <v>5406</v>
      </c>
      <c r="E849" s="17">
        <v>2016</v>
      </c>
      <c r="F849" s="17" t="s">
        <v>5460</v>
      </c>
      <c r="H849" s="17" t="s">
        <v>11512</v>
      </c>
      <c r="I849" s="17" t="s">
        <v>11513</v>
      </c>
      <c r="J849" s="17" t="s">
        <v>5481</v>
      </c>
      <c r="K849" s="17" t="s">
        <v>5764</v>
      </c>
      <c r="L849" s="17" t="s">
        <v>6368</v>
      </c>
      <c r="M849" s="64">
        <v>1672056</v>
      </c>
      <c r="N849" s="64">
        <v>1003232</v>
      </c>
      <c r="O849" s="17" t="s">
        <v>5895</v>
      </c>
      <c r="P849" s="17" t="s">
        <v>11514</v>
      </c>
      <c r="Q849" s="17" t="s">
        <v>11515</v>
      </c>
      <c r="R849" s="17" t="s">
        <v>5321</v>
      </c>
      <c r="S849" s="17" t="s">
        <v>5321</v>
      </c>
      <c r="T849" s="17" t="s">
        <v>5321</v>
      </c>
      <c r="U849" s="17" t="s">
        <v>5321</v>
      </c>
      <c r="V849" s="17">
        <v>1</v>
      </c>
      <c r="W849" s="17">
        <v>0</v>
      </c>
      <c r="X849" s="17">
        <v>0</v>
      </c>
    </row>
    <row r="850" spans="1:24" s="17" customFormat="1" ht="11.25" x14ac:dyDescent="0.2">
      <c r="A850" s="17" t="s">
        <v>11516</v>
      </c>
      <c r="B850" s="17" t="s">
        <v>11517</v>
      </c>
      <c r="C850" s="17" t="s">
        <v>11518</v>
      </c>
      <c r="D850" s="17" t="s">
        <v>5393</v>
      </c>
      <c r="E850" s="17">
        <v>2014</v>
      </c>
      <c r="F850" s="17" t="s">
        <v>5430</v>
      </c>
      <c r="H850" s="17" t="s">
        <v>11500</v>
      </c>
      <c r="I850" s="17" t="s">
        <v>11519</v>
      </c>
      <c r="J850" s="17" t="s">
        <v>5329</v>
      </c>
      <c r="K850" s="17" t="s">
        <v>5774</v>
      </c>
      <c r="L850" s="17" t="s">
        <v>11520</v>
      </c>
      <c r="M850" s="64">
        <v>2169735</v>
      </c>
      <c r="N850" s="64">
        <v>1286691</v>
      </c>
      <c r="O850" s="17" t="s">
        <v>5766</v>
      </c>
      <c r="P850" s="17" t="s">
        <v>11521</v>
      </c>
      <c r="Q850" s="17" t="s">
        <v>11330</v>
      </c>
      <c r="R850" s="17" t="s">
        <v>5321</v>
      </c>
      <c r="S850" s="17" t="s">
        <v>5321</v>
      </c>
      <c r="T850" s="17" t="s">
        <v>5321</v>
      </c>
      <c r="U850" s="17" t="s">
        <v>5321</v>
      </c>
      <c r="V850" s="17">
        <v>1</v>
      </c>
      <c r="W850" s="17">
        <v>0</v>
      </c>
      <c r="X850" s="17">
        <v>0</v>
      </c>
    </row>
    <row r="851" spans="1:24" s="17" customFormat="1" ht="11.25" x14ac:dyDescent="0.2">
      <c r="A851" s="17" t="s">
        <v>11522</v>
      </c>
      <c r="B851" s="17" t="s">
        <v>11523</v>
      </c>
      <c r="C851" s="17" t="s">
        <v>11524</v>
      </c>
      <c r="D851" s="17" t="s">
        <v>5325</v>
      </c>
      <c r="E851" s="17">
        <v>2014</v>
      </c>
      <c r="F851" s="17" t="s">
        <v>5341</v>
      </c>
      <c r="H851" s="17" t="s">
        <v>5342</v>
      </c>
      <c r="I851" s="17" t="s">
        <v>11525</v>
      </c>
      <c r="J851" s="17" t="s">
        <v>5607</v>
      </c>
      <c r="K851" s="17" t="s">
        <v>5936</v>
      </c>
      <c r="L851" s="17" t="s">
        <v>5464</v>
      </c>
      <c r="M851" s="64">
        <v>2198572</v>
      </c>
      <c r="N851" s="64">
        <v>1648015</v>
      </c>
      <c r="O851" s="17" t="s">
        <v>5372</v>
      </c>
      <c r="P851" s="17" t="s">
        <v>11526</v>
      </c>
      <c r="Q851" s="17" t="s">
        <v>7485</v>
      </c>
      <c r="R851" s="17" t="s">
        <v>5375</v>
      </c>
      <c r="S851" s="17" t="s">
        <v>11527</v>
      </c>
      <c r="T851" s="17" t="s">
        <v>5321</v>
      </c>
      <c r="U851" s="17" t="s">
        <v>11528</v>
      </c>
      <c r="V851" s="17">
        <v>1</v>
      </c>
      <c r="W851" s="17">
        <v>0</v>
      </c>
      <c r="X851" s="17">
        <v>0</v>
      </c>
    </row>
    <row r="852" spans="1:24" s="17" customFormat="1" ht="11.25" x14ac:dyDescent="0.2">
      <c r="A852" s="17" t="s">
        <v>11529</v>
      </c>
      <c r="B852" s="17" t="s">
        <v>11530</v>
      </c>
      <c r="C852" s="17" t="s">
        <v>11531</v>
      </c>
      <c r="D852" s="17" t="s">
        <v>5381</v>
      </c>
      <c r="E852" s="17">
        <v>2018</v>
      </c>
      <c r="F852" s="17" t="s">
        <v>11</v>
      </c>
      <c r="H852" s="17" t="s">
        <v>11532</v>
      </c>
      <c r="I852" s="17" t="s">
        <v>11533</v>
      </c>
      <c r="J852" s="17" t="s">
        <v>8842</v>
      </c>
      <c r="K852" s="17" t="s">
        <v>8499</v>
      </c>
      <c r="L852" s="17" t="s">
        <v>5521</v>
      </c>
      <c r="M852" s="64">
        <v>2683507</v>
      </c>
      <c r="N852" s="64">
        <v>1475927</v>
      </c>
      <c r="O852" s="17" t="s">
        <v>5985</v>
      </c>
      <c r="P852" s="17" t="s">
        <v>11534</v>
      </c>
      <c r="Q852" s="17" t="s">
        <v>5675</v>
      </c>
      <c r="R852" s="17" t="s">
        <v>5321</v>
      </c>
      <c r="S852" s="17" t="s">
        <v>5321</v>
      </c>
      <c r="T852" s="17" t="s">
        <v>5321</v>
      </c>
      <c r="U852" s="17" t="s">
        <v>5321</v>
      </c>
      <c r="V852" s="17">
        <v>1</v>
      </c>
      <c r="W852" s="17">
        <v>0</v>
      </c>
      <c r="X852" s="17">
        <v>0</v>
      </c>
    </row>
    <row r="853" spans="1:24" s="17" customFormat="1" ht="11.25" x14ac:dyDescent="0.2">
      <c r="A853" s="17" t="s">
        <v>11535</v>
      </c>
      <c r="B853" s="17" t="s">
        <v>11536</v>
      </c>
      <c r="C853" s="17" t="s">
        <v>11537</v>
      </c>
      <c r="D853" s="17" t="s">
        <v>5406</v>
      </c>
      <c r="E853" s="17">
        <v>2020</v>
      </c>
      <c r="F853" s="17" t="s">
        <v>5418</v>
      </c>
      <c r="G853" s="17" t="s">
        <v>11538</v>
      </c>
      <c r="H853" s="17" t="s">
        <v>11539</v>
      </c>
      <c r="I853" s="17" t="s">
        <v>11540</v>
      </c>
      <c r="J853" s="17" t="s">
        <v>6845</v>
      </c>
      <c r="K853" s="17" t="s">
        <v>5520</v>
      </c>
      <c r="L853" s="17" t="s">
        <v>5521</v>
      </c>
      <c r="M853" s="64">
        <v>1703470</v>
      </c>
      <c r="N853" s="64">
        <v>936908</v>
      </c>
      <c r="O853" s="17" t="s">
        <v>11541</v>
      </c>
      <c r="P853" s="17" t="s">
        <v>11542</v>
      </c>
      <c r="Q853" s="17" t="s">
        <v>5437</v>
      </c>
      <c r="R853" s="17" t="s">
        <v>5321</v>
      </c>
      <c r="S853" s="17" t="s">
        <v>5321</v>
      </c>
      <c r="T853" s="17" t="s">
        <v>5321</v>
      </c>
      <c r="U853" s="17" t="s">
        <v>5321</v>
      </c>
      <c r="V853" s="17">
        <v>1</v>
      </c>
      <c r="W853" s="17">
        <v>0</v>
      </c>
      <c r="X853" s="17">
        <v>0</v>
      </c>
    </row>
    <row r="854" spans="1:24" s="17" customFormat="1" ht="11.25" x14ac:dyDescent="0.2">
      <c r="A854" s="17" t="s">
        <v>11543</v>
      </c>
      <c r="B854" s="17" t="s">
        <v>11544</v>
      </c>
      <c r="C854" s="17" t="s">
        <v>11545</v>
      </c>
      <c r="D854" s="17" t="s">
        <v>5393</v>
      </c>
      <c r="E854" s="17">
        <v>2018</v>
      </c>
      <c r="F854" s="17" t="s">
        <v>5460</v>
      </c>
      <c r="H854" s="17" t="s">
        <v>8468</v>
      </c>
      <c r="I854" s="17" t="s">
        <v>11546</v>
      </c>
      <c r="J854" s="17" t="s">
        <v>5716</v>
      </c>
      <c r="K854" s="17" t="s">
        <v>8087</v>
      </c>
      <c r="L854" s="17" t="s">
        <v>5765</v>
      </c>
      <c r="M854" s="64">
        <v>1729272</v>
      </c>
      <c r="N854" s="64">
        <v>918909</v>
      </c>
      <c r="O854" s="17" t="s">
        <v>11547</v>
      </c>
      <c r="P854" s="17" t="s">
        <v>11548</v>
      </c>
      <c r="Q854" s="17" t="s">
        <v>11549</v>
      </c>
      <c r="R854" s="17" t="s">
        <v>5321</v>
      </c>
      <c r="S854" s="17" t="s">
        <v>5321</v>
      </c>
      <c r="T854" s="17" t="s">
        <v>5321</v>
      </c>
      <c r="U854" s="17" t="s">
        <v>5321</v>
      </c>
      <c r="V854" s="17">
        <v>1</v>
      </c>
      <c r="W854" s="17">
        <v>0</v>
      </c>
      <c r="X854" s="17">
        <v>0</v>
      </c>
    </row>
    <row r="855" spans="1:24" s="17" customFormat="1" ht="11.25" x14ac:dyDescent="0.2">
      <c r="A855" s="17" t="s">
        <v>11550</v>
      </c>
      <c r="B855" s="17" t="s">
        <v>11551</v>
      </c>
      <c r="C855" s="17" t="s">
        <v>11552</v>
      </c>
      <c r="D855" s="17" t="s">
        <v>5325</v>
      </c>
      <c r="E855" s="17">
        <v>2018</v>
      </c>
      <c r="F855" s="17" t="s">
        <v>5430</v>
      </c>
      <c r="H855" s="17" t="s">
        <v>11553</v>
      </c>
      <c r="I855" s="17" t="s">
        <v>11554</v>
      </c>
      <c r="J855" s="17" t="s">
        <v>7922</v>
      </c>
      <c r="K855" s="17" t="s">
        <v>8555</v>
      </c>
      <c r="L855" s="17" t="s">
        <v>7256</v>
      </c>
      <c r="M855" s="64">
        <v>2361506</v>
      </c>
      <c r="N855" s="64">
        <v>1416903</v>
      </c>
      <c r="O855" s="17" t="s">
        <v>11555</v>
      </c>
      <c r="P855" s="17" t="s">
        <v>11556</v>
      </c>
      <c r="Q855" s="17" t="s">
        <v>5349</v>
      </c>
      <c r="R855" s="17" t="s">
        <v>11557</v>
      </c>
      <c r="S855" s="17" t="s">
        <v>5321</v>
      </c>
      <c r="T855" s="17" t="s">
        <v>5321</v>
      </c>
      <c r="U855" s="17" t="s">
        <v>5321</v>
      </c>
      <c r="V855" s="17">
        <v>1</v>
      </c>
      <c r="W855" s="17">
        <v>0</v>
      </c>
      <c r="X855" s="17">
        <v>0</v>
      </c>
    </row>
    <row r="856" spans="1:24" s="17" customFormat="1" ht="11.25" x14ac:dyDescent="0.2">
      <c r="A856" s="17" t="s">
        <v>11558</v>
      </c>
      <c r="B856" s="17" t="s">
        <v>11559</v>
      </c>
      <c r="C856" s="17" t="s">
        <v>11560</v>
      </c>
      <c r="D856" s="17" t="s">
        <v>5495</v>
      </c>
      <c r="E856" s="17">
        <v>2016</v>
      </c>
      <c r="F856" s="17" t="s">
        <v>6084</v>
      </c>
      <c r="I856" s="17" t="s">
        <v>11561</v>
      </c>
      <c r="J856" s="17" t="s">
        <v>6535</v>
      </c>
      <c r="K856" s="17" t="s">
        <v>6694</v>
      </c>
      <c r="L856" s="17" t="s">
        <v>7639</v>
      </c>
      <c r="M856" s="64">
        <v>16653702</v>
      </c>
      <c r="N856" s="64">
        <v>9693702</v>
      </c>
      <c r="O856" s="17" t="s">
        <v>6725</v>
      </c>
      <c r="P856" s="17" t="s">
        <v>11562</v>
      </c>
      <c r="Q856" s="17" t="s">
        <v>11563</v>
      </c>
      <c r="R856" s="17" t="s">
        <v>5321</v>
      </c>
      <c r="S856" s="17" t="s">
        <v>5321</v>
      </c>
      <c r="T856" s="17" t="s">
        <v>5321</v>
      </c>
      <c r="U856" s="17" t="s">
        <v>5321</v>
      </c>
      <c r="V856" s="17">
        <v>1</v>
      </c>
      <c r="W856" s="17">
        <v>0</v>
      </c>
      <c r="X856" s="17">
        <v>0</v>
      </c>
    </row>
    <row r="857" spans="1:24" s="17" customFormat="1" ht="11.25" x14ac:dyDescent="0.2">
      <c r="A857" s="17" t="s">
        <v>11564</v>
      </c>
      <c r="B857" s="17" t="s">
        <v>11565</v>
      </c>
      <c r="C857" s="17" t="s">
        <v>11566</v>
      </c>
      <c r="D857" s="17" t="s">
        <v>7659</v>
      </c>
      <c r="E857" s="17">
        <v>2020</v>
      </c>
      <c r="F857" s="17" t="s">
        <v>5341</v>
      </c>
      <c r="I857" s="17" t="s">
        <v>11567</v>
      </c>
      <c r="J857" s="17" t="s">
        <v>5397</v>
      </c>
      <c r="K857" s="17" t="s">
        <v>9662</v>
      </c>
      <c r="L857" s="17" t="s">
        <v>5488</v>
      </c>
      <c r="M857" s="64">
        <v>331957</v>
      </c>
      <c r="N857" s="64">
        <v>180000</v>
      </c>
      <c r="O857" s="17" t="s">
        <v>5826</v>
      </c>
      <c r="P857" s="17" t="s">
        <v>5321</v>
      </c>
      <c r="Q857" s="17" t="s">
        <v>5321</v>
      </c>
      <c r="R857" s="17" t="s">
        <v>5321</v>
      </c>
      <c r="S857" s="17" t="s">
        <v>5321</v>
      </c>
      <c r="T857" s="17" t="s">
        <v>5321</v>
      </c>
      <c r="U857" s="17" t="s">
        <v>5321</v>
      </c>
      <c r="V857" s="17">
        <v>1</v>
      </c>
      <c r="W857" s="17">
        <v>0</v>
      </c>
      <c r="X857" s="17">
        <v>0</v>
      </c>
    </row>
    <row r="858" spans="1:24" s="17" customFormat="1" ht="11.25" x14ac:dyDescent="0.2">
      <c r="A858" s="17" t="s">
        <v>11568</v>
      </c>
      <c r="B858" s="17" t="s">
        <v>11569</v>
      </c>
      <c r="C858" s="17" t="s">
        <v>11570</v>
      </c>
      <c r="D858" s="17" t="s">
        <v>5381</v>
      </c>
      <c r="E858" s="17">
        <v>2018</v>
      </c>
      <c r="F858" s="17" t="s">
        <v>5882</v>
      </c>
      <c r="H858" s="17" t="s">
        <v>11571</v>
      </c>
      <c r="I858" s="17" t="s">
        <v>11572</v>
      </c>
      <c r="J858" s="17" t="s">
        <v>7232</v>
      </c>
      <c r="K858" s="17" t="s">
        <v>8573</v>
      </c>
      <c r="L858" s="17" t="s">
        <v>11573</v>
      </c>
      <c r="M858" s="64">
        <v>1358570</v>
      </c>
      <c r="N858" s="64">
        <v>739570</v>
      </c>
      <c r="O858" s="17" t="s">
        <v>11574</v>
      </c>
      <c r="P858" s="17" t="s">
        <v>11575</v>
      </c>
      <c r="Q858" s="17" t="s">
        <v>8746</v>
      </c>
      <c r="R858" s="17" t="s">
        <v>5321</v>
      </c>
      <c r="S858" s="17" t="s">
        <v>5321</v>
      </c>
      <c r="T858" s="17" t="s">
        <v>5321</v>
      </c>
      <c r="U858" s="17" t="s">
        <v>5321</v>
      </c>
      <c r="V858" s="17">
        <v>1</v>
      </c>
      <c r="W858" s="17">
        <v>0</v>
      </c>
      <c r="X858" s="17">
        <v>0</v>
      </c>
    </row>
    <row r="859" spans="1:24" s="17" customFormat="1" ht="11.25" x14ac:dyDescent="0.2">
      <c r="A859" s="17" t="s">
        <v>11576</v>
      </c>
      <c r="B859" s="17" t="s">
        <v>11577</v>
      </c>
      <c r="C859" s="17" t="s">
        <v>11578</v>
      </c>
      <c r="D859" s="17" t="s">
        <v>5441</v>
      </c>
      <c r="E859" s="17">
        <v>2020</v>
      </c>
      <c r="F859" s="17" t="s">
        <v>5430</v>
      </c>
      <c r="G859" s="17" t="s">
        <v>11579</v>
      </c>
      <c r="H859" s="17" t="s">
        <v>10317</v>
      </c>
      <c r="I859" s="17" t="s">
        <v>11580</v>
      </c>
      <c r="J859" s="17" t="s">
        <v>10733</v>
      </c>
      <c r="K859" s="17" t="s">
        <v>5330</v>
      </c>
      <c r="L859" s="17" t="s">
        <v>8025</v>
      </c>
      <c r="M859" s="64">
        <v>2891589</v>
      </c>
      <c r="N859" s="64">
        <v>1590372</v>
      </c>
      <c r="O859" s="17" t="s">
        <v>11581</v>
      </c>
      <c r="P859" s="17" t="s">
        <v>11582</v>
      </c>
      <c r="Q859" s="17" t="s">
        <v>11583</v>
      </c>
      <c r="R859" s="17" t="s">
        <v>5321</v>
      </c>
      <c r="S859" s="17" t="s">
        <v>5321</v>
      </c>
      <c r="T859" s="17" t="s">
        <v>5321</v>
      </c>
      <c r="U859" s="17" t="s">
        <v>5321</v>
      </c>
      <c r="V859" s="17">
        <v>1</v>
      </c>
      <c r="W859" s="17">
        <v>0</v>
      </c>
      <c r="X859" s="17">
        <v>0</v>
      </c>
    </row>
    <row r="860" spans="1:24" s="17" customFormat="1" ht="11.25" x14ac:dyDescent="0.2">
      <c r="A860" s="17" t="s">
        <v>11584</v>
      </c>
      <c r="B860" s="17" t="s">
        <v>11585</v>
      </c>
      <c r="C860" s="17" t="s">
        <v>11586</v>
      </c>
      <c r="D860" s="17" t="s">
        <v>5429</v>
      </c>
      <c r="E860" s="17">
        <v>2018</v>
      </c>
      <c r="F860" s="17" t="s">
        <v>11</v>
      </c>
      <c r="H860" s="17" t="s">
        <v>11587</v>
      </c>
      <c r="I860" s="17" t="s">
        <v>11588</v>
      </c>
      <c r="J860" s="17" t="s">
        <v>7232</v>
      </c>
      <c r="K860" s="17" t="s">
        <v>8793</v>
      </c>
      <c r="L860" s="17" t="s">
        <v>11589</v>
      </c>
      <c r="M860" s="64">
        <v>1908302</v>
      </c>
      <c r="N860" s="64">
        <v>1044396</v>
      </c>
      <c r="O860" s="17" t="s">
        <v>11590</v>
      </c>
      <c r="P860" s="17" t="s">
        <v>11591</v>
      </c>
      <c r="Q860" s="17" t="s">
        <v>11592</v>
      </c>
      <c r="R860" s="17" t="s">
        <v>5321</v>
      </c>
      <c r="S860" s="17" t="s">
        <v>5321</v>
      </c>
      <c r="T860" s="17" t="s">
        <v>5321</v>
      </c>
      <c r="U860" s="17" t="s">
        <v>5321</v>
      </c>
      <c r="V860" s="17">
        <v>1</v>
      </c>
      <c r="W860" s="17">
        <v>0</v>
      </c>
      <c r="X860" s="17">
        <v>0</v>
      </c>
    </row>
    <row r="861" spans="1:24" s="17" customFormat="1" ht="11.25" x14ac:dyDescent="0.2">
      <c r="A861" s="17" t="s">
        <v>11593</v>
      </c>
      <c r="B861" s="17" t="s">
        <v>11594</v>
      </c>
      <c r="C861" s="17" t="s">
        <v>11595</v>
      </c>
      <c r="D861" s="17" t="s">
        <v>5381</v>
      </c>
      <c r="E861" s="17">
        <v>2015</v>
      </c>
      <c r="F861" s="17" t="s">
        <v>5394</v>
      </c>
      <c r="H861" s="17" t="s">
        <v>11596</v>
      </c>
      <c r="I861" s="17" t="s">
        <v>11597</v>
      </c>
      <c r="J861" s="17" t="s">
        <v>5560</v>
      </c>
      <c r="K861" s="17" t="s">
        <v>6668</v>
      </c>
      <c r="L861" s="17" t="s">
        <v>6526</v>
      </c>
      <c r="M861" s="64">
        <v>3056774</v>
      </c>
      <c r="N861" s="64">
        <v>1830614</v>
      </c>
      <c r="O861" s="17" t="s">
        <v>11598</v>
      </c>
      <c r="P861" s="17" t="s">
        <v>11599</v>
      </c>
      <c r="Q861" s="17" t="s">
        <v>11600</v>
      </c>
      <c r="R861" s="17" t="s">
        <v>5321</v>
      </c>
      <c r="S861" s="17" t="s">
        <v>5321</v>
      </c>
      <c r="T861" s="17" t="s">
        <v>5321</v>
      </c>
      <c r="U861" s="17" t="s">
        <v>5321</v>
      </c>
      <c r="V861" s="17">
        <v>1</v>
      </c>
      <c r="W861" s="17">
        <v>0</v>
      </c>
      <c r="X861" s="17">
        <v>0</v>
      </c>
    </row>
    <row r="862" spans="1:24" s="17" customFormat="1" ht="11.25" x14ac:dyDescent="0.2">
      <c r="A862" s="17" t="s">
        <v>11601</v>
      </c>
      <c r="B862" s="17" t="s">
        <v>11602</v>
      </c>
      <c r="C862" s="17" t="s">
        <v>11603</v>
      </c>
      <c r="D862" s="17" t="s">
        <v>5325</v>
      </c>
      <c r="E862" s="17">
        <v>2019</v>
      </c>
      <c r="F862" s="17" t="s">
        <v>5460</v>
      </c>
      <c r="H862" s="17" t="s">
        <v>11604</v>
      </c>
      <c r="I862" s="17" t="s">
        <v>11605</v>
      </c>
      <c r="J862" s="17" t="s">
        <v>8725</v>
      </c>
      <c r="K862" s="17" t="s">
        <v>9107</v>
      </c>
      <c r="L862" s="17" t="s">
        <v>5617</v>
      </c>
      <c r="M862" s="64">
        <v>5428447</v>
      </c>
      <c r="N862" s="64">
        <v>3114322</v>
      </c>
      <c r="O862" s="17" t="s">
        <v>11606</v>
      </c>
      <c r="P862" s="17" t="s">
        <v>11607</v>
      </c>
      <c r="Q862" s="17" t="s">
        <v>11608</v>
      </c>
      <c r="R862" s="17" t="s">
        <v>11609</v>
      </c>
      <c r="S862" s="17" t="s">
        <v>11610</v>
      </c>
      <c r="T862" s="17" t="s">
        <v>8205</v>
      </c>
      <c r="U862" s="17" t="s">
        <v>11611</v>
      </c>
      <c r="V862" s="17">
        <v>1</v>
      </c>
      <c r="W862" s="17">
        <v>0</v>
      </c>
      <c r="X862" s="17">
        <v>0</v>
      </c>
    </row>
    <row r="863" spans="1:24" s="17" customFormat="1" ht="11.25" x14ac:dyDescent="0.2">
      <c r="A863" s="17" t="s">
        <v>11612</v>
      </c>
      <c r="B863" s="17" t="s">
        <v>11613</v>
      </c>
      <c r="C863" s="17" t="s">
        <v>11614</v>
      </c>
      <c r="D863" s="17" t="s">
        <v>5325</v>
      </c>
      <c r="E863" s="17">
        <v>2020</v>
      </c>
      <c r="F863" s="17" t="s">
        <v>5470</v>
      </c>
      <c r="H863" s="17" t="s">
        <v>11615</v>
      </c>
      <c r="I863" s="17" t="s">
        <v>11616</v>
      </c>
      <c r="J863" s="17" t="s">
        <v>5637</v>
      </c>
      <c r="K863" s="17" t="s">
        <v>5345</v>
      </c>
      <c r="L863" s="17" t="s">
        <v>5346</v>
      </c>
      <c r="M863" s="64">
        <v>4924974</v>
      </c>
      <c r="N863" s="64">
        <v>2954984</v>
      </c>
      <c r="O863" s="17" t="s">
        <v>11617</v>
      </c>
      <c r="P863" s="17" t="s">
        <v>11618</v>
      </c>
      <c r="Q863" s="17" t="s">
        <v>5349</v>
      </c>
      <c r="R863" s="17" t="s">
        <v>5321</v>
      </c>
      <c r="S863" s="17" t="s">
        <v>11619</v>
      </c>
      <c r="T863" s="17" t="s">
        <v>5321</v>
      </c>
      <c r="U863" s="17" t="s">
        <v>5321</v>
      </c>
      <c r="V863" s="17">
        <v>1</v>
      </c>
      <c r="W863" s="17">
        <v>0</v>
      </c>
      <c r="X863" s="17">
        <v>0</v>
      </c>
    </row>
    <row r="864" spans="1:24" s="17" customFormat="1" ht="11.25" x14ac:dyDescent="0.2">
      <c r="A864" s="17" t="s">
        <v>11620</v>
      </c>
      <c r="B864" s="17" t="s">
        <v>11621</v>
      </c>
      <c r="C864" s="17" t="s">
        <v>11622</v>
      </c>
      <c r="D864" s="17" t="s">
        <v>5381</v>
      </c>
      <c r="E864" s="17">
        <v>2015</v>
      </c>
      <c r="F864" s="17" t="s">
        <v>5460</v>
      </c>
      <c r="H864" s="17" t="s">
        <v>7763</v>
      </c>
      <c r="I864" s="17" t="s">
        <v>11623</v>
      </c>
      <c r="J864" s="17" t="s">
        <v>5560</v>
      </c>
      <c r="K864" s="17" t="s">
        <v>11441</v>
      </c>
      <c r="L864" s="17" t="s">
        <v>11624</v>
      </c>
      <c r="M864" s="64">
        <v>3140305</v>
      </c>
      <c r="N864" s="64">
        <v>1844005</v>
      </c>
      <c r="O864" s="17" t="s">
        <v>11625</v>
      </c>
      <c r="P864" s="17" t="s">
        <v>11626</v>
      </c>
      <c r="Q864" s="17" t="s">
        <v>11627</v>
      </c>
      <c r="R864" s="17" t="s">
        <v>5321</v>
      </c>
      <c r="S864" s="17" t="s">
        <v>5321</v>
      </c>
      <c r="T864" s="17" t="s">
        <v>5321</v>
      </c>
      <c r="U864" s="17" t="s">
        <v>5321</v>
      </c>
      <c r="V864" s="17">
        <v>1</v>
      </c>
      <c r="W864" s="17">
        <v>0</v>
      </c>
      <c r="X864" s="17">
        <v>0</v>
      </c>
    </row>
    <row r="865" spans="1:24" s="17" customFormat="1" ht="11.25" x14ac:dyDescent="0.2">
      <c r="A865" s="17" t="s">
        <v>11628</v>
      </c>
      <c r="B865" s="17" t="s">
        <v>11629</v>
      </c>
      <c r="C865" s="17" t="s">
        <v>11630</v>
      </c>
      <c r="D865" s="17" t="s">
        <v>5429</v>
      </c>
      <c r="E865" s="17">
        <v>2020</v>
      </c>
      <c r="F865" s="17" t="s">
        <v>5882</v>
      </c>
      <c r="H865" s="17" t="s">
        <v>11631</v>
      </c>
      <c r="I865" s="17" t="s">
        <v>11632</v>
      </c>
      <c r="J865" s="17" t="s">
        <v>5560</v>
      </c>
      <c r="K865" s="17" t="s">
        <v>5345</v>
      </c>
      <c r="L865" s="17" t="s">
        <v>5672</v>
      </c>
      <c r="M865" s="64">
        <v>3888985</v>
      </c>
      <c r="N865" s="64">
        <v>2138941</v>
      </c>
      <c r="O865" s="17" t="s">
        <v>11633</v>
      </c>
      <c r="P865" s="17" t="s">
        <v>11634</v>
      </c>
      <c r="Q865" s="17" t="s">
        <v>11635</v>
      </c>
      <c r="R865" s="17" t="s">
        <v>5321</v>
      </c>
      <c r="S865" s="17" t="s">
        <v>5321</v>
      </c>
      <c r="T865" s="17" t="s">
        <v>5321</v>
      </c>
      <c r="U865" s="17" t="s">
        <v>5321</v>
      </c>
      <c r="V865" s="17">
        <v>1</v>
      </c>
      <c r="W865" s="17">
        <v>0</v>
      </c>
      <c r="X865" s="17">
        <v>0</v>
      </c>
    </row>
    <row r="866" spans="1:24" s="17" customFormat="1" ht="11.25" x14ac:dyDescent="0.2">
      <c r="A866" s="17" t="s">
        <v>11636</v>
      </c>
      <c r="B866" s="17" t="s">
        <v>11637</v>
      </c>
      <c r="C866" s="17" t="s">
        <v>11638</v>
      </c>
      <c r="D866" s="17" t="s">
        <v>5429</v>
      </c>
      <c r="E866" s="17">
        <v>2020</v>
      </c>
      <c r="F866" s="17" t="s">
        <v>5791</v>
      </c>
      <c r="G866" s="17" t="s">
        <v>16</v>
      </c>
      <c r="H866" s="17" t="s">
        <v>11639</v>
      </c>
      <c r="I866" s="17" t="s">
        <v>11640</v>
      </c>
      <c r="J866" s="17" t="s">
        <v>5397</v>
      </c>
      <c r="K866" s="17" t="s">
        <v>5444</v>
      </c>
      <c r="L866" s="17" t="s">
        <v>5617</v>
      </c>
      <c r="M866" s="64">
        <v>2168772</v>
      </c>
      <c r="N866" s="64">
        <v>1192824</v>
      </c>
      <c r="O866" s="17" t="s">
        <v>11641</v>
      </c>
      <c r="P866" s="17" t="s">
        <v>11642</v>
      </c>
      <c r="Q866" s="17" t="s">
        <v>11643</v>
      </c>
      <c r="R866" s="17" t="s">
        <v>5321</v>
      </c>
      <c r="S866" s="17" t="s">
        <v>5321</v>
      </c>
      <c r="T866" s="17" t="s">
        <v>5321</v>
      </c>
      <c r="U866" s="17" t="s">
        <v>5321</v>
      </c>
      <c r="V866" s="17">
        <v>1</v>
      </c>
      <c r="W866" s="17">
        <v>0</v>
      </c>
      <c r="X866" s="17">
        <v>0</v>
      </c>
    </row>
    <row r="867" spans="1:24" s="17" customFormat="1" ht="11.25" x14ac:dyDescent="0.2">
      <c r="A867" s="17" t="s">
        <v>11644</v>
      </c>
      <c r="B867" s="17" t="s">
        <v>11645</v>
      </c>
      <c r="C867" s="17" t="s">
        <v>11646</v>
      </c>
      <c r="D867" s="17" t="s">
        <v>7659</v>
      </c>
      <c r="E867" s="17">
        <v>2018</v>
      </c>
      <c r="F867" s="17" t="s">
        <v>5341</v>
      </c>
      <c r="I867" s="17" t="s">
        <v>11647</v>
      </c>
      <c r="J867" s="17" t="s">
        <v>11648</v>
      </c>
      <c r="K867" s="17" t="s">
        <v>6123</v>
      </c>
      <c r="L867" s="17" t="s">
        <v>5608</v>
      </c>
      <c r="M867" s="64">
        <v>833325</v>
      </c>
      <c r="N867" s="64">
        <v>499995</v>
      </c>
      <c r="O867" s="17" t="s">
        <v>6464</v>
      </c>
      <c r="P867" s="17" t="s">
        <v>11649</v>
      </c>
      <c r="Q867" s="17" t="s">
        <v>5321</v>
      </c>
      <c r="R867" s="17" t="s">
        <v>5321</v>
      </c>
      <c r="S867" s="17" t="s">
        <v>5321</v>
      </c>
      <c r="T867" s="17" t="s">
        <v>5321</v>
      </c>
      <c r="U867" s="17" t="s">
        <v>5321</v>
      </c>
      <c r="V867" s="17">
        <v>1</v>
      </c>
      <c r="W867" s="17">
        <v>0</v>
      </c>
      <c r="X867" s="17">
        <v>0</v>
      </c>
    </row>
    <row r="868" spans="1:24" s="17" customFormat="1" ht="11.25" x14ac:dyDescent="0.2">
      <c r="A868" s="17" t="s">
        <v>11650</v>
      </c>
      <c r="B868" s="17" t="s">
        <v>11651</v>
      </c>
      <c r="C868" s="17" t="s">
        <v>11652</v>
      </c>
      <c r="D868" s="17" t="s">
        <v>5393</v>
      </c>
      <c r="E868" s="17">
        <v>2015</v>
      </c>
      <c r="F868" s="17" t="s">
        <v>5430</v>
      </c>
      <c r="H868" s="17" t="s">
        <v>11653</v>
      </c>
      <c r="I868" s="17" t="s">
        <v>11654</v>
      </c>
      <c r="J868" s="17" t="s">
        <v>5607</v>
      </c>
      <c r="K868" s="17" t="s">
        <v>5744</v>
      </c>
      <c r="L868" s="17" t="s">
        <v>8499</v>
      </c>
      <c r="M868" s="64">
        <v>2159103</v>
      </c>
      <c r="N868" s="64">
        <v>1229465</v>
      </c>
      <c r="O868" s="17" t="s">
        <v>11655</v>
      </c>
      <c r="P868" s="17" t="s">
        <v>11656</v>
      </c>
      <c r="Q868" s="17" t="s">
        <v>7702</v>
      </c>
      <c r="R868" s="17" t="s">
        <v>5321</v>
      </c>
      <c r="S868" s="17" t="s">
        <v>5321</v>
      </c>
      <c r="T868" s="17" t="s">
        <v>5321</v>
      </c>
      <c r="U868" s="17" t="s">
        <v>5321</v>
      </c>
      <c r="V868" s="17">
        <v>1</v>
      </c>
      <c r="W868" s="17">
        <v>0</v>
      </c>
      <c r="X868" s="17">
        <v>0</v>
      </c>
    </row>
    <row r="869" spans="1:24" s="17" customFormat="1" ht="11.25" x14ac:dyDescent="0.2">
      <c r="A869" s="17" t="s">
        <v>11657</v>
      </c>
      <c r="B869" s="17" t="s">
        <v>11658</v>
      </c>
      <c r="C869" s="17" t="s">
        <v>11659</v>
      </c>
      <c r="D869" s="17" t="s">
        <v>5441</v>
      </c>
      <c r="E869" s="17">
        <v>2020</v>
      </c>
      <c r="F869" s="17" t="s">
        <v>5418</v>
      </c>
      <c r="G869" s="17" t="s">
        <v>11660</v>
      </c>
      <c r="H869" s="17" t="s">
        <v>11661</v>
      </c>
      <c r="I869" s="17" t="s">
        <v>11662</v>
      </c>
      <c r="J869" s="17" t="s">
        <v>5735</v>
      </c>
      <c r="K869" s="17" t="s">
        <v>5520</v>
      </c>
      <c r="L869" s="17" t="s">
        <v>8556</v>
      </c>
      <c r="M869" s="64">
        <v>3610236</v>
      </c>
      <c r="N869" s="64">
        <v>1985627</v>
      </c>
      <c r="O869" s="17" t="s">
        <v>11663</v>
      </c>
      <c r="P869" s="17" t="s">
        <v>11664</v>
      </c>
      <c r="Q869" s="17" t="s">
        <v>5320</v>
      </c>
      <c r="R869" s="17" t="s">
        <v>5321</v>
      </c>
      <c r="S869" s="17" t="s">
        <v>5321</v>
      </c>
      <c r="T869" s="17" t="s">
        <v>5321</v>
      </c>
      <c r="U869" s="17" t="s">
        <v>5321</v>
      </c>
      <c r="V869" s="17">
        <v>1</v>
      </c>
      <c r="W869" s="17">
        <v>0</v>
      </c>
      <c r="X869" s="17">
        <v>0</v>
      </c>
    </row>
    <row r="870" spans="1:24" s="17" customFormat="1" ht="11.25" x14ac:dyDescent="0.2">
      <c r="A870" s="17" t="s">
        <v>11665</v>
      </c>
      <c r="B870" s="17" t="s">
        <v>11666</v>
      </c>
      <c r="C870" s="17" t="s">
        <v>11667</v>
      </c>
      <c r="D870" s="17" t="s">
        <v>5325</v>
      </c>
      <c r="E870" s="17">
        <v>2018</v>
      </c>
      <c r="F870" s="17" t="s">
        <v>5460</v>
      </c>
      <c r="H870" s="17" t="s">
        <v>11668</v>
      </c>
      <c r="I870" s="17" t="s">
        <v>11669</v>
      </c>
      <c r="J870" s="17" t="s">
        <v>5716</v>
      </c>
      <c r="K870" s="17" t="s">
        <v>8087</v>
      </c>
      <c r="L870" s="17" t="s">
        <v>5672</v>
      </c>
      <c r="M870" s="64">
        <v>2103484</v>
      </c>
      <c r="N870" s="64">
        <v>1262090</v>
      </c>
      <c r="O870" s="17" t="s">
        <v>11670</v>
      </c>
      <c r="P870" s="17" t="s">
        <v>11671</v>
      </c>
      <c r="Q870" s="17" t="s">
        <v>11672</v>
      </c>
      <c r="R870" s="17" t="s">
        <v>5321</v>
      </c>
      <c r="S870" s="17" t="s">
        <v>5321</v>
      </c>
      <c r="T870" s="17" t="s">
        <v>5321</v>
      </c>
      <c r="U870" s="17" t="s">
        <v>11673</v>
      </c>
      <c r="V870" s="17">
        <v>1</v>
      </c>
      <c r="W870" s="17">
        <v>0</v>
      </c>
      <c r="X870" s="17">
        <v>0</v>
      </c>
    </row>
    <row r="871" spans="1:24" s="17" customFormat="1" ht="11.25" x14ac:dyDescent="0.2">
      <c r="A871" s="17" t="s">
        <v>11674</v>
      </c>
      <c r="B871" s="17" t="s">
        <v>11675</v>
      </c>
      <c r="C871" s="17" t="s">
        <v>11676</v>
      </c>
      <c r="D871" s="17" t="s">
        <v>5495</v>
      </c>
      <c r="E871" s="17">
        <v>2015</v>
      </c>
      <c r="F871" s="17" t="s">
        <v>6084</v>
      </c>
      <c r="I871" s="17" t="s">
        <v>11677</v>
      </c>
      <c r="J871" s="17" t="s">
        <v>11678</v>
      </c>
      <c r="K871" s="17" t="s">
        <v>5529</v>
      </c>
      <c r="L871" s="17" t="s">
        <v>5399</v>
      </c>
      <c r="M871" s="64">
        <v>31530524</v>
      </c>
      <c r="N871" s="64">
        <v>9736678</v>
      </c>
      <c r="O871" s="17" t="s">
        <v>6181</v>
      </c>
      <c r="P871" s="17" t="s">
        <v>11679</v>
      </c>
      <c r="Q871" s="17" t="s">
        <v>6920</v>
      </c>
      <c r="R871" s="17" t="s">
        <v>5321</v>
      </c>
      <c r="S871" s="17" t="s">
        <v>5321</v>
      </c>
      <c r="T871" s="17" t="s">
        <v>5321</v>
      </c>
      <c r="U871" s="17" t="s">
        <v>5321</v>
      </c>
      <c r="V871" s="17">
        <v>1</v>
      </c>
      <c r="W871" s="17">
        <v>0</v>
      </c>
      <c r="X871" s="17">
        <v>0</v>
      </c>
    </row>
    <row r="872" spans="1:24" s="17" customFormat="1" ht="11.25" x14ac:dyDescent="0.2">
      <c r="A872" s="17" t="s">
        <v>11680</v>
      </c>
      <c r="B872" s="17" t="s">
        <v>11681</v>
      </c>
      <c r="C872" s="17" t="s">
        <v>11682</v>
      </c>
      <c r="D872" s="17" t="s">
        <v>5381</v>
      </c>
      <c r="E872" s="17">
        <v>2015</v>
      </c>
      <c r="F872" s="17" t="s">
        <v>5430</v>
      </c>
      <c r="H872" s="17" t="s">
        <v>11683</v>
      </c>
      <c r="I872" s="17" t="s">
        <v>11684</v>
      </c>
      <c r="J872" s="17" t="s">
        <v>5481</v>
      </c>
      <c r="K872" s="17" t="s">
        <v>5744</v>
      </c>
      <c r="L872" s="17" t="s">
        <v>11685</v>
      </c>
      <c r="M872" s="64">
        <v>590154</v>
      </c>
      <c r="N872" s="64">
        <v>354092</v>
      </c>
      <c r="O872" s="17" t="s">
        <v>11686</v>
      </c>
      <c r="P872" s="17" t="s">
        <v>11687</v>
      </c>
      <c r="Q872" s="17" t="s">
        <v>11688</v>
      </c>
      <c r="R872" s="17" t="s">
        <v>5321</v>
      </c>
      <c r="S872" s="17" t="s">
        <v>5321</v>
      </c>
      <c r="T872" s="17" t="s">
        <v>5321</v>
      </c>
      <c r="U872" s="17" t="s">
        <v>5321</v>
      </c>
      <c r="V872" s="17">
        <v>1</v>
      </c>
      <c r="W872" s="17">
        <v>0</v>
      </c>
      <c r="X872" s="17">
        <v>0</v>
      </c>
    </row>
    <row r="873" spans="1:24" s="17" customFormat="1" ht="11.25" x14ac:dyDescent="0.2">
      <c r="A873" s="17" t="s">
        <v>11689</v>
      </c>
      <c r="B873" s="17" t="s">
        <v>11690</v>
      </c>
      <c r="C873" s="17" t="s">
        <v>11691</v>
      </c>
      <c r="D873" s="17" t="s">
        <v>5393</v>
      </c>
      <c r="E873" s="17">
        <v>2015</v>
      </c>
      <c r="F873" s="17" t="s">
        <v>5460</v>
      </c>
      <c r="H873" s="17" t="s">
        <v>11692</v>
      </c>
      <c r="I873" s="17" t="s">
        <v>11693</v>
      </c>
      <c r="J873" s="17" t="s">
        <v>5607</v>
      </c>
      <c r="K873" s="17" t="s">
        <v>5487</v>
      </c>
      <c r="L873" s="17" t="s">
        <v>6097</v>
      </c>
      <c r="M873" s="64">
        <v>1503882</v>
      </c>
      <c r="N873" s="64">
        <v>886149</v>
      </c>
      <c r="O873" s="17" t="s">
        <v>11694</v>
      </c>
      <c r="P873" s="17" t="s">
        <v>11695</v>
      </c>
      <c r="Q873" s="17" t="s">
        <v>9694</v>
      </c>
      <c r="R873" s="17" t="s">
        <v>5321</v>
      </c>
      <c r="S873" s="17" t="s">
        <v>5321</v>
      </c>
      <c r="T873" s="17" t="s">
        <v>5321</v>
      </c>
      <c r="U873" s="17" t="s">
        <v>5321</v>
      </c>
      <c r="V873" s="17">
        <v>1</v>
      </c>
      <c r="W873" s="17">
        <v>0</v>
      </c>
      <c r="X873" s="17">
        <v>0</v>
      </c>
    </row>
    <row r="874" spans="1:24" s="17" customFormat="1" ht="11.25" x14ac:dyDescent="0.2">
      <c r="A874" s="17" t="s">
        <v>11696</v>
      </c>
      <c r="B874" s="17" t="s">
        <v>11697</v>
      </c>
      <c r="C874" s="17" t="s">
        <v>11698</v>
      </c>
      <c r="D874" s="17" t="s">
        <v>5325</v>
      </c>
      <c r="E874" s="17">
        <v>2017</v>
      </c>
      <c r="F874" s="17" t="s">
        <v>17</v>
      </c>
      <c r="I874" s="17" t="s">
        <v>11699</v>
      </c>
      <c r="J874" s="17" t="s">
        <v>5481</v>
      </c>
      <c r="K874" s="17" t="s">
        <v>6123</v>
      </c>
      <c r="L874" s="17" t="s">
        <v>6411</v>
      </c>
      <c r="M874" s="64">
        <v>2185383</v>
      </c>
      <c r="N874" s="64">
        <v>1639036</v>
      </c>
      <c r="O874" s="17" t="s">
        <v>6869</v>
      </c>
      <c r="P874" s="17" t="s">
        <v>11700</v>
      </c>
      <c r="Q874" s="17" t="s">
        <v>5797</v>
      </c>
      <c r="R874" s="17" t="s">
        <v>5375</v>
      </c>
      <c r="S874" s="17" t="s">
        <v>9458</v>
      </c>
      <c r="T874" s="17" t="s">
        <v>5321</v>
      </c>
      <c r="U874" s="17" t="s">
        <v>11701</v>
      </c>
      <c r="V874" s="17">
        <v>1</v>
      </c>
      <c r="W874" s="17">
        <v>0</v>
      </c>
      <c r="X874" s="17">
        <v>0</v>
      </c>
    </row>
    <row r="875" spans="1:24" s="17" customFormat="1" ht="11.25" x14ac:dyDescent="0.2">
      <c r="A875" s="17" t="s">
        <v>11702</v>
      </c>
      <c r="B875" s="17" t="s">
        <v>11703</v>
      </c>
      <c r="C875" s="17" t="s">
        <v>11704</v>
      </c>
      <c r="D875" s="17" t="s">
        <v>5441</v>
      </c>
      <c r="E875" s="17">
        <v>2016</v>
      </c>
      <c r="F875" s="17" t="s">
        <v>5430</v>
      </c>
      <c r="H875" s="17" t="s">
        <v>11705</v>
      </c>
      <c r="I875" s="17" t="s">
        <v>11706</v>
      </c>
      <c r="J875" s="17" t="s">
        <v>5560</v>
      </c>
      <c r="K875" s="17" t="s">
        <v>5410</v>
      </c>
      <c r="L875" s="17" t="s">
        <v>7749</v>
      </c>
      <c r="M875" s="64">
        <v>1739551</v>
      </c>
      <c r="N875" s="64">
        <v>1028698</v>
      </c>
      <c r="O875" s="17" t="s">
        <v>5510</v>
      </c>
      <c r="P875" s="17" t="s">
        <v>11707</v>
      </c>
      <c r="Q875" s="17" t="s">
        <v>11708</v>
      </c>
      <c r="R875" s="17" t="s">
        <v>5321</v>
      </c>
      <c r="S875" s="17" t="s">
        <v>5321</v>
      </c>
      <c r="T875" s="17" t="s">
        <v>5321</v>
      </c>
      <c r="U875" s="17" t="s">
        <v>5321</v>
      </c>
      <c r="V875" s="17">
        <v>1</v>
      </c>
      <c r="W875" s="17">
        <v>0</v>
      </c>
      <c r="X875" s="17">
        <v>0</v>
      </c>
    </row>
    <row r="876" spans="1:24" s="17" customFormat="1" ht="11.25" x14ac:dyDescent="0.2">
      <c r="A876" s="17" t="s">
        <v>11709</v>
      </c>
      <c r="B876" s="17" t="s">
        <v>11710</v>
      </c>
      <c r="C876" s="17" t="s">
        <v>11711</v>
      </c>
      <c r="D876" s="17" t="s">
        <v>5495</v>
      </c>
      <c r="E876" s="17">
        <v>2015</v>
      </c>
      <c r="F876" s="17" t="s">
        <v>5430</v>
      </c>
      <c r="H876" s="17" t="s">
        <v>11712</v>
      </c>
      <c r="I876" s="17" t="s">
        <v>11713</v>
      </c>
      <c r="J876" s="17" t="s">
        <v>8338</v>
      </c>
      <c r="K876" s="17" t="s">
        <v>5529</v>
      </c>
      <c r="L876" s="17" t="s">
        <v>5617</v>
      </c>
      <c r="M876" s="64">
        <v>27278552</v>
      </c>
      <c r="N876" s="64">
        <v>13395000</v>
      </c>
      <c r="O876" s="17" t="s">
        <v>11714</v>
      </c>
      <c r="P876" s="17" t="s">
        <v>11715</v>
      </c>
      <c r="Q876" s="17" t="s">
        <v>11716</v>
      </c>
      <c r="R876" s="17" t="s">
        <v>5321</v>
      </c>
      <c r="S876" s="17" t="s">
        <v>5321</v>
      </c>
      <c r="T876" s="17" t="s">
        <v>5321</v>
      </c>
      <c r="U876" s="17" t="s">
        <v>5321</v>
      </c>
      <c r="V876" s="17">
        <v>1</v>
      </c>
      <c r="W876" s="17">
        <v>0</v>
      </c>
      <c r="X876" s="17">
        <v>0</v>
      </c>
    </row>
    <row r="877" spans="1:24" s="17" customFormat="1" ht="11.25" x14ac:dyDescent="0.2">
      <c r="A877" s="17" t="s">
        <v>11717</v>
      </c>
      <c r="B877" s="17" t="s">
        <v>11718</v>
      </c>
      <c r="C877" s="17" t="s">
        <v>11719</v>
      </c>
      <c r="D877" s="17" t="s">
        <v>7659</v>
      </c>
      <c r="E877" s="17">
        <v>2020</v>
      </c>
      <c r="F877" s="17" t="s">
        <v>5418</v>
      </c>
      <c r="I877" s="17" t="s">
        <v>11720</v>
      </c>
      <c r="J877" s="17" t="s">
        <v>5409</v>
      </c>
      <c r="K877" s="17" t="s">
        <v>10012</v>
      </c>
      <c r="L877" s="17" t="s">
        <v>8666</v>
      </c>
      <c r="M877" s="64">
        <v>999628</v>
      </c>
      <c r="N877" s="64">
        <v>599777</v>
      </c>
      <c r="O877" s="17" t="s">
        <v>5321</v>
      </c>
      <c r="P877" s="17" t="s">
        <v>5321</v>
      </c>
      <c r="Q877" s="17" t="s">
        <v>5675</v>
      </c>
      <c r="R877" s="17" t="s">
        <v>5321</v>
      </c>
      <c r="S877" s="17" t="s">
        <v>5321</v>
      </c>
      <c r="T877" s="17" t="s">
        <v>5321</v>
      </c>
      <c r="U877" s="17" t="s">
        <v>5321</v>
      </c>
      <c r="V877" s="17">
        <v>1</v>
      </c>
      <c r="W877" s="17">
        <v>0</v>
      </c>
      <c r="X877" s="17">
        <v>0</v>
      </c>
    </row>
    <row r="878" spans="1:24" s="17" customFormat="1" ht="11.25" x14ac:dyDescent="0.2">
      <c r="A878" s="17" t="s">
        <v>11721</v>
      </c>
      <c r="B878" s="17" t="s">
        <v>11722</v>
      </c>
      <c r="C878" s="17" t="s">
        <v>11723</v>
      </c>
      <c r="D878" s="17" t="s">
        <v>5393</v>
      </c>
      <c r="E878" s="17">
        <v>2017</v>
      </c>
      <c r="F878" s="17" t="s">
        <v>5460</v>
      </c>
      <c r="I878" s="17" t="s">
        <v>11724</v>
      </c>
      <c r="J878" s="17" t="s">
        <v>5397</v>
      </c>
      <c r="K878" s="17" t="s">
        <v>7240</v>
      </c>
      <c r="L878" s="17" t="s">
        <v>5509</v>
      </c>
      <c r="M878" s="64">
        <v>1389446</v>
      </c>
      <c r="N878" s="64">
        <v>770233</v>
      </c>
      <c r="O878" s="17" t="s">
        <v>11725</v>
      </c>
      <c r="P878" s="17" t="s">
        <v>11726</v>
      </c>
      <c r="Q878" s="17" t="s">
        <v>11727</v>
      </c>
      <c r="R878" s="17" t="s">
        <v>5321</v>
      </c>
      <c r="S878" s="17" t="s">
        <v>5321</v>
      </c>
      <c r="T878" s="17" t="s">
        <v>5321</v>
      </c>
      <c r="U878" s="17" t="s">
        <v>5321</v>
      </c>
      <c r="V878" s="17">
        <v>1</v>
      </c>
      <c r="W878" s="17">
        <v>0</v>
      </c>
      <c r="X878" s="17">
        <v>0</v>
      </c>
    </row>
    <row r="879" spans="1:24" s="17" customFormat="1" ht="11.25" x14ac:dyDescent="0.2">
      <c r="A879" s="17" t="s">
        <v>11728</v>
      </c>
      <c r="B879" s="17" t="s">
        <v>11729</v>
      </c>
      <c r="C879" s="17" t="s">
        <v>11730</v>
      </c>
      <c r="D879" s="17" t="s">
        <v>5325</v>
      </c>
      <c r="E879" s="17">
        <v>2018</v>
      </c>
      <c r="F879" s="17" t="s">
        <v>5394</v>
      </c>
      <c r="H879" s="17" t="s">
        <v>11731</v>
      </c>
      <c r="I879" s="17" t="s">
        <v>11732</v>
      </c>
      <c r="J879" s="17" t="s">
        <v>7409</v>
      </c>
      <c r="K879" s="17" t="s">
        <v>8087</v>
      </c>
      <c r="L879" s="17" t="s">
        <v>9653</v>
      </c>
      <c r="M879" s="64">
        <v>6642605</v>
      </c>
      <c r="N879" s="64">
        <v>3985562</v>
      </c>
      <c r="O879" s="17" t="s">
        <v>11733</v>
      </c>
      <c r="P879" s="17" t="s">
        <v>11734</v>
      </c>
      <c r="Q879" s="17" t="s">
        <v>5349</v>
      </c>
      <c r="R879" s="17" t="s">
        <v>11735</v>
      </c>
      <c r="S879" s="17" t="s">
        <v>5321</v>
      </c>
      <c r="T879" s="17" t="s">
        <v>5321</v>
      </c>
      <c r="U879" s="17" t="s">
        <v>5321</v>
      </c>
      <c r="V879" s="17">
        <v>1</v>
      </c>
      <c r="W879" s="17">
        <v>0</v>
      </c>
      <c r="X879" s="17">
        <v>0</v>
      </c>
    </row>
    <row r="880" spans="1:24" s="17" customFormat="1" ht="11.25" x14ac:dyDescent="0.2">
      <c r="A880" s="17" t="s">
        <v>11736</v>
      </c>
      <c r="B880" s="17" t="s">
        <v>11737</v>
      </c>
      <c r="C880" s="17" t="s">
        <v>11738</v>
      </c>
      <c r="D880" s="17" t="s">
        <v>5393</v>
      </c>
      <c r="E880" s="17">
        <v>2016</v>
      </c>
      <c r="F880" s="17" t="s">
        <v>5430</v>
      </c>
      <c r="H880" s="17" t="s">
        <v>11739</v>
      </c>
      <c r="I880" s="17" t="s">
        <v>11740</v>
      </c>
      <c r="J880" s="17" t="s">
        <v>5329</v>
      </c>
      <c r="K880" s="17" t="s">
        <v>5385</v>
      </c>
      <c r="L880" s="17" t="s">
        <v>5488</v>
      </c>
      <c r="M880" s="64">
        <v>973408</v>
      </c>
      <c r="N880" s="64">
        <v>369552</v>
      </c>
      <c r="O880" s="17" t="s">
        <v>11741</v>
      </c>
      <c r="P880" s="17" t="s">
        <v>11742</v>
      </c>
      <c r="Q880" s="17" t="s">
        <v>8302</v>
      </c>
      <c r="R880" s="17" t="s">
        <v>5321</v>
      </c>
      <c r="S880" s="17" t="s">
        <v>5321</v>
      </c>
      <c r="T880" s="17" t="s">
        <v>5321</v>
      </c>
      <c r="U880" s="17" t="s">
        <v>5321</v>
      </c>
      <c r="V880" s="17">
        <v>1</v>
      </c>
      <c r="W880" s="17">
        <v>0</v>
      </c>
      <c r="X880" s="17">
        <v>0</v>
      </c>
    </row>
    <row r="881" spans="1:24" s="17" customFormat="1" ht="11.25" x14ac:dyDescent="0.2">
      <c r="A881" s="17" t="s">
        <v>11743</v>
      </c>
      <c r="B881" s="17" t="s">
        <v>11744</v>
      </c>
      <c r="C881" s="17" t="s">
        <v>11745</v>
      </c>
      <c r="D881" s="17" t="s">
        <v>5381</v>
      </c>
      <c r="E881" s="17">
        <v>2015</v>
      </c>
      <c r="F881" s="17" t="s">
        <v>5470</v>
      </c>
      <c r="H881" s="17" t="s">
        <v>11746</v>
      </c>
      <c r="I881" s="17" t="s">
        <v>11747</v>
      </c>
      <c r="J881" s="17" t="s">
        <v>5384</v>
      </c>
      <c r="K881" s="17" t="s">
        <v>6668</v>
      </c>
      <c r="L881" s="17" t="s">
        <v>5509</v>
      </c>
      <c r="M881" s="64">
        <v>898242</v>
      </c>
      <c r="N881" s="64">
        <v>538945</v>
      </c>
      <c r="O881" s="17" t="s">
        <v>11748</v>
      </c>
      <c r="P881" s="17" t="s">
        <v>11749</v>
      </c>
      <c r="Q881" s="17" t="s">
        <v>11750</v>
      </c>
      <c r="R881" s="17" t="s">
        <v>5321</v>
      </c>
      <c r="S881" s="17" t="s">
        <v>5321</v>
      </c>
      <c r="T881" s="17" t="s">
        <v>5321</v>
      </c>
      <c r="U881" s="17" t="s">
        <v>5321</v>
      </c>
      <c r="V881" s="17">
        <v>1</v>
      </c>
      <c r="W881" s="17">
        <v>0</v>
      </c>
      <c r="X881" s="17">
        <v>0</v>
      </c>
    </row>
    <row r="882" spans="1:24" s="17" customFormat="1" ht="11.25" x14ac:dyDescent="0.2">
      <c r="A882" s="17" t="s">
        <v>11751</v>
      </c>
      <c r="B882" s="17" t="s">
        <v>11752</v>
      </c>
      <c r="C882" s="17" t="s">
        <v>11753</v>
      </c>
      <c r="D882" s="17" t="s">
        <v>5429</v>
      </c>
      <c r="E882" s="17">
        <v>2014</v>
      </c>
      <c r="F882" s="17" t="s">
        <v>5430</v>
      </c>
      <c r="H882" s="17" t="s">
        <v>5485</v>
      </c>
      <c r="I882" s="17" t="s">
        <v>11754</v>
      </c>
      <c r="J882" s="17" t="s">
        <v>5597</v>
      </c>
      <c r="K882" s="17" t="s">
        <v>5774</v>
      </c>
      <c r="L882" s="17" t="s">
        <v>6055</v>
      </c>
      <c r="M882" s="64">
        <v>1484050</v>
      </c>
      <c r="N882" s="64">
        <v>851068</v>
      </c>
      <c r="O882" s="17" t="s">
        <v>6221</v>
      </c>
      <c r="P882" s="17" t="s">
        <v>11755</v>
      </c>
      <c r="Q882" s="17" t="s">
        <v>11756</v>
      </c>
      <c r="R882" s="17" t="s">
        <v>5321</v>
      </c>
      <c r="S882" s="17" t="s">
        <v>5321</v>
      </c>
      <c r="T882" s="17" t="s">
        <v>5321</v>
      </c>
      <c r="U882" s="17" t="s">
        <v>5321</v>
      </c>
      <c r="V882" s="17">
        <v>1</v>
      </c>
      <c r="W882" s="17">
        <v>0</v>
      </c>
      <c r="X882" s="17">
        <v>0</v>
      </c>
    </row>
    <row r="883" spans="1:24" s="17" customFormat="1" ht="11.25" x14ac:dyDescent="0.2">
      <c r="A883" s="17" t="s">
        <v>11757</v>
      </c>
      <c r="B883" s="17" t="s">
        <v>11758</v>
      </c>
      <c r="C883" s="17" t="s">
        <v>11759</v>
      </c>
      <c r="D883" s="17" t="s">
        <v>5441</v>
      </c>
      <c r="E883" s="17">
        <v>2020</v>
      </c>
      <c r="F883" s="17" t="s">
        <v>5430</v>
      </c>
      <c r="H883" s="17" t="s">
        <v>11760</v>
      </c>
      <c r="I883" s="17" t="s">
        <v>11761</v>
      </c>
      <c r="J883" s="17" t="s">
        <v>5607</v>
      </c>
      <c r="K883" s="17" t="s">
        <v>5330</v>
      </c>
      <c r="L883" s="17" t="s">
        <v>6736</v>
      </c>
      <c r="M883" s="64">
        <v>1569661</v>
      </c>
      <c r="N883" s="64">
        <v>863313</v>
      </c>
      <c r="O883" s="17" t="s">
        <v>11762</v>
      </c>
      <c r="P883" s="17" t="s">
        <v>11763</v>
      </c>
      <c r="Q883" s="17" t="s">
        <v>7118</v>
      </c>
      <c r="R883" s="17" t="s">
        <v>5321</v>
      </c>
      <c r="S883" s="17" t="s">
        <v>5321</v>
      </c>
      <c r="T883" s="17" t="s">
        <v>5321</v>
      </c>
      <c r="U883" s="17" t="s">
        <v>5321</v>
      </c>
      <c r="V883" s="17">
        <v>1</v>
      </c>
      <c r="W883" s="17">
        <v>0</v>
      </c>
      <c r="X883" s="17">
        <v>0</v>
      </c>
    </row>
    <row r="884" spans="1:24" s="17" customFormat="1" ht="11.25" x14ac:dyDescent="0.2">
      <c r="A884" s="17" t="s">
        <v>11764</v>
      </c>
      <c r="B884" s="17" t="s">
        <v>11765</v>
      </c>
      <c r="C884" s="17" t="s">
        <v>11766</v>
      </c>
      <c r="D884" s="17" t="s">
        <v>5393</v>
      </c>
      <c r="E884" s="17">
        <v>2017</v>
      </c>
      <c r="F884" s="17" t="s">
        <v>5341</v>
      </c>
      <c r="H884" s="17" t="s">
        <v>11767</v>
      </c>
      <c r="I884" s="17" t="s">
        <v>11768</v>
      </c>
      <c r="J884" s="17" t="s">
        <v>5384</v>
      </c>
      <c r="K884" s="17" t="s">
        <v>7381</v>
      </c>
      <c r="L884" s="17" t="s">
        <v>5411</v>
      </c>
      <c r="M884" s="64">
        <v>3112198</v>
      </c>
      <c r="N884" s="64">
        <v>1827958</v>
      </c>
      <c r="O884" s="17" t="s">
        <v>7846</v>
      </c>
      <c r="P884" s="17" t="s">
        <v>11769</v>
      </c>
      <c r="Q884" s="17" t="s">
        <v>11770</v>
      </c>
      <c r="R884" s="17" t="s">
        <v>5321</v>
      </c>
      <c r="S884" s="17" t="s">
        <v>5321</v>
      </c>
      <c r="T884" s="17" t="s">
        <v>5321</v>
      </c>
      <c r="U884" s="17" t="s">
        <v>5321</v>
      </c>
      <c r="V884" s="17">
        <v>1</v>
      </c>
      <c r="W884" s="17">
        <v>0</v>
      </c>
      <c r="X884" s="17">
        <v>0</v>
      </c>
    </row>
    <row r="885" spans="1:24" s="17" customFormat="1" ht="11.25" x14ac:dyDescent="0.2">
      <c r="A885" s="17" t="s">
        <v>11771</v>
      </c>
      <c r="B885" s="17" t="s">
        <v>11772</v>
      </c>
      <c r="C885" s="17" t="s">
        <v>11773</v>
      </c>
      <c r="D885" s="17" t="s">
        <v>10834</v>
      </c>
      <c r="E885" s="17">
        <v>2020</v>
      </c>
      <c r="F885" s="17" t="s">
        <v>5460</v>
      </c>
      <c r="I885" s="17" t="s">
        <v>11774</v>
      </c>
      <c r="J885" s="17" t="s">
        <v>5397</v>
      </c>
      <c r="K885" s="17" t="s">
        <v>5330</v>
      </c>
      <c r="L885" s="17" t="s">
        <v>5411</v>
      </c>
      <c r="M885" s="64">
        <v>369594</v>
      </c>
      <c r="N885" s="64">
        <v>209594</v>
      </c>
      <c r="O885" s="17" t="s">
        <v>11775</v>
      </c>
      <c r="P885" s="17" t="s">
        <v>11776</v>
      </c>
      <c r="Q885" s="17" t="s">
        <v>5321</v>
      </c>
      <c r="R885" s="17" t="s">
        <v>5321</v>
      </c>
      <c r="S885" s="17" t="s">
        <v>5321</v>
      </c>
      <c r="T885" s="17" t="s">
        <v>5321</v>
      </c>
      <c r="U885" s="17" t="s">
        <v>5321</v>
      </c>
      <c r="V885" s="17">
        <v>1</v>
      </c>
      <c r="W885" s="17">
        <v>0</v>
      </c>
      <c r="X885" s="17">
        <v>0</v>
      </c>
    </row>
    <row r="886" spans="1:24" s="17" customFormat="1" ht="11.25" x14ac:dyDescent="0.2">
      <c r="A886" s="17" t="s">
        <v>11777</v>
      </c>
      <c r="B886" s="17" t="s">
        <v>11778</v>
      </c>
      <c r="C886" s="17" t="s">
        <v>11779</v>
      </c>
      <c r="D886" s="17" t="s">
        <v>5441</v>
      </c>
      <c r="E886" s="17">
        <v>2015</v>
      </c>
      <c r="F886" s="17" t="s">
        <v>5430</v>
      </c>
      <c r="H886" s="17" t="s">
        <v>11780</v>
      </c>
      <c r="I886" s="17" t="s">
        <v>11781</v>
      </c>
      <c r="J886" s="17" t="s">
        <v>5369</v>
      </c>
      <c r="K886" s="17" t="s">
        <v>5463</v>
      </c>
      <c r="L886" s="17" t="s">
        <v>5806</v>
      </c>
      <c r="M886" s="64">
        <v>1974285</v>
      </c>
      <c r="N886" s="64">
        <v>1116543</v>
      </c>
      <c r="O886" s="17" t="s">
        <v>11782</v>
      </c>
      <c r="P886" s="17" t="s">
        <v>11783</v>
      </c>
      <c r="Q886" s="17" t="s">
        <v>11784</v>
      </c>
      <c r="R886" s="17" t="s">
        <v>5321</v>
      </c>
      <c r="S886" s="17" t="s">
        <v>5321</v>
      </c>
      <c r="T886" s="17" t="s">
        <v>5321</v>
      </c>
      <c r="U886" s="17" t="s">
        <v>5321</v>
      </c>
      <c r="V886" s="17">
        <v>1</v>
      </c>
      <c r="W886" s="17">
        <v>0</v>
      </c>
      <c r="X886" s="17">
        <v>0</v>
      </c>
    </row>
    <row r="887" spans="1:24" s="17" customFormat="1" ht="11.25" x14ac:dyDescent="0.2">
      <c r="A887" s="17" t="s">
        <v>11785</v>
      </c>
      <c r="B887" s="17" t="s">
        <v>11786</v>
      </c>
      <c r="C887" s="17" t="s">
        <v>11787</v>
      </c>
      <c r="D887" s="17" t="s">
        <v>5393</v>
      </c>
      <c r="E887" s="17">
        <v>2016</v>
      </c>
      <c r="F887" s="17" t="s">
        <v>5341</v>
      </c>
      <c r="H887" s="17" t="s">
        <v>11788</v>
      </c>
      <c r="I887" s="17" t="s">
        <v>11789</v>
      </c>
      <c r="J887" s="17" t="s">
        <v>5481</v>
      </c>
      <c r="K887" s="17" t="s">
        <v>6274</v>
      </c>
      <c r="L887" s="17" t="s">
        <v>5488</v>
      </c>
      <c r="M887" s="64">
        <v>5415695</v>
      </c>
      <c r="N887" s="64">
        <v>2909650</v>
      </c>
      <c r="O887" s="17" t="s">
        <v>11790</v>
      </c>
      <c r="P887" s="17" t="s">
        <v>11791</v>
      </c>
      <c r="Q887" s="17" t="s">
        <v>11792</v>
      </c>
      <c r="R887" s="17" t="s">
        <v>5321</v>
      </c>
      <c r="S887" s="17" t="s">
        <v>5321</v>
      </c>
      <c r="T887" s="17" t="s">
        <v>5321</v>
      </c>
      <c r="U887" s="17" t="s">
        <v>5321</v>
      </c>
      <c r="V887" s="17">
        <v>1</v>
      </c>
      <c r="W887" s="17">
        <v>0</v>
      </c>
      <c r="X887" s="17">
        <v>0</v>
      </c>
    </row>
    <row r="888" spans="1:24" s="17" customFormat="1" ht="11.25" x14ac:dyDescent="0.2">
      <c r="A888" s="17" t="s">
        <v>11793</v>
      </c>
      <c r="B888" s="17" t="s">
        <v>11794</v>
      </c>
      <c r="C888" s="17" t="s">
        <v>11795</v>
      </c>
      <c r="D888" s="17" t="s">
        <v>5429</v>
      </c>
      <c r="E888" s="17">
        <v>2020</v>
      </c>
      <c r="F888" s="17" t="s">
        <v>5394</v>
      </c>
      <c r="G888" s="17" t="s">
        <v>11796</v>
      </c>
      <c r="H888" s="17" t="s">
        <v>11797</v>
      </c>
      <c r="I888" s="17" t="s">
        <v>11798</v>
      </c>
      <c r="J888" s="17" t="s">
        <v>5671</v>
      </c>
      <c r="K888" s="17" t="s">
        <v>5520</v>
      </c>
      <c r="L888" s="17" t="s">
        <v>5521</v>
      </c>
      <c r="M888" s="64">
        <v>853476</v>
      </c>
      <c r="N888" s="64">
        <v>469410</v>
      </c>
      <c r="O888" s="17" t="s">
        <v>11799</v>
      </c>
      <c r="P888" s="17" t="s">
        <v>11800</v>
      </c>
      <c r="Q888" s="17" t="s">
        <v>11801</v>
      </c>
      <c r="R888" s="17" t="s">
        <v>5321</v>
      </c>
      <c r="S888" s="17" t="s">
        <v>5321</v>
      </c>
      <c r="T888" s="17" t="s">
        <v>5321</v>
      </c>
      <c r="U888" s="17" t="s">
        <v>5321</v>
      </c>
      <c r="V888" s="17">
        <v>1</v>
      </c>
      <c r="W888" s="17">
        <v>0</v>
      </c>
      <c r="X888" s="17">
        <v>0</v>
      </c>
    </row>
    <row r="889" spans="1:24" s="17" customFormat="1" ht="11.25" x14ac:dyDescent="0.2">
      <c r="A889" s="17" t="s">
        <v>11802</v>
      </c>
      <c r="B889" s="17" t="s">
        <v>11803</v>
      </c>
      <c r="C889" s="17" t="s">
        <v>11804</v>
      </c>
      <c r="D889" s="17" t="s">
        <v>5406</v>
      </c>
      <c r="E889" s="17">
        <v>2020</v>
      </c>
      <c r="F889" s="17" t="s">
        <v>11</v>
      </c>
      <c r="G889" s="17" t="s">
        <v>11805</v>
      </c>
      <c r="H889" s="17" t="s">
        <v>11806</v>
      </c>
      <c r="I889" s="17" t="s">
        <v>11807</v>
      </c>
      <c r="J889" s="17" t="s">
        <v>5658</v>
      </c>
      <c r="K889" s="17" t="s">
        <v>5520</v>
      </c>
      <c r="L889" s="17" t="s">
        <v>5672</v>
      </c>
      <c r="M889" s="64">
        <v>4494054</v>
      </c>
      <c r="N889" s="64">
        <v>2471727</v>
      </c>
      <c r="O889" s="17" t="s">
        <v>11808</v>
      </c>
      <c r="P889" s="17" t="s">
        <v>11809</v>
      </c>
      <c r="Q889" s="17" t="s">
        <v>11810</v>
      </c>
      <c r="R889" s="17" t="s">
        <v>5321</v>
      </c>
      <c r="S889" s="17" t="s">
        <v>5321</v>
      </c>
      <c r="T889" s="17" t="s">
        <v>5321</v>
      </c>
      <c r="U889" s="17" t="s">
        <v>5321</v>
      </c>
      <c r="V889" s="17">
        <v>1</v>
      </c>
      <c r="W889" s="17">
        <v>0</v>
      </c>
      <c r="X889" s="17">
        <v>0</v>
      </c>
    </row>
    <row r="890" spans="1:24" s="17" customFormat="1" ht="11.25" x14ac:dyDescent="0.2">
      <c r="A890" s="17" t="s">
        <v>11811</v>
      </c>
      <c r="B890" s="17" t="s">
        <v>11812</v>
      </c>
      <c r="C890" s="17" t="s">
        <v>11813</v>
      </c>
      <c r="D890" s="17" t="s">
        <v>5406</v>
      </c>
      <c r="E890" s="17">
        <v>2019</v>
      </c>
      <c r="F890" s="17" t="s">
        <v>5791</v>
      </c>
      <c r="H890" s="17" t="s">
        <v>11814</v>
      </c>
      <c r="I890" s="17" t="s">
        <v>11815</v>
      </c>
      <c r="J890" s="17" t="s">
        <v>7343</v>
      </c>
      <c r="K890" s="17" t="s">
        <v>9107</v>
      </c>
      <c r="L890" s="17" t="s">
        <v>7972</v>
      </c>
      <c r="M890" s="64">
        <v>6248735</v>
      </c>
      <c r="N890" s="64">
        <v>2588207</v>
      </c>
      <c r="O890" s="17" t="s">
        <v>11816</v>
      </c>
      <c r="P890" s="17" t="s">
        <v>11817</v>
      </c>
      <c r="Q890" s="17" t="s">
        <v>7118</v>
      </c>
      <c r="R890" s="17" t="s">
        <v>5321</v>
      </c>
      <c r="S890" s="17" t="s">
        <v>5321</v>
      </c>
      <c r="T890" s="17" t="s">
        <v>5321</v>
      </c>
      <c r="U890" s="17" t="s">
        <v>5321</v>
      </c>
      <c r="V890" s="17">
        <v>1</v>
      </c>
      <c r="W890" s="17">
        <v>0</v>
      </c>
      <c r="X890" s="17">
        <v>0</v>
      </c>
    </row>
    <row r="891" spans="1:24" s="17" customFormat="1" ht="11.25" x14ac:dyDescent="0.2">
      <c r="A891" s="17" t="s">
        <v>11818</v>
      </c>
      <c r="B891" s="17" t="s">
        <v>11819</v>
      </c>
      <c r="C891" s="17" t="s">
        <v>11820</v>
      </c>
      <c r="D891" s="17" t="s">
        <v>10834</v>
      </c>
      <c r="E891" s="17">
        <v>2020</v>
      </c>
      <c r="F891" s="17" t="s">
        <v>5460</v>
      </c>
      <c r="I891" s="17" t="s">
        <v>11821</v>
      </c>
      <c r="J891" s="17" t="s">
        <v>5397</v>
      </c>
      <c r="K891" s="17" t="s">
        <v>11822</v>
      </c>
      <c r="L891" s="17" t="s">
        <v>5473</v>
      </c>
      <c r="M891" s="64">
        <v>500166</v>
      </c>
      <c r="N891" s="64">
        <v>300000</v>
      </c>
      <c r="O891" s="17" t="s">
        <v>11823</v>
      </c>
      <c r="P891" s="17" t="s">
        <v>11824</v>
      </c>
      <c r="Q891" s="17" t="s">
        <v>5321</v>
      </c>
      <c r="R891" s="17" t="s">
        <v>5321</v>
      </c>
      <c r="S891" s="17" t="s">
        <v>5321</v>
      </c>
      <c r="T891" s="17" t="s">
        <v>5321</v>
      </c>
      <c r="U891" s="17" t="s">
        <v>5321</v>
      </c>
      <c r="V891" s="17">
        <v>1</v>
      </c>
      <c r="W891" s="17">
        <v>0</v>
      </c>
      <c r="X891" s="17">
        <v>0</v>
      </c>
    </row>
    <row r="892" spans="1:24" s="17" customFormat="1" ht="11.25" x14ac:dyDescent="0.2">
      <c r="A892" s="17" t="s">
        <v>11825</v>
      </c>
      <c r="B892" s="17" t="s">
        <v>11826</v>
      </c>
      <c r="C892" s="17" t="s">
        <v>11827</v>
      </c>
      <c r="D892" s="17" t="s">
        <v>5441</v>
      </c>
      <c r="E892" s="17">
        <v>2020</v>
      </c>
      <c r="F892" s="17" t="s">
        <v>5882</v>
      </c>
      <c r="H892" s="17" t="s">
        <v>11828</v>
      </c>
      <c r="I892" s="17" t="s">
        <v>11829</v>
      </c>
      <c r="J892" s="17" t="s">
        <v>5329</v>
      </c>
      <c r="K892" s="17" t="s">
        <v>5330</v>
      </c>
      <c r="L892" s="17" t="s">
        <v>6736</v>
      </c>
      <c r="M892" s="64">
        <v>1972230</v>
      </c>
      <c r="N892" s="64">
        <v>1032674</v>
      </c>
      <c r="O892" s="17" t="s">
        <v>11830</v>
      </c>
      <c r="P892" s="17" t="s">
        <v>11831</v>
      </c>
      <c r="Q892" s="17" t="s">
        <v>5320</v>
      </c>
      <c r="R892" s="17" t="s">
        <v>5321</v>
      </c>
      <c r="S892" s="17" t="s">
        <v>5321</v>
      </c>
      <c r="T892" s="17" t="s">
        <v>5321</v>
      </c>
      <c r="U892" s="17" t="s">
        <v>5321</v>
      </c>
      <c r="V892" s="17">
        <v>1</v>
      </c>
      <c r="W892" s="17">
        <v>0</v>
      </c>
      <c r="X892" s="17">
        <v>0</v>
      </c>
    </row>
    <row r="893" spans="1:24" s="17" customFormat="1" ht="11.25" x14ac:dyDescent="0.2">
      <c r="A893" s="17" t="s">
        <v>11832</v>
      </c>
      <c r="B893" s="17" t="s">
        <v>11833</v>
      </c>
      <c r="C893" s="17" t="s">
        <v>11834</v>
      </c>
      <c r="D893" s="17" t="s">
        <v>5381</v>
      </c>
      <c r="E893" s="17">
        <v>2019</v>
      </c>
      <c r="F893" s="17" t="s">
        <v>5882</v>
      </c>
      <c r="H893" s="17" t="s">
        <v>11835</v>
      </c>
      <c r="I893" s="17" t="s">
        <v>5321</v>
      </c>
      <c r="J893" s="17" t="s">
        <v>5321</v>
      </c>
      <c r="K893" s="17" t="s">
        <v>11836</v>
      </c>
      <c r="L893" s="17" t="s">
        <v>11837</v>
      </c>
      <c r="M893" s="64">
        <v>1086000</v>
      </c>
      <c r="N893" s="64">
        <v>597300</v>
      </c>
      <c r="O893" s="17" t="s">
        <v>11838</v>
      </c>
      <c r="P893" s="17" t="s">
        <v>11839</v>
      </c>
      <c r="Q893" s="17" t="s">
        <v>11840</v>
      </c>
      <c r="R893" s="17" t="s">
        <v>5321</v>
      </c>
      <c r="S893" s="17" t="s">
        <v>5321</v>
      </c>
      <c r="T893" s="17" t="s">
        <v>5321</v>
      </c>
      <c r="U893" s="17" t="s">
        <v>5321</v>
      </c>
      <c r="V893" s="17">
        <v>1</v>
      </c>
      <c r="W893" s="17">
        <v>0</v>
      </c>
      <c r="X893" s="17">
        <v>0</v>
      </c>
    </row>
    <row r="894" spans="1:24" s="17" customFormat="1" ht="11.25" x14ac:dyDescent="0.2">
      <c r="A894" s="17" t="s">
        <v>11841</v>
      </c>
      <c r="B894" s="17" t="s">
        <v>11842</v>
      </c>
      <c r="C894" s="17" t="s">
        <v>11843</v>
      </c>
      <c r="D894" s="17" t="s">
        <v>5406</v>
      </c>
      <c r="E894" s="17">
        <v>2017</v>
      </c>
      <c r="F894" s="17" t="s">
        <v>5882</v>
      </c>
      <c r="I894" s="17" t="s">
        <v>11844</v>
      </c>
      <c r="J894" s="17" t="s">
        <v>5607</v>
      </c>
      <c r="K894" s="17" t="s">
        <v>8033</v>
      </c>
      <c r="L894" s="17" t="s">
        <v>6658</v>
      </c>
      <c r="M894" s="64">
        <v>1763885</v>
      </c>
      <c r="N894" s="64">
        <v>1015505</v>
      </c>
      <c r="O894" s="17" t="s">
        <v>11845</v>
      </c>
      <c r="P894" s="17" t="s">
        <v>11846</v>
      </c>
      <c r="Q894" s="17" t="s">
        <v>11847</v>
      </c>
      <c r="R894" s="17" t="s">
        <v>5321</v>
      </c>
      <c r="S894" s="17" t="s">
        <v>5321</v>
      </c>
      <c r="T894" s="17" t="s">
        <v>5321</v>
      </c>
      <c r="U894" s="17" t="s">
        <v>5321</v>
      </c>
      <c r="V894" s="17">
        <v>1</v>
      </c>
      <c r="W894" s="17">
        <v>0</v>
      </c>
      <c r="X894" s="17">
        <v>0</v>
      </c>
    </row>
    <row r="895" spans="1:24" s="17" customFormat="1" ht="11.25" x14ac:dyDescent="0.2">
      <c r="A895" s="17" t="s">
        <v>11848</v>
      </c>
      <c r="B895" s="17" t="s">
        <v>11849</v>
      </c>
      <c r="C895" s="17" t="s">
        <v>11850</v>
      </c>
      <c r="D895" s="17" t="s">
        <v>5393</v>
      </c>
      <c r="E895" s="17">
        <v>2020</v>
      </c>
      <c r="F895" s="17" t="s">
        <v>11</v>
      </c>
      <c r="G895" s="17" t="s">
        <v>11851</v>
      </c>
      <c r="H895" s="17" t="s">
        <v>11852</v>
      </c>
      <c r="I895" s="17" t="s">
        <v>11853</v>
      </c>
      <c r="J895" s="17" t="s">
        <v>5357</v>
      </c>
      <c r="K895" s="17" t="s">
        <v>5330</v>
      </c>
      <c r="L895" s="17" t="s">
        <v>6736</v>
      </c>
      <c r="M895" s="64">
        <v>2666260</v>
      </c>
      <c r="N895" s="64">
        <v>1171050</v>
      </c>
      <c r="O895" s="17" t="s">
        <v>11854</v>
      </c>
      <c r="P895" s="17" t="s">
        <v>11855</v>
      </c>
      <c r="Q895" s="17" t="s">
        <v>11856</v>
      </c>
      <c r="R895" s="17" t="s">
        <v>5321</v>
      </c>
      <c r="S895" s="17" t="s">
        <v>5321</v>
      </c>
      <c r="T895" s="17" t="s">
        <v>5321</v>
      </c>
      <c r="U895" s="17" t="s">
        <v>5321</v>
      </c>
      <c r="V895" s="17">
        <v>1</v>
      </c>
      <c r="W895" s="17">
        <v>0</v>
      </c>
      <c r="X895" s="17">
        <v>0</v>
      </c>
    </row>
    <row r="896" spans="1:24" s="17" customFormat="1" ht="11.25" x14ac:dyDescent="0.2">
      <c r="A896" s="17" t="s">
        <v>11857</v>
      </c>
      <c r="B896" s="17" t="s">
        <v>11858</v>
      </c>
      <c r="C896" s="17" t="s">
        <v>11859</v>
      </c>
      <c r="D896" s="17" t="s">
        <v>10834</v>
      </c>
      <c r="E896" s="17">
        <v>2020</v>
      </c>
      <c r="F896" s="17" t="s">
        <v>13</v>
      </c>
      <c r="I896" s="17" t="s">
        <v>11860</v>
      </c>
      <c r="J896" s="17" t="s">
        <v>5397</v>
      </c>
      <c r="K896" s="17" t="s">
        <v>11861</v>
      </c>
      <c r="L896" s="17" t="s">
        <v>11862</v>
      </c>
      <c r="M896" s="64">
        <v>494185</v>
      </c>
      <c r="N896" s="64">
        <v>289853</v>
      </c>
      <c r="O896" s="17" t="s">
        <v>11863</v>
      </c>
      <c r="P896" s="17" t="s">
        <v>11864</v>
      </c>
      <c r="Q896" s="17" t="s">
        <v>5321</v>
      </c>
      <c r="R896" s="17" t="s">
        <v>5321</v>
      </c>
      <c r="S896" s="17" t="s">
        <v>5321</v>
      </c>
      <c r="T896" s="17" t="s">
        <v>5321</v>
      </c>
      <c r="U896" s="17" t="s">
        <v>5321</v>
      </c>
      <c r="V896" s="17">
        <v>1</v>
      </c>
      <c r="W896" s="17">
        <v>0</v>
      </c>
      <c r="X896" s="17">
        <v>0</v>
      </c>
    </row>
    <row r="897" spans="1:24" s="17" customFormat="1" ht="11.25" x14ac:dyDescent="0.2">
      <c r="A897" s="17" t="s">
        <v>11865</v>
      </c>
      <c r="B897" s="17" t="s">
        <v>11866</v>
      </c>
      <c r="C897" s="17" t="s">
        <v>11867</v>
      </c>
      <c r="D897" s="17" t="s">
        <v>5406</v>
      </c>
      <c r="E897" s="17">
        <v>2017</v>
      </c>
      <c r="F897" s="17" t="s">
        <v>5418</v>
      </c>
      <c r="I897" s="17" t="s">
        <v>11868</v>
      </c>
      <c r="J897" s="17" t="s">
        <v>5329</v>
      </c>
      <c r="K897" s="17" t="s">
        <v>7381</v>
      </c>
      <c r="L897" s="17" t="s">
        <v>5520</v>
      </c>
      <c r="M897" s="64">
        <v>1544343</v>
      </c>
      <c r="N897" s="64">
        <v>926605</v>
      </c>
      <c r="O897" s="17" t="s">
        <v>11869</v>
      </c>
      <c r="P897" s="17" t="s">
        <v>11870</v>
      </c>
      <c r="Q897" s="17" t="s">
        <v>10844</v>
      </c>
      <c r="R897" s="17" t="s">
        <v>5321</v>
      </c>
      <c r="S897" s="17" t="s">
        <v>5321</v>
      </c>
      <c r="T897" s="17" t="s">
        <v>5321</v>
      </c>
      <c r="U897" s="17" t="s">
        <v>5321</v>
      </c>
      <c r="V897" s="17">
        <v>1</v>
      </c>
      <c r="W897" s="17">
        <v>0</v>
      </c>
      <c r="X897" s="17">
        <v>0</v>
      </c>
    </row>
    <row r="898" spans="1:24" s="17" customFormat="1" ht="11.25" x14ac:dyDescent="0.2">
      <c r="A898" s="17" t="s">
        <v>11871</v>
      </c>
      <c r="B898" s="17" t="s">
        <v>11872</v>
      </c>
      <c r="C898" s="17" t="s">
        <v>11873</v>
      </c>
      <c r="D898" s="17" t="s">
        <v>5325</v>
      </c>
      <c r="E898" s="17">
        <v>2020</v>
      </c>
      <c r="F898" s="17" t="s">
        <v>6335</v>
      </c>
      <c r="H898" s="17" t="s">
        <v>8894</v>
      </c>
      <c r="I898" s="17" t="s">
        <v>11874</v>
      </c>
      <c r="J898" s="17" t="s">
        <v>10733</v>
      </c>
      <c r="K898" s="17" t="s">
        <v>5330</v>
      </c>
      <c r="L898" s="17" t="s">
        <v>11875</v>
      </c>
      <c r="M898" s="64">
        <v>52207498</v>
      </c>
      <c r="N898" s="64">
        <v>8460000</v>
      </c>
      <c r="O898" s="17" t="s">
        <v>11876</v>
      </c>
      <c r="P898" s="17" t="s">
        <v>11877</v>
      </c>
      <c r="Q898" s="17" t="s">
        <v>11878</v>
      </c>
      <c r="R898" s="17" t="s">
        <v>11879</v>
      </c>
      <c r="S898" s="17" t="s">
        <v>11880</v>
      </c>
      <c r="T898" s="17" t="s">
        <v>5321</v>
      </c>
      <c r="U898" s="17" t="s">
        <v>11881</v>
      </c>
      <c r="V898" s="17">
        <v>1</v>
      </c>
      <c r="W898" s="17">
        <v>0</v>
      </c>
      <c r="X898" s="17">
        <v>0</v>
      </c>
    </row>
    <row r="899" spans="1:24" s="17" customFormat="1" ht="11.25" x14ac:dyDescent="0.2">
      <c r="A899" s="17" t="s">
        <v>11882</v>
      </c>
      <c r="B899" s="17" t="s">
        <v>11883</v>
      </c>
      <c r="C899" s="17" t="s">
        <v>11884</v>
      </c>
      <c r="D899" s="17" t="s">
        <v>5393</v>
      </c>
      <c r="E899" s="17">
        <v>2015</v>
      </c>
      <c r="F899" s="17" t="s">
        <v>5430</v>
      </c>
      <c r="H899" s="17" t="s">
        <v>11885</v>
      </c>
      <c r="I899" s="17" t="s">
        <v>11886</v>
      </c>
      <c r="J899" s="17" t="s">
        <v>5560</v>
      </c>
      <c r="K899" s="17" t="s">
        <v>5463</v>
      </c>
      <c r="L899" s="17" t="s">
        <v>6097</v>
      </c>
      <c r="M899" s="64">
        <v>1957998</v>
      </c>
      <c r="N899" s="64">
        <v>1052412</v>
      </c>
      <c r="O899" s="17" t="s">
        <v>10774</v>
      </c>
      <c r="P899" s="17" t="s">
        <v>11887</v>
      </c>
      <c r="Q899" s="17" t="s">
        <v>11076</v>
      </c>
      <c r="R899" s="17" t="s">
        <v>5321</v>
      </c>
      <c r="S899" s="17" t="s">
        <v>5321</v>
      </c>
      <c r="T899" s="17" t="s">
        <v>5321</v>
      </c>
      <c r="U899" s="17" t="s">
        <v>5321</v>
      </c>
      <c r="V899" s="17">
        <v>1</v>
      </c>
      <c r="W899" s="17">
        <v>0</v>
      </c>
      <c r="X899" s="17">
        <v>0</v>
      </c>
    </row>
    <row r="900" spans="1:24" s="17" customFormat="1" ht="11.25" x14ac:dyDescent="0.2">
      <c r="A900" s="17" t="s">
        <v>11888</v>
      </c>
      <c r="B900" s="17" t="s">
        <v>11889</v>
      </c>
      <c r="C900" s="17" t="s">
        <v>11890</v>
      </c>
      <c r="D900" s="17" t="s">
        <v>5381</v>
      </c>
      <c r="E900" s="17">
        <v>2019</v>
      </c>
      <c r="F900" s="17" t="s">
        <v>5341</v>
      </c>
      <c r="H900" s="17" t="s">
        <v>11891</v>
      </c>
      <c r="I900" s="17" t="s">
        <v>11892</v>
      </c>
      <c r="J900" s="17" t="s">
        <v>8725</v>
      </c>
      <c r="K900" s="17" t="s">
        <v>9107</v>
      </c>
      <c r="L900" s="17" t="s">
        <v>5672</v>
      </c>
      <c r="M900" s="64">
        <v>1832811</v>
      </c>
      <c r="N900" s="64">
        <v>1004792</v>
      </c>
      <c r="O900" s="17" t="s">
        <v>11893</v>
      </c>
      <c r="P900" s="17" t="s">
        <v>11894</v>
      </c>
      <c r="Q900" s="17" t="s">
        <v>11895</v>
      </c>
      <c r="R900" s="17" t="s">
        <v>5321</v>
      </c>
      <c r="S900" s="17" t="s">
        <v>5321</v>
      </c>
      <c r="T900" s="17" t="s">
        <v>5321</v>
      </c>
      <c r="U900" s="17" t="s">
        <v>5321</v>
      </c>
      <c r="V900" s="17">
        <v>1</v>
      </c>
      <c r="W900" s="17">
        <v>0</v>
      </c>
      <c r="X900" s="17">
        <v>0</v>
      </c>
    </row>
    <row r="901" spans="1:24" s="17" customFormat="1" ht="11.25" x14ac:dyDescent="0.2">
      <c r="A901" s="17" t="s">
        <v>11896</v>
      </c>
      <c r="B901" s="17" t="s">
        <v>11897</v>
      </c>
      <c r="C901" s="17" t="s">
        <v>11898</v>
      </c>
      <c r="D901" s="17" t="s">
        <v>5441</v>
      </c>
      <c r="E901" s="17">
        <v>2020</v>
      </c>
      <c r="F901" s="17" t="s">
        <v>5430</v>
      </c>
      <c r="H901" s="17" t="s">
        <v>11899</v>
      </c>
      <c r="I901" s="17" t="s">
        <v>11900</v>
      </c>
      <c r="J901" s="17" t="s">
        <v>9706</v>
      </c>
      <c r="K901" s="17" t="s">
        <v>5345</v>
      </c>
      <c r="L901" s="17" t="s">
        <v>5346</v>
      </c>
      <c r="M901" s="64">
        <v>3024537</v>
      </c>
      <c r="N901" s="64">
        <v>1663495</v>
      </c>
      <c r="O901" s="17" t="s">
        <v>11901</v>
      </c>
      <c r="P901" s="17" t="s">
        <v>11902</v>
      </c>
      <c r="Q901" s="17" t="s">
        <v>10306</v>
      </c>
      <c r="R901" s="17" t="s">
        <v>5321</v>
      </c>
      <c r="S901" s="17" t="s">
        <v>5321</v>
      </c>
      <c r="T901" s="17" t="s">
        <v>5321</v>
      </c>
      <c r="U901" s="17" t="s">
        <v>5321</v>
      </c>
      <c r="V901" s="17">
        <v>1</v>
      </c>
      <c r="W901" s="17">
        <v>0</v>
      </c>
      <c r="X901" s="17">
        <v>0</v>
      </c>
    </row>
    <row r="902" spans="1:24" s="17" customFormat="1" ht="11.25" x14ac:dyDescent="0.2">
      <c r="A902" s="17" t="s">
        <v>11903</v>
      </c>
      <c r="B902" s="17" t="s">
        <v>11904</v>
      </c>
      <c r="C902" s="17" t="s">
        <v>11905</v>
      </c>
      <c r="D902" s="17" t="s">
        <v>5441</v>
      </c>
      <c r="E902" s="17">
        <v>2020</v>
      </c>
      <c r="F902" s="17" t="s">
        <v>5516</v>
      </c>
      <c r="H902" s="17" t="s">
        <v>11906</v>
      </c>
      <c r="I902" s="17" t="s">
        <v>11907</v>
      </c>
      <c r="J902" s="17" t="s">
        <v>11082</v>
      </c>
      <c r="K902" s="17" t="s">
        <v>5520</v>
      </c>
      <c r="L902" s="17" t="s">
        <v>5399</v>
      </c>
      <c r="M902" s="64">
        <v>3053810</v>
      </c>
      <c r="N902" s="64">
        <v>1679595</v>
      </c>
      <c r="O902" s="17" t="s">
        <v>11908</v>
      </c>
      <c r="P902" s="17" t="s">
        <v>11909</v>
      </c>
      <c r="Q902" s="17" t="s">
        <v>5320</v>
      </c>
      <c r="R902" s="17" t="s">
        <v>5321</v>
      </c>
      <c r="S902" s="17" t="s">
        <v>5321</v>
      </c>
      <c r="T902" s="17" t="s">
        <v>5321</v>
      </c>
      <c r="U902" s="17" t="s">
        <v>5321</v>
      </c>
      <c r="V902" s="17">
        <v>1</v>
      </c>
      <c r="W902" s="17">
        <v>0</v>
      </c>
      <c r="X902" s="17">
        <v>0</v>
      </c>
    </row>
    <row r="903" spans="1:24" s="17" customFormat="1" ht="11.25" x14ac:dyDescent="0.2">
      <c r="A903" s="17" t="s">
        <v>11910</v>
      </c>
      <c r="B903" s="17" t="s">
        <v>11911</v>
      </c>
      <c r="C903" s="17" t="s">
        <v>11912</v>
      </c>
      <c r="D903" s="17" t="s">
        <v>5381</v>
      </c>
      <c r="E903" s="17">
        <v>2015</v>
      </c>
      <c r="F903" s="17" t="s">
        <v>5882</v>
      </c>
      <c r="H903" s="17" t="s">
        <v>11913</v>
      </c>
      <c r="I903" s="17" t="s">
        <v>11914</v>
      </c>
      <c r="J903" s="17" t="s">
        <v>5597</v>
      </c>
      <c r="K903" s="17" t="s">
        <v>5487</v>
      </c>
      <c r="L903" s="17" t="s">
        <v>5422</v>
      </c>
      <c r="M903" s="64">
        <v>1055041</v>
      </c>
      <c r="N903" s="64">
        <v>633024</v>
      </c>
      <c r="O903" s="17" t="s">
        <v>11915</v>
      </c>
      <c r="P903" s="17" t="s">
        <v>11916</v>
      </c>
      <c r="Q903" s="17" t="s">
        <v>11917</v>
      </c>
      <c r="R903" s="17" t="s">
        <v>5321</v>
      </c>
      <c r="S903" s="17" t="s">
        <v>5321</v>
      </c>
      <c r="T903" s="17" t="s">
        <v>5321</v>
      </c>
      <c r="U903" s="17" t="s">
        <v>5321</v>
      </c>
      <c r="V903" s="17">
        <v>1</v>
      </c>
      <c r="W903" s="17">
        <v>0</v>
      </c>
      <c r="X903" s="17">
        <v>0</v>
      </c>
    </row>
    <row r="904" spans="1:24" s="17" customFormat="1" ht="11.25" x14ac:dyDescent="0.2">
      <c r="A904" s="17" t="s">
        <v>11918</v>
      </c>
      <c r="B904" s="17" t="s">
        <v>11919</v>
      </c>
      <c r="C904" s="17" t="s">
        <v>11920</v>
      </c>
      <c r="D904" s="17" t="s">
        <v>5495</v>
      </c>
      <c r="E904" s="17">
        <v>2014</v>
      </c>
      <c r="F904" s="17" t="s">
        <v>5326</v>
      </c>
      <c r="I904" s="17" t="s">
        <v>11921</v>
      </c>
      <c r="J904" s="17" t="s">
        <v>5329</v>
      </c>
      <c r="K904" s="17" t="s">
        <v>9275</v>
      </c>
      <c r="L904" s="17" t="s">
        <v>6658</v>
      </c>
      <c r="M904" s="64">
        <v>19981352</v>
      </c>
      <c r="N904" s="64">
        <v>11988811</v>
      </c>
      <c r="O904" s="17" t="s">
        <v>11922</v>
      </c>
      <c r="P904" s="17" t="s">
        <v>11923</v>
      </c>
      <c r="Q904" s="17" t="s">
        <v>6183</v>
      </c>
      <c r="R904" s="17" t="s">
        <v>5321</v>
      </c>
      <c r="S904" s="17" t="s">
        <v>5321</v>
      </c>
      <c r="T904" s="17" t="s">
        <v>5321</v>
      </c>
      <c r="U904" s="17" t="s">
        <v>5321</v>
      </c>
      <c r="V904" s="17">
        <v>1</v>
      </c>
      <c r="W904" s="17">
        <v>0</v>
      </c>
      <c r="X904" s="17">
        <v>0</v>
      </c>
    </row>
    <row r="905" spans="1:24" s="17" customFormat="1" ht="11.25" x14ac:dyDescent="0.2">
      <c r="A905" s="17" t="s">
        <v>11924</v>
      </c>
      <c r="B905" s="17" t="s">
        <v>11925</v>
      </c>
      <c r="C905" s="17" t="s">
        <v>11926</v>
      </c>
      <c r="D905" s="17" t="s">
        <v>5441</v>
      </c>
      <c r="E905" s="17">
        <v>2020</v>
      </c>
      <c r="F905" s="17" t="s">
        <v>5430</v>
      </c>
      <c r="H905" s="17" t="s">
        <v>11927</v>
      </c>
      <c r="I905" s="17" t="s">
        <v>11928</v>
      </c>
      <c r="J905" s="17" t="s">
        <v>10302</v>
      </c>
      <c r="K905" s="17" t="s">
        <v>11929</v>
      </c>
      <c r="L905" s="17" t="s">
        <v>11930</v>
      </c>
      <c r="M905" s="64">
        <v>2638132</v>
      </c>
      <c r="N905" s="64">
        <v>1450969</v>
      </c>
      <c r="O905" s="17" t="s">
        <v>11931</v>
      </c>
      <c r="P905" s="17" t="s">
        <v>11932</v>
      </c>
      <c r="Q905" s="17" t="s">
        <v>5320</v>
      </c>
      <c r="R905" s="17" t="s">
        <v>5321</v>
      </c>
      <c r="S905" s="17" t="s">
        <v>5321</v>
      </c>
      <c r="T905" s="17" t="s">
        <v>5321</v>
      </c>
      <c r="U905" s="17" t="s">
        <v>5321</v>
      </c>
      <c r="V905" s="17">
        <v>1</v>
      </c>
      <c r="W905" s="17">
        <v>0</v>
      </c>
      <c r="X905" s="17">
        <v>0</v>
      </c>
    </row>
    <row r="906" spans="1:24" s="17" customFormat="1" ht="11.25" x14ac:dyDescent="0.2">
      <c r="A906" s="17" t="s">
        <v>11933</v>
      </c>
      <c r="B906" s="17" t="s">
        <v>11934</v>
      </c>
      <c r="C906" s="17" t="s">
        <v>11935</v>
      </c>
      <c r="D906" s="17" t="s">
        <v>5441</v>
      </c>
      <c r="E906" s="17">
        <v>2015</v>
      </c>
      <c r="F906" s="17" t="s">
        <v>17</v>
      </c>
      <c r="H906" s="17" t="s">
        <v>11936</v>
      </c>
      <c r="I906" s="17" t="s">
        <v>11937</v>
      </c>
      <c r="J906" s="17" t="s">
        <v>6535</v>
      </c>
      <c r="K906" s="17" t="s">
        <v>5744</v>
      </c>
      <c r="L906" s="17" t="s">
        <v>5976</v>
      </c>
      <c r="M906" s="64">
        <v>3439746</v>
      </c>
      <c r="N906" s="64">
        <v>2051538</v>
      </c>
      <c r="O906" s="17" t="s">
        <v>6329</v>
      </c>
      <c r="P906" s="17" t="s">
        <v>11938</v>
      </c>
      <c r="Q906" s="17" t="s">
        <v>11939</v>
      </c>
      <c r="R906" s="17" t="s">
        <v>5321</v>
      </c>
      <c r="S906" s="17" t="s">
        <v>5321</v>
      </c>
      <c r="T906" s="17" t="s">
        <v>5321</v>
      </c>
      <c r="U906" s="17" t="s">
        <v>5321</v>
      </c>
      <c r="V906" s="17">
        <v>1</v>
      </c>
      <c r="W906" s="17">
        <v>0</v>
      </c>
      <c r="X906" s="17">
        <v>0</v>
      </c>
    </row>
    <row r="907" spans="1:24" s="17" customFormat="1" ht="11.25" x14ac:dyDescent="0.2">
      <c r="A907" s="17" t="s">
        <v>11940</v>
      </c>
      <c r="B907" s="17" t="s">
        <v>11941</v>
      </c>
      <c r="C907" s="17" t="s">
        <v>11942</v>
      </c>
      <c r="D907" s="17" t="s">
        <v>5441</v>
      </c>
      <c r="E907" s="17">
        <v>2019</v>
      </c>
      <c r="F907" s="17" t="s">
        <v>5430</v>
      </c>
      <c r="H907" s="17" t="s">
        <v>11943</v>
      </c>
      <c r="I907" s="17" t="s">
        <v>11944</v>
      </c>
      <c r="J907" s="17" t="s">
        <v>5716</v>
      </c>
      <c r="K907" s="17" t="s">
        <v>9030</v>
      </c>
      <c r="L907" s="17" t="s">
        <v>5473</v>
      </c>
      <c r="M907" s="64">
        <v>2861101</v>
      </c>
      <c r="N907" s="64">
        <v>1424390</v>
      </c>
      <c r="O907" s="17" t="s">
        <v>11945</v>
      </c>
      <c r="P907" s="17" t="s">
        <v>11946</v>
      </c>
      <c r="Q907" s="17" t="s">
        <v>5320</v>
      </c>
      <c r="R907" s="17" t="s">
        <v>5321</v>
      </c>
      <c r="S907" s="17" t="s">
        <v>5321</v>
      </c>
      <c r="T907" s="17" t="s">
        <v>5321</v>
      </c>
      <c r="U907" s="17" t="s">
        <v>5321</v>
      </c>
      <c r="V907" s="17">
        <v>1</v>
      </c>
      <c r="W907" s="17">
        <v>0</v>
      </c>
      <c r="X907" s="17">
        <v>0</v>
      </c>
    </row>
    <row r="908" spans="1:24" s="17" customFormat="1" ht="11.25" x14ac:dyDescent="0.2">
      <c r="A908" s="17" t="s">
        <v>11947</v>
      </c>
      <c r="B908" s="17" t="s">
        <v>11948</v>
      </c>
      <c r="C908" s="17" t="s">
        <v>11949</v>
      </c>
      <c r="D908" s="17" t="s">
        <v>5393</v>
      </c>
      <c r="E908" s="17">
        <v>2020</v>
      </c>
      <c r="F908" s="17" t="s">
        <v>5460</v>
      </c>
      <c r="H908" s="17" t="s">
        <v>11950</v>
      </c>
      <c r="I908" s="17" t="s">
        <v>11951</v>
      </c>
      <c r="J908" s="17" t="s">
        <v>7343</v>
      </c>
      <c r="K908" s="17" t="s">
        <v>5330</v>
      </c>
      <c r="L908" s="17" t="s">
        <v>8025</v>
      </c>
      <c r="M908" s="64">
        <v>3791715</v>
      </c>
      <c r="N908" s="64">
        <v>1743850</v>
      </c>
      <c r="O908" s="17" t="s">
        <v>11952</v>
      </c>
      <c r="P908" s="17" t="s">
        <v>11953</v>
      </c>
      <c r="Q908" s="17" t="s">
        <v>11954</v>
      </c>
      <c r="R908" s="17" t="s">
        <v>5321</v>
      </c>
      <c r="S908" s="17" t="s">
        <v>5321</v>
      </c>
      <c r="T908" s="17" t="s">
        <v>5321</v>
      </c>
      <c r="U908" s="17" t="s">
        <v>5321</v>
      </c>
      <c r="V908" s="17">
        <v>1</v>
      </c>
      <c r="W908" s="17">
        <v>0</v>
      </c>
      <c r="X908" s="17">
        <v>0</v>
      </c>
    </row>
    <row r="909" spans="1:24" s="17" customFormat="1" ht="11.25" x14ac:dyDescent="0.2">
      <c r="A909" s="17" t="s">
        <v>11955</v>
      </c>
      <c r="B909" s="17" t="s">
        <v>11956</v>
      </c>
      <c r="C909" s="17" t="s">
        <v>11957</v>
      </c>
      <c r="D909" s="17" t="s">
        <v>5393</v>
      </c>
      <c r="E909" s="17">
        <v>2019</v>
      </c>
      <c r="F909" s="17" t="s">
        <v>5394</v>
      </c>
      <c r="H909" s="17" t="s">
        <v>11958</v>
      </c>
      <c r="I909" s="17" t="s">
        <v>11959</v>
      </c>
      <c r="J909" s="17" t="s">
        <v>5357</v>
      </c>
      <c r="K909" s="17" t="s">
        <v>10565</v>
      </c>
      <c r="L909" s="17" t="s">
        <v>9253</v>
      </c>
      <c r="M909" s="64">
        <v>3392681</v>
      </c>
      <c r="N909" s="64">
        <v>1865974</v>
      </c>
      <c r="O909" s="17" t="s">
        <v>11960</v>
      </c>
      <c r="P909" s="17" t="s">
        <v>11961</v>
      </c>
      <c r="Q909" s="17" t="s">
        <v>9008</v>
      </c>
      <c r="R909" s="17" t="s">
        <v>5321</v>
      </c>
      <c r="S909" s="17" t="s">
        <v>5321</v>
      </c>
      <c r="T909" s="17" t="s">
        <v>5321</v>
      </c>
      <c r="U909" s="17" t="s">
        <v>5321</v>
      </c>
      <c r="V909" s="17">
        <v>1</v>
      </c>
      <c r="W909" s="17">
        <v>0</v>
      </c>
      <c r="X909" s="17">
        <v>0</v>
      </c>
    </row>
    <row r="910" spans="1:24" s="17" customFormat="1" ht="11.25" x14ac:dyDescent="0.2">
      <c r="A910" s="17" t="s">
        <v>11962</v>
      </c>
      <c r="B910" s="17" t="s">
        <v>11963</v>
      </c>
      <c r="C910" s="17" t="s">
        <v>11964</v>
      </c>
      <c r="D910" s="17" t="s">
        <v>5393</v>
      </c>
      <c r="E910" s="17">
        <v>2020</v>
      </c>
      <c r="F910" s="17" t="s">
        <v>5460</v>
      </c>
      <c r="G910" s="17" t="s">
        <v>11965</v>
      </c>
      <c r="H910" s="17" t="s">
        <v>11966</v>
      </c>
      <c r="I910" s="17" t="s">
        <v>11967</v>
      </c>
      <c r="J910" s="17" t="s">
        <v>5384</v>
      </c>
      <c r="K910" s="17" t="s">
        <v>5330</v>
      </c>
      <c r="L910" s="17" t="s">
        <v>8025</v>
      </c>
      <c r="M910" s="64">
        <v>2520851</v>
      </c>
      <c r="N910" s="64">
        <v>1207823</v>
      </c>
      <c r="O910" s="17" t="s">
        <v>11466</v>
      </c>
      <c r="P910" s="17" t="s">
        <v>11968</v>
      </c>
      <c r="Q910" s="17" t="s">
        <v>11969</v>
      </c>
      <c r="R910" s="17" t="s">
        <v>5321</v>
      </c>
      <c r="S910" s="17" t="s">
        <v>5321</v>
      </c>
      <c r="T910" s="17" t="s">
        <v>5321</v>
      </c>
      <c r="U910" s="17" t="s">
        <v>5321</v>
      </c>
      <c r="V910" s="17">
        <v>1</v>
      </c>
      <c r="W910" s="17">
        <v>0</v>
      </c>
      <c r="X910" s="17">
        <v>0</v>
      </c>
    </row>
    <row r="911" spans="1:24" s="17" customFormat="1" ht="11.25" x14ac:dyDescent="0.2">
      <c r="A911" s="17" t="s">
        <v>11970</v>
      </c>
      <c r="B911" s="17" t="s">
        <v>11971</v>
      </c>
      <c r="C911" s="17" t="s">
        <v>11972</v>
      </c>
      <c r="D911" s="17" t="s">
        <v>5441</v>
      </c>
      <c r="E911" s="17">
        <v>2020</v>
      </c>
      <c r="F911" s="17" t="s">
        <v>5882</v>
      </c>
      <c r="H911" s="17" t="s">
        <v>11828</v>
      </c>
      <c r="I911" s="17" t="s">
        <v>11973</v>
      </c>
      <c r="J911" s="17" t="s">
        <v>6845</v>
      </c>
      <c r="K911" s="17" t="s">
        <v>5330</v>
      </c>
      <c r="L911" s="17" t="s">
        <v>6736</v>
      </c>
      <c r="M911" s="64">
        <v>5157112</v>
      </c>
      <c r="N911" s="64">
        <v>2835628</v>
      </c>
      <c r="O911" s="17" t="s">
        <v>5510</v>
      </c>
      <c r="P911" s="17" t="s">
        <v>11974</v>
      </c>
      <c r="Q911" s="17" t="s">
        <v>11975</v>
      </c>
      <c r="R911" s="17" t="s">
        <v>5321</v>
      </c>
      <c r="S911" s="17" t="s">
        <v>5321</v>
      </c>
      <c r="T911" s="17" t="s">
        <v>5321</v>
      </c>
      <c r="U911" s="17" t="s">
        <v>5321</v>
      </c>
      <c r="V911" s="17">
        <v>1</v>
      </c>
      <c r="W911" s="17">
        <v>0</v>
      </c>
      <c r="X911" s="17">
        <v>0</v>
      </c>
    </row>
    <row r="912" spans="1:24" s="17" customFormat="1" ht="11.25" x14ac:dyDescent="0.2">
      <c r="A912" s="17" t="s">
        <v>11976</v>
      </c>
      <c r="B912" s="17" t="s">
        <v>11977</v>
      </c>
      <c r="C912" s="17" t="s">
        <v>11978</v>
      </c>
      <c r="D912" s="17" t="s">
        <v>5325</v>
      </c>
      <c r="E912" s="17">
        <v>2018</v>
      </c>
      <c r="F912" s="17" t="s">
        <v>5655</v>
      </c>
      <c r="H912" s="17" t="s">
        <v>11979</v>
      </c>
      <c r="I912" s="17" t="s">
        <v>11980</v>
      </c>
      <c r="J912" s="17" t="s">
        <v>7343</v>
      </c>
      <c r="K912" s="17" t="s">
        <v>8087</v>
      </c>
      <c r="L912" s="17" t="s">
        <v>5672</v>
      </c>
      <c r="M912" s="64">
        <v>5513267</v>
      </c>
      <c r="N912" s="64">
        <v>3017647</v>
      </c>
      <c r="O912" s="17" t="s">
        <v>6869</v>
      </c>
      <c r="P912" s="17" t="s">
        <v>11981</v>
      </c>
      <c r="Q912" s="17" t="s">
        <v>5828</v>
      </c>
      <c r="R912" s="17" t="s">
        <v>5321</v>
      </c>
      <c r="S912" s="17" t="s">
        <v>5321</v>
      </c>
      <c r="T912" s="17" t="s">
        <v>11982</v>
      </c>
      <c r="U912" s="17" t="s">
        <v>5321</v>
      </c>
      <c r="V912" s="17">
        <v>1</v>
      </c>
      <c r="W912" s="17">
        <v>0</v>
      </c>
      <c r="X912" s="17">
        <v>0</v>
      </c>
    </row>
    <row r="913" spans="1:24" s="17" customFormat="1" ht="11.25" x14ac:dyDescent="0.2">
      <c r="A913" s="17" t="s">
        <v>11983</v>
      </c>
      <c r="B913" s="17" t="s">
        <v>11984</v>
      </c>
      <c r="C913" s="17" t="s">
        <v>11985</v>
      </c>
      <c r="D913" s="17" t="s">
        <v>5325</v>
      </c>
      <c r="E913" s="17">
        <v>2015</v>
      </c>
      <c r="F913" s="17" t="s">
        <v>6335</v>
      </c>
      <c r="H913" s="17" t="s">
        <v>11986</v>
      </c>
      <c r="I913" s="17" t="s">
        <v>11987</v>
      </c>
      <c r="J913" s="17" t="s">
        <v>6845</v>
      </c>
      <c r="K913" s="17" t="s">
        <v>6607</v>
      </c>
      <c r="L913" s="17" t="s">
        <v>5473</v>
      </c>
      <c r="M913" s="64">
        <v>8399265</v>
      </c>
      <c r="N913" s="64">
        <v>5962905</v>
      </c>
      <c r="O913" s="17" t="s">
        <v>5372</v>
      </c>
      <c r="P913" s="17" t="s">
        <v>11988</v>
      </c>
      <c r="Q913" s="17" t="s">
        <v>5374</v>
      </c>
      <c r="R913" s="17" t="s">
        <v>5375</v>
      </c>
      <c r="S913" s="17" t="s">
        <v>11989</v>
      </c>
      <c r="T913" s="17" t="s">
        <v>5321</v>
      </c>
      <c r="U913" s="17" t="s">
        <v>11990</v>
      </c>
      <c r="V913" s="17">
        <v>1</v>
      </c>
      <c r="W913" s="17">
        <v>0</v>
      </c>
      <c r="X913" s="17">
        <v>0</v>
      </c>
    </row>
    <row r="914" spans="1:24" s="17" customFormat="1" ht="11.25" x14ac:dyDescent="0.2">
      <c r="A914" s="17" t="s">
        <v>11991</v>
      </c>
      <c r="B914" s="17" t="s">
        <v>11992</v>
      </c>
      <c r="C914" s="17" t="s">
        <v>11993</v>
      </c>
      <c r="D914" s="17" t="s">
        <v>5393</v>
      </c>
      <c r="E914" s="17">
        <v>2017</v>
      </c>
      <c r="F914" s="17" t="s">
        <v>5430</v>
      </c>
      <c r="H914" s="17" t="s">
        <v>11994</v>
      </c>
      <c r="I914" s="17" t="s">
        <v>11995</v>
      </c>
      <c r="J914" s="17" t="s">
        <v>5329</v>
      </c>
      <c r="K914" s="17" t="s">
        <v>6123</v>
      </c>
      <c r="L914" s="17" t="s">
        <v>5473</v>
      </c>
      <c r="M914" s="64">
        <v>2081507</v>
      </c>
      <c r="N914" s="64">
        <v>1182452</v>
      </c>
      <c r="O914" s="17" t="s">
        <v>5321</v>
      </c>
      <c r="P914" s="17" t="s">
        <v>11996</v>
      </c>
      <c r="Q914" s="17" t="s">
        <v>11997</v>
      </c>
      <c r="R914" s="17" t="s">
        <v>5321</v>
      </c>
      <c r="S914" s="17" t="s">
        <v>5321</v>
      </c>
      <c r="T914" s="17" t="s">
        <v>5321</v>
      </c>
      <c r="U914" s="17" t="s">
        <v>5321</v>
      </c>
      <c r="V914" s="17">
        <v>1</v>
      </c>
      <c r="W914" s="17">
        <v>0</v>
      </c>
      <c r="X914" s="17">
        <v>0</v>
      </c>
    </row>
    <row r="915" spans="1:24" s="17" customFormat="1" ht="11.25" x14ac:dyDescent="0.2">
      <c r="A915" s="17" t="s">
        <v>11998</v>
      </c>
      <c r="B915" s="17" t="s">
        <v>11999</v>
      </c>
      <c r="C915" s="17" t="s">
        <v>12000</v>
      </c>
      <c r="D915" s="17" t="s">
        <v>5393</v>
      </c>
      <c r="E915" s="17">
        <v>2020</v>
      </c>
      <c r="F915" s="17" t="s">
        <v>5460</v>
      </c>
      <c r="H915" s="17" t="s">
        <v>12001</v>
      </c>
      <c r="I915" s="17" t="s">
        <v>12002</v>
      </c>
      <c r="J915" s="17" t="s">
        <v>5637</v>
      </c>
      <c r="K915" s="17" t="s">
        <v>5330</v>
      </c>
      <c r="L915" s="17" t="s">
        <v>7464</v>
      </c>
      <c r="M915" s="64">
        <v>2329658</v>
      </c>
      <c r="N915" s="64">
        <v>1216751</v>
      </c>
      <c r="O915" s="17" t="s">
        <v>12003</v>
      </c>
      <c r="P915" s="17" t="s">
        <v>12004</v>
      </c>
      <c r="Q915" s="17" t="s">
        <v>12005</v>
      </c>
      <c r="R915" s="17" t="s">
        <v>5321</v>
      </c>
      <c r="S915" s="17" t="s">
        <v>5321</v>
      </c>
      <c r="T915" s="17" t="s">
        <v>5321</v>
      </c>
      <c r="U915" s="17" t="s">
        <v>5321</v>
      </c>
      <c r="V915" s="17">
        <v>1</v>
      </c>
      <c r="W915" s="17">
        <v>0</v>
      </c>
      <c r="X915" s="17">
        <v>0</v>
      </c>
    </row>
    <row r="916" spans="1:24" s="17" customFormat="1" ht="11.25" x14ac:dyDescent="0.2">
      <c r="A916" s="17" t="s">
        <v>12006</v>
      </c>
      <c r="B916" s="17" t="s">
        <v>12007</v>
      </c>
      <c r="C916" s="17" t="s">
        <v>12008</v>
      </c>
      <c r="D916" s="17" t="s">
        <v>5393</v>
      </c>
      <c r="E916" s="17">
        <v>2020</v>
      </c>
      <c r="F916" s="17" t="s">
        <v>5460</v>
      </c>
      <c r="H916" s="17" t="s">
        <v>12009</v>
      </c>
      <c r="I916" s="17" t="s">
        <v>12010</v>
      </c>
      <c r="J916" s="17" t="s">
        <v>5397</v>
      </c>
      <c r="K916" s="17" t="s">
        <v>5330</v>
      </c>
      <c r="L916" s="17" t="s">
        <v>7639</v>
      </c>
      <c r="M916" s="64">
        <v>3194773</v>
      </c>
      <c r="N916" s="64">
        <v>1757125</v>
      </c>
      <c r="O916" s="17" t="s">
        <v>12011</v>
      </c>
      <c r="P916" s="17" t="s">
        <v>12012</v>
      </c>
      <c r="Q916" s="17" t="s">
        <v>6232</v>
      </c>
      <c r="R916" s="17" t="s">
        <v>5321</v>
      </c>
      <c r="S916" s="17" t="s">
        <v>5321</v>
      </c>
      <c r="T916" s="17" t="s">
        <v>5321</v>
      </c>
      <c r="U916" s="17" t="s">
        <v>5321</v>
      </c>
      <c r="V916" s="17">
        <v>1</v>
      </c>
      <c r="W916" s="17">
        <v>0</v>
      </c>
      <c r="X916" s="17">
        <v>0</v>
      </c>
    </row>
    <row r="917" spans="1:24" s="17" customFormat="1" ht="11.25" x14ac:dyDescent="0.2">
      <c r="A917" s="17" t="s">
        <v>12013</v>
      </c>
      <c r="B917" s="17" t="s">
        <v>12014</v>
      </c>
      <c r="C917" s="17" t="s">
        <v>12015</v>
      </c>
      <c r="D917" s="17" t="s">
        <v>5393</v>
      </c>
      <c r="E917" s="17">
        <v>2020</v>
      </c>
      <c r="F917" s="17" t="s">
        <v>5460</v>
      </c>
      <c r="H917" s="17" t="s">
        <v>12016</v>
      </c>
      <c r="I917" s="17" t="s">
        <v>12017</v>
      </c>
      <c r="J917" s="17" t="s">
        <v>11082</v>
      </c>
      <c r="K917" s="17" t="s">
        <v>5330</v>
      </c>
      <c r="L917" s="17" t="s">
        <v>7464</v>
      </c>
      <c r="M917" s="64">
        <v>3328628</v>
      </c>
      <c r="N917" s="64">
        <v>1814245</v>
      </c>
      <c r="O917" s="17" t="s">
        <v>12018</v>
      </c>
      <c r="P917" s="17" t="s">
        <v>12019</v>
      </c>
      <c r="Q917" s="17" t="s">
        <v>12020</v>
      </c>
      <c r="R917" s="17" t="s">
        <v>5321</v>
      </c>
      <c r="S917" s="17" t="s">
        <v>5321</v>
      </c>
      <c r="T917" s="17" t="s">
        <v>5321</v>
      </c>
      <c r="U917" s="17" t="s">
        <v>5321</v>
      </c>
      <c r="V917" s="17">
        <v>1</v>
      </c>
      <c r="W917" s="17">
        <v>0</v>
      </c>
      <c r="X917" s="17">
        <v>0</v>
      </c>
    </row>
    <row r="918" spans="1:24" s="17" customFormat="1" ht="11.25" x14ac:dyDescent="0.2">
      <c r="A918" s="17" t="s">
        <v>12021</v>
      </c>
      <c r="B918" s="17" t="s">
        <v>12022</v>
      </c>
      <c r="C918" s="17" t="s">
        <v>12023</v>
      </c>
      <c r="D918" s="17" t="s">
        <v>5393</v>
      </c>
      <c r="E918" s="17">
        <v>2014</v>
      </c>
      <c r="F918" s="17" t="s">
        <v>17</v>
      </c>
      <c r="H918" s="17" t="s">
        <v>12024</v>
      </c>
      <c r="I918" s="17" t="s">
        <v>12025</v>
      </c>
      <c r="J918" s="17" t="s">
        <v>5329</v>
      </c>
      <c r="K918" s="17" t="s">
        <v>12026</v>
      </c>
      <c r="L918" s="17" t="s">
        <v>12027</v>
      </c>
      <c r="M918" s="64">
        <v>574396</v>
      </c>
      <c r="N918" s="64">
        <v>320600</v>
      </c>
      <c r="O918" s="17" t="s">
        <v>12028</v>
      </c>
      <c r="P918" s="17" t="s">
        <v>12029</v>
      </c>
      <c r="Q918" s="17" t="s">
        <v>12030</v>
      </c>
      <c r="R918" s="17" t="s">
        <v>5321</v>
      </c>
      <c r="S918" s="17" t="s">
        <v>5321</v>
      </c>
      <c r="T918" s="17" t="s">
        <v>5321</v>
      </c>
      <c r="U918" s="17" t="s">
        <v>5321</v>
      </c>
      <c r="V918" s="17">
        <v>1</v>
      </c>
      <c r="W918" s="17">
        <v>0</v>
      </c>
      <c r="X918" s="17">
        <v>0</v>
      </c>
    </row>
    <row r="919" spans="1:24" s="17" customFormat="1" ht="11.25" x14ac:dyDescent="0.2">
      <c r="A919" s="17" t="s">
        <v>12031</v>
      </c>
      <c r="B919" s="17" t="s">
        <v>12032</v>
      </c>
      <c r="C919" s="17" t="s">
        <v>12033</v>
      </c>
      <c r="D919" s="17" t="s">
        <v>5441</v>
      </c>
      <c r="E919" s="17">
        <v>2015</v>
      </c>
      <c r="F919" s="17" t="s">
        <v>5496</v>
      </c>
      <c r="H919" s="17" t="s">
        <v>12034</v>
      </c>
      <c r="I919" s="17" t="s">
        <v>12035</v>
      </c>
      <c r="J919" s="17" t="s">
        <v>5607</v>
      </c>
      <c r="K919" s="17" t="s">
        <v>5463</v>
      </c>
      <c r="L919" s="17" t="s">
        <v>5464</v>
      </c>
      <c r="M919" s="64">
        <v>869028</v>
      </c>
      <c r="N919" s="64">
        <v>520516</v>
      </c>
      <c r="O919" s="17" t="s">
        <v>10754</v>
      </c>
      <c r="P919" s="17" t="s">
        <v>12036</v>
      </c>
      <c r="Q919" s="17" t="s">
        <v>12037</v>
      </c>
      <c r="R919" s="17" t="s">
        <v>5321</v>
      </c>
      <c r="S919" s="17" t="s">
        <v>5321</v>
      </c>
      <c r="T919" s="17" t="s">
        <v>5321</v>
      </c>
      <c r="U919" s="17" t="s">
        <v>5321</v>
      </c>
      <c r="V919" s="17">
        <v>1</v>
      </c>
      <c r="W919" s="17">
        <v>0</v>
      </c>
      <c r="X919" s="17">
        <v>0</v>
      </c>
    </row>
    <row r="920" spans="1:24" s="17" customFormat="1" ht="11.25" x14ac:dyDescent="0.2">
      <c r="A920" s="17" t="s">
        <v>12038</v>
      </c>
      <c r="B920" s="17" t="s">
        <v>12039</v>
      </c>
      <c r="C920" s="17" t="s">
        <v>12040</v>
      </c>
      <c r="D920" s="17" t="s">
        <v>5325</v>
      </c>
      <c r="E920" s="17">
        <v>2015</v>
      </c>
      <c r="F920" s="17" t="s">
        <v>5460</v>
      </c>
      <c r="H920" s="17" t="s">
        <v>12041</v>
      </c>
      <c r="I920" s="17" t="s">
        <v>12042</v>
      </c>
      <c r="J920" s="17" t="s">
        <v>5481</v>
      </c>
      <c r="K920" s="17" t="s">
        <v>5744</v>
      </c>
      <c r="L920" s="17" t="s">
        <v>5755</v>
      </c>
      <c r="M920" s="64">
        <v>1327999</v>
      </c>
      <c r="N920" s="64">
        <v>796499</v>
      </c>
      <c r="O920" s="17" t="s">
        <v>12043</v>
      </c>
      <c r="P920" s="17" t="s">
        <v>12044</v>
      </c>
      <c r="Q920" s="17" t="s">
        <v>5808</v>
      </c>
      <c r="R920" s="17" t="s">
        <v>12045</v>
      </c>
      <c r="S920" s="17" t="s">
        <v>12046</v>
      </c>
      <c r="T920" s="17" t="s">
        <v>5321</v>
      </c>
      <c r="U920" s="17" t="s">
        <v>12047</v>
      </c>
      <c r="V920" s="17">
        <v>1</v>
      </c>
      <c r="W920" s="17">
        <v>0</v>
      </c>
      <c r="X920" s="17">
        <v>0</v>
      </c>
    </row>
    <row r="921" spans="1:24" s="17" customFormat="1" ht="11.25" x14ac:dyDescent="0.2">
      <c r="A921" s="17" t="s">
        <v>12048</v>
      </c>
      <c r="B921" s="17" t="s">
        <v>12049</v>
      </c>
      <c r="C921" s="17" t="s">
        <v>12050</v>
      </c>
      <c r="D921" s="17" t="s">
        <v>5381</v>
      </c>
      <c r="E921" s="17">
        <v>2016</v>
      </c>
      <c r="F921" s="17" t="s">
        <v>5460</v>
      </c>
      <c r="H921" s="17" t="s">
        <v>6761</v>
      </c>
      <c r="I921" s="17" t="s">
        <v>12051</v>
      </c>
      <c r="J921" s="17" t="s">
        <v>5409</v>
      </c>
      <c r="K921" s="17" t="s">
        <v>6992</v>
      </c>
      <c r="L921" s="17" t="s">
        <v>6189</v>
      </c>
      <c r="M921" s="64">
        <v>1951272</v>
      </c>
      <c r="N921" s="64">
        <v>1169460</v>
      </c>
      <c r="O921" s="17" t="s">
        <v>12052</v>
      </c>
      <c r="P921" s="17" t="s">
        <v>12053</v>
      </c>
      <c r="Q921" s="17" t="s">
        <v>12054</v>
      </c>
      <c r="R921" s="17" t="s">
        <v>12055</v>
      </c>
      <c r="S921" s="17" t="s">
        <v>5321</v>
      </c>
      <c r="T921" s="17" t="s">
        <v>5321</v>
      </c>
      <c r="U921" s="17" t="s">
        <v>5321</v>
      </c>
      <c r="V921" s="17">
        <v>1</v>
      </c>
      <c r="W921" s="17">
        <v>0</v>
      </c>
      <c r="X921" s="17">
        <v>0</v>
      </c>
    </row>
    <row r="922" spans="1:24" s="17" customFormat="1" ht="11.25" x14ac:dyDescent="0.2">
      <c r="A922" s="17" t="s">
        <v>12056</v>
      </c>
      <c r="B922" s="17" t="s">
        <v>12057</v>
      </c>
      <c r="C922" s="17" t="s">
        <v>12058</v>
      </c>
      <c r="D922" s="17" t="s">
        <v>5312</v>
      </c>
      <c r="E922" s="17">
        <v>2019</v>
      </c>
      <c r="F922" s="17" t="s">
        <v>5470</v>
      </c>
      <c r="H922" s="17" t="s">
        <v>12059</v>
      </c>
      <c r="I922" s="17" t="s">
        <v>12060</v>
      </c>
      <c r="J922" s="17" t="s">
        <v>12061</v>
      </c>
      <c r="K922" s="17" t="s">
        <v>9246</v>
      </c>
      <c r="L922" s="17" t="s">
        <v>5499</v>
      </c>
      <c r="M922" s="64">
        <v>16407518</v>
      </c>
      <c r="N922" s="64">
        <v>9844510</v>
      </c>
      <c r="O922" s="17" t="s">
        <v>12062</v>
      </c>
      <c r="P922" s="17" t="s">
        <v>12063</v>
      </c>
      <c r="Q922" s="17" t="s">
        <v>5320</v>
      </c>
      <c r="R922" s="17" t="s">
        <v>5321</v>
      </c>
      <c r="S922" s="17" t="s">
        <v>5321</v>
      </c>
      <c r="T922" s="17" t="s">
        <v>5321</v>
      </c>
      <c r="U922" s="17" t="s">
        <v>5321</v>
      </c>
      <c r="V922" s="17">
        <v>1</v>
      </c>
      <c r="W922" s="17">
        <v>0</v>
      </c>
      <c r="X922" s="17">
        <v>0</v>
      </c>
    </row>
    <row r="923" spans="1:24" s="17" customFormat="1" ht="11.25" x14ac:dyDescent="0.2">
      <c r="A923" s="17" t="s">
        <v>12064</v>
      </c>
      <c r="B923" s="17" t="s">
        <v>12065</v>
      </c>
      <c r="C923" s="17" t="s">
        <v>12066</v>
      </c>
      <c r="D923" s="17" t="s">
        <v>5406</v>
      </c>
      <c r="E923" s="17">
        <v>2019</v>
      </c>
      <c r="F923" s="17" t="s">
        <v>11</v>
      </c>
      <c r="H923" s="17" t="s">
        <v>12067</v>
      </c>
      <c r="I923" s="17" t="s">
        <v>12068</v>
      </c>
      <c r="J923" s="17" t="s">
        <v>7323</v>
      </c>
      <c r="K923" s="17" t="s">
        <v>9030</v>
      </c>
      <c r="L923" s="17" t="s">
        <v>12069</v>
      </c>
      <c r="M923" s="64">
        <v>3776813</v>
      </c>
      <c r="N923" s="64">
        <v>2050556</v>
      </c>
      <c r="O923" s="17" t="s">
        <v>12070</v>
      </c>
      <c r="P923" s="17" t="s">
        <v>12071</v>
      </c>
      <c r="Q923" s="17" t="s">
        <v>12072</v>
      </c>
      <c r="R923" s="17" t="s">
        <v>5321</v>
      </c>
      <c r="S923" s="17" t="s">
        <v>5321</v>
      </c>
      <c r="T923" s="17" t="s">
        <v>5321</v>
      </c>
      <c r="U923" s="17" t="s">
        <v>5321</v>
      </c>
      <c r="V923" s="17">
        <v>1</v>
      </c>
      <c r="W923" s="17">
        <v>0</v>
      </c>
      <c r="X923" s="17">
        <v>0</v>
      </c>
    </row>
    <row r="924" spans="1:24" s="17" customFormat="1" ht="11.25" x14ac:dyDescent="0.2">
      <c r="A924" s="17" t="s">
        <v>12073</v>
      </c>
      <c r="B924" s="17" t="s">
        <v>12074</v>
      </c>
      <c r="C924" s="17" t="s">
        <v>12075</v>
      </c>
      <c r="D924" s="17" t="s">
        <v>5393</v>
      </c>
      <c r="E924" s="17">
        <v>2019</v>
      </c>
      <c r="F924" s="17" t="s">
        <v>17</v>
      </c>
      <c r="H924" s="17" t="s">
        <v>12076</v>
      </c>
      <c r="I924" s="17" t="s">
        <v>12077</v>
      </c>
      <c r="J924" s="17" t="s">
        <v>7409</v>
      </c>
      <c r="K924" s="17" t="s">
        <v>9030</v>
      </c>
      <c r="L924" s="17" t="s">
        <v>7256</v>
      </c>
      <c r="M924" s="64">
        <v>2532128</v>
      </c>
      <c r="N924" s="64">
        <v>1381945</v>
      </c>
      <c r="O924" s="17" t="s">
        <v>12078</v>
      </c>
      <c r="P924" s="17" t="s">
        <v>12079</v>
      </c>
      <c r="Q924" s="17" t="s">
        <v>12080</v>
      </c>
      <c r="R924" s="17" t="s">
        <v>5321</v>
      </c>
      <c r="S924" s="17" t="s">
        <v>5321</v>
      </c>
      <c r="T924" s="17" t="s">
        <v>5321</v>
      </c>
      <c r="U924" s="17" t="s">
        <v>5321</v>
      </c>
      <c r="V924" s="17">
        <v>1</v>
      </c>
      <c r="W924" s="17">
        <v>0</v>
      </c>
      <c r="X924" s="17">
        <v>0</v>
      </c>
    </row>
    <row r="925" spans="1:24" s="17" customFormat="1" ht="11.25" x14ac:dyDescent="0.2">
      <c r="A925" s="17" t="s">
        <v>12081</v>
      </c>
      <c r="B925" s="17" t="s">
        <v>12082</v>
      </c>
      <c r="C925" s="17" t="s">
        <v>12083</v>
      </c>
      <c r="D925" s="17" t="s">
        <v>5441</v>
      </c>
      <c r="E925" s="17">
        <v>2020</v>
      </c>
      <c r="F925" s="17" t="s">
        <v>5516</v>
      </c>
      <c r="G925" s="17" t="s">
        <v>21</v>
      </c>
      <c r="H925" s="17" t="s">
        <v>12084</v>
      </c>
      <c r="I925" s="17" t="s">
        <v>12085</v>
      </c>
      <c r="J925" s="17" t="s">
        <v>9706</v>
      </c>
      <c r="K925" s="17" t="s">
        <v>5345</v>
      </c>
      <c r="L925" s="17" t="s">
        <v>5672</v>
      </c>
      <c r="M925" s="64">
        <v>3764915</v>
      </c>
      <c r="N925" s="64">
        <v>2070703</v>
      </c>
      <c r="O925" s="17" t="s">
        <v>12086</v>
      </c>
      <c r="P925" s="17" t="s">
        <v>12087</v>
      </c>
      <c r="Q925" s="17" t="s">
        <v>12088</v>
      </c>
      <c r="R925" s="17" t="s">
        <v>5321</v>
      </c>
      <c r="S925" s="17" t="s">
        <v>5321</v>
      </c>
      <c r="T925" s="17" t="s">
        <v>5321</v>
      </c>
      <c r="U925" s="17" t="s">
        <v>5321</v>
      </c>
      <c r="V925" s="17">
        <v>1</v>
      </c>
      <c r="W925" s="17">
        <v>0</v>
      </c>
      <c r="X925" s="17">
        <v>0</v>
      </c>
    </row>
    <row r="926" spans="1:24" s="17" customFormat="1" ht="11.25" x14ac:dyDescent="0.2">
      <c r="A926" s="17" t="s">
        <v>12089</v>
      </c>
      <c r="B926" s="17" t="s">
        <v>12090</v>
      </c>
      <c r="C926" s="17" t="s">
        <v>12091</v>
      </c>
      <c r="D926" s="17" t="s">
        <v>5393</v>
      </c>
      <c r="E926" s="17">
        <v>2019</v>
      </c>
      <c r="F926" s="17" t="s">
        <v>5430</v>
      </c>
      <c r="H926" s="17" t="s">
        <v>11072</v>
      </c>
      <c r="I926" s="17" t="s">
        <v>12092</v>
      </c>
      <c r="J926" s="17" t="s">
        <v>7343</v>
      </c>
      <c r="K926" s="17" t="s">
        <v>9030</v>
      </c>
      <c r="L926" s="17" t="s">
        <v>6411</v>
      </c>
      <c r="M926" s="64">
        <v>1987494</v>
      </c>
      <c r="N926" s="64">
        <v>1093120</v>
      </c>
      <c r="O926" s="17" t="s">
        <v>12093</v>
      </c>
      <c r="P926" s="17" t="s">
        <v>12094</v>
      </c>
      <c r="Q926" s="17" t="s">
        <v>12095</v>
      </c>
      <c r="R926" s="17" t="s">
        <v>5321</v>
      </c>
      <c r="S926" s="17" t="s">
        <v>5321</v>
      </c>
      <c r="T926" s="17" t="s">
        <v>5321</v>
      </c>
      <c r="U926" s="17" t="s">
        <v>5321</v>
      </c>
      <c r="V926" s="17">
        <v>1</v>
      </c>
      <c r="W926" s="17">
        <v>0</v>
      </c>
      <c r="X926" s="17">
        <v>0</v>
      </c>
    </row>
    <row r="927" spans="1:24" s="17" customFormat="1" ht="11.25" x14ac:dyDescent="0.2">
      <c r="A927" s="17" t="s">
        <v>12096</v>
      </c>
      <c r="B927" s="17" t="s">
        <v>12097</v>
      </c>
      <c r="C927" s="17" t="s">
        <v>12098</v>
      </c>
      <c r="D927" s="17" t="s">
        <v>5495</v>
      </c>
      <c r="E927" s="17">
        <v>2019</v>
      </c>
      <c r="F927" s="17" t="s">
        <v>5460</v>
      </c>
      <c r="I927" s="17" t="s">
        <v>12099</v>
      </c>
      <c r="J927" s="17" t="s">
        <v>8725</v>
      </c>
      <c r="K927" s="17" t="s">
        <v>9107</v>
      </c>
      <c r="L927" s="17" t="s">
        <v>9031</v>
      </c>
      <c r="M927" s="64">
        <v>15664975</v>
      </c>
      <c r="N927" s="64">
        <v>9398100</v>
      </c>
      <c r="O927" s="17" t="s">
        <v>12100</v>
      </c>
      <c r="P927" s="17" t="s">
        <v>12101</v>
      </c>
      <c r="Q927" s="17" t="s">
        <v>7420</v>
      </c>
      <c r="R927" s="17" t="s">
        <v>5321</v>
      </c>
      <c r="S927" s="17" t="s">
        <v>5321</v>
      </c>
      <c r="T927" s="17" t="s">
        <v>5321</v>
      </c>
      <c r="U927" s="17" t="s">
        <v>5321</v>
      </c>
      <c r="V927" s="17">
        <v>1</v>
      </c>
      <c r="W927" s="17">
        <v>0</v>
      </c>
      <c r="X927" s="17">
        <v>0</v>
      </c>
    </row>
    <row r="928" spans="1:24" s="17" customFormat="1" ht="11.25" x14ac:dyDescent="0.2">
      <c r="A928" s="17" t="s">
        <v>12102</v>
      </c>
      <c r="B928" s="17" t="s">
        <v>12103</v>
      </c>
      <c r="C928" s="17" t="s">
        <v>12104</v>
      </c>
      <c r="D928" s="17" t="s">
        <v>5325</v>
      </c>
      <c r="E928" s="17">
        <v>2019</v>
      </c>
      <c r="F928" s="17" t="s">
        <v>6542</v>
      </c>
      <c r="H928" s="17" t="s">
        <v>8375</v>
      </c>
      <c r="I928" s="17" t="s">
        <v>12105</v>
      </c>
      <c r="J928" s="17" t="s">
        <v>8725</v>
      </c>
      <c r="K928" s="17" t="s">
        <v>9030</v>
      </c>
      <c r="L928" s="17" t="s">
        <v>6736</v>
      </c>
      <c r="M928" s="64">
        <v>5689448</v>
      </c>
      <c r="N928" s="64">
        <v>4263543</v>
      </c>
      <c r="O928" s="17" t="s">
        <v>12106</v>
      </c>
      <c r="P928" s="17" t="s">
        <v>12107</v>
      </c>
      <c r="Q928" s="17" t="s">
        <v>12108</v>
      </c>
      <c r="R928" s="17" t="s">
        <v>5321</v>
      </c>
      <c r="S928" s="17" t="s">
        <v>12109</v>
      </c>
      <c r="T928" s="17" t="s">
        <v>5321</v>
      </c>
      <c r="U928" s="17" t="s">
        <v>12110</v>
      </c>
      <c r="V928" s="17">
        <v>1</v>
      </c>
      <c r="W928" s="17">
        <v>0</v>
      </c>
      <c r="X928" s="17">
        <v>0</v>
      </c>
    </row>
    <row r="929" spans="1:24" s="17" customFormat="1" ht="11.25" x14ac:dyDescent="0.2">
      <c r="A929" s="17" t="s">
        <v>12111</v>
      </c>
      <c r="B929" s="17" t="s">
        <v>12112</v>
      </c>
      <c r="C929" s="17" t="s">
        <v>12113</v>
      </c>
      <c r="D929" s="17" t="s">
        <v>5325</v>
      </c>
      <c r="E929" s="17">
        <v>2020</v>
      </c>
      <c r="F929" s="17" t="s">
        <v>5460</v>
      </c>
      <c r="H929" s="17" t="s">
        <v>12114</v>
      </c>
      <c r="I929" s="17" t="s">
        <v>12115</v>
      </c>
      <c r="J929" s="17" t="s">
        <v>10302</v>
      </c>
      <c r="K929" s="17" t="s">
        <v>5330</v>
      </c>
      <c r="L929" s="17" t="s">
        <v>5626</v>
      </c>
      <c r="M929" s="64">
        <v>3228451</v>
      </c>
      <c r="N929" s="64">
        <v>1936755</v>
      </c>
      <c r="O929" s="17" t="s">
        <v>6400</v>
      </c>
      <c r="P929" s="17" t="s">
        <v>12116</v>
      </c>
      <c r="Q929" s="17" t="s">
        <v>7605</v>
      </c>
      <c r="R929" s="17" t="s">
        <v>12117</v>
      </c>
      <c r="S929" s="17" t="s">
        <v>5321</v>
      </c>
      <c r="T929" s="17" t="s">
        <v>5321</v>
      </c>
      <c r="U929" s="17" t="s">
        <v>12118</v>
      </c>
      <c r="V929" s="17">
        <v>1</v>
      </c>
      <c r="W929" s="17">
        <v>0</v>
      </c>
      <c r="X929" s="17">
        <v>0</v>
      </c>
    </row>
    <row r="930" spans="1:24" s="17" customFormat="1" ht="11.25" x14ac:dyDescent="0.2">
      <c r="A930" s="17" t="s">
        <v>12119</v>
      </c>
      <c r="B930" s="17" t="s">
        <v>12120</v>
      </c>
      <c r="C930" s="17" t="s">
        <v>12121</v>
      </c>
      <c r="D930" s="17" t="s">
        <v>5325</v>
      </c>
      <c r="E930" s="17">
        <v>2020</v>
      </c>
      <c r="F930" s="17" t="s">
        <v>5460</v>
      </c>
      <c r="H930" s="17" t="s">
        <v>7763</v>
      </c>
      <c r="I930" s="17" t="s">
        <v>12122</v>
      </c>
      <c r="J930" s="17" t="s">
        <v>11082</v>
      </c>
      <c r="K930" s="17" t="s">
        <v>5345</v>
      </c>
      <c r="L930" s="17" t="s">
        <v>5346</v>
      </c>
      <c r="M930" s="64">
        <v>2805598</v>
      </c>
      <c r="N930" s="64">
        <v>1534469</v>
      </c>
      <c r="O930" s="17" t="s">
        <v>12123</v>
      </c>
      <c r="P930" s="17" t="s">
        <v>12124</v>
      </c>
      <c r="Q930" s="17" t="s">
        <v>12125</v>
      </c>
      <c r="R930" s="17" t="s">
        <v>12126</v>
      </c>
      <c r="S930" s="17" t="s">
        <v>5321</v>
      </c>
      <c r="T930" s="17" t="s">
        <v>5321</v>
      </c>
      <c r="U930" s="17" t="s">
        <v>12127</v>
      </c>
      <c r="V930" s="17">
        <v>1</v>
      </c>
      <c r="W930" s="17">
        <v>0</v>
      </c>
      <c r="X930" s="17">
        <v>0</v>
      </c>
    </row>
    <row r="931" spans="1:24" s="17" customFormat="1" ht="11.25" x14ac:dyDescent="0.2">
      <c r="A931" s="17" t="s">
        <v>12128</v>
      </c>
      <c r="B931" s="17" t="s">
        <v>12129</v>
      </c>
      <c r="C931" s="17" t="s">
        <v>12130</v>
      </c>
      <c r="D931" s="17" t="s">
        <v>5393</v>
      </c>
      <c r="E931" s="17">
        <v>2018</v>
      </c>
      <c r="F931" s="17" t="s">
        <v>5341</v>
      </c>
      <c r="H931" s="17" t="s">
        <v>12131</v>
      </c>
      <c r="I931" s="17" t="s">
        <v>5321</v>
      </c>
      <c r="J931" s="17" t="s">
        <v>5321</v>
      </c>
      <c r="K931" s="17" t="s">
        <v>7324</v>
      </c>
      <c r="L931" s="17" t="s">
        <v>12132</v>
      </c>
      <c r="M931" s="64">
        <v>9759842</v>
      </c>
      <c r="N931" s="64">
        <v>3467050</v>
      </c>
      <c r="O931" s="17" t="s">
        <v>6957</v>
      </c>
      <c r="P931" s="17" t="s">
        <v>12133</v>
      </c>
      <c r="Q931" s="17" t="s">
        <v>8536</v>
      </c>
      <c r="R931" s="17" t="s">
        <v>5321</v>
      </c>
      <c r="S931" s="17" t="s">
        <v>5321</v>
      </c>
      <c r="T931" s="17" t="s">
        <v>5321</v>
      </c>
      <c r="U931" s="17" t="s">
        <v>5321</v>
      </c>
      <c r="V931" s="17">
        <v>0</v>
      </c>
      <c r="W931" s="17">
        <v>0</v>
      </c>
      <c r="X931" s="17">
        <v>0</v>
      </c>
    </row>
    <row r="932" spans="1:24" s="17" customFormat="1" ht="11.25" x14ac:dyDescent="0.2">
      <c r="A932" s="17" t="s">
        <v>12134</v>
      </c>
      <c r="B932" s="17" t="s">
        <v>12135</v>
      </c>
      <c r="C932" s="17" t="s">
        <v>12136</v>
      </c>
      <c r="D932" s="17" t="s">
        <v>5441</v>
      </c>
      <c r="E932" s="17">
        <v>2020</v>
      </c>
      <c r="F932" s="17" t="s">
        <v>5430</v>
      </c>
      <c r="H932" s="17" t="s">
        <v>12137</v>
      </c>
      <c r="I932" s="17" t="s">
        <v>12138</v>
      </c>
      <c r="J932" s="17" t="s">
        <v>11082</v>
      </c>
      <c r="K932" s="17" t="s">
        <v>5330</v>
      </c>
      <c r="L932" s="17" t="s">
        <v>6736</v>
      </c>
      <c r="M932" s="64">
        <v>2606279</v>
      </c>
      <c r="N932" s="64">
        <v>1433268</v>
      </c>
      <c r="O932" s="17" t="s">
        <v>12139</v>
      </c>
      <c r="P932" s="17" t="s">
        <v>12140</v>
      </c>
      <c r="Q932" s="17" t="s">
        <v>12141</v>
      </c>
      <c r="R932" s="17" t="s">
        <v>5321</v>
      </c>
      <c r="S932" s="17" t="s">
        <v>5321</v>
      </c>
      <c r="T932" s="17" t="s">
        <v>5321</v>
      </c>
      <c r="U932" s="17" t="s">
        <v>5321</v>
      </c>
      <c r="V932" s="17">
        <v>1</v>
      </c>
      <c r="W932" s="17">
        <v>0</v>
      </c>
      <c r="X932" s="17">
        <v>0</v>
      </c>
    </row>
    <row r="933" spans="1:24" s="17" customFormat="1" ht="11.25" x14ac:dyDescent="0.2">
      <c r="A933" s="17" t="s">
        <v>12142</v>
      </c>
      <c r="B933" s="17" t="s">
        <v>12143</v>
      </c>
      <c r="C933" s="17" t="s">
        <v>12144</v>
      </c>
      <c r="D933" s="17" t="s">
        <v>5429</v>
      </c>
      <c r="E933" s="17">
        <v>2014</v>
      </c>
      <c r="F933" s="17" t="s">
        <v>6084</v>
      </c>
      <c r="H933" s="17" t="s">
        <v>12145</v>
      </c>
      <c r="I933" s="17" t="s">
        <v>12146</v>
      </c>
      <c r="J933" s="17" t="s">
        <v>5384</v>
      </c>
      <c r="K933" s="17" t="s">
        <v>5421</v>
      </c>
      <c r="L933" s="17" t="s">
        <v>5608</v>
      </c>
      <c r="M933" s="64">
        <v>5791809</v>
      </c>
      <c r="N933" s="64">
        <v>1863958</v>
      </c>
      <c r="O933" s="17" t="s">
        <v>12147</v>
      </c>
      <c r="P933" s="17" t="s">
        <v>12148</v>
      </c>
      <c r="Q933" s="17" t="s">
        <v>12149</v>
      </c>
      <c r="R933" s="17" t="s">
        <v>5321</v>
      </c>
      <c r="S933" s="17" t="s">
        <v>5321</v>
      </c>
      <c r="T933" s="17" t="s">
        <v>5321</v>
      </c>
      <c r="U933" s="17" t="s">
        <v>5321</v>
      </c>
      <c r="V933" s="17">
        <v>1</v>
      </c>
      <c r="W933" s="17">
        <v>0</v>
      </c>
      <c r="X933" s="17">
        <v>0</v>
      </c>
    </row>
    <row r="934" spans="1:24" s="17" customFormat="1" ht="11.25" x14ac:dyDescent="0.2">
      <c r="A934" s="17" t="s">
        <v>12150</v>
      </c>
      <c r="B934" s="17" t="s">
        <v>12151</v>
      </c>
      <c r="C934" s="17" t="s">
        <v>12152</v>
      </c>
      <c r="D934" s="17" t="s">
        <v>5393</v>
      </c>
      <c r="E934" s="17">
        <v>2020</v>
      </c>
      <c r="F934" s="17" t="s">
        <v>5460</v>
      </c>
      <c r="H934" s="17" t="s">
        <v>12153</v>
      </c>
      <c r="I934" s="17" t="s">
        <v>12154</v>
      </c>
      <c r="J934" s="17" t="s">
        <v>9917</v>
      </c>
      <c r="K934" s="17" t="s">
        <v>5330</v>
      </c>
      <c r="L934" s="17" t="s">
        <v>7464</v>
      </c>
      <c r="M934" s="64">
        <v>1988982</v>
      </c>
      <c r="N934" s="64">
        <v>1036188</v>
      </c>
      <c r="O934" s="17" t="s">
        <v>12155</v>
      </c>
      <c r="P934" s="17" t="s">
        <v>12156</v>
      </c>
      <c r="Q934" s="17" t="s">
        <v>7766</v>
      </c>
      <c r="R934" s="17" t="s">
        <v>5321</v>
      </c>
      <c r="S934" s="17" t="s">
        <v>5321</v>
      </c>
      <c r="T934" s="17" t="s">
        <v>5321</v>
      </c>
      <c r="U934" s="17" t="s">
        <v>5321</v>
      </c>
      <c r="V934" s="17">
        <v>1</v>
      </c>
      <c r="W934" s="17">
        <v>0</v>
      </c>
      <c r="X934" s="17">
        <v>0</v>
      </c>
    </row>
    <row r="935" spans="1:24" s="17" customFormat="1" ht="11.25" x14ac:dyDescent="0.2">
      <c r="A935" s="17" t="s">
        <v>12157</v>
      </c>
      <c r="B935" s="17" t="s">
        <v>12158</v>
      </c>
      <c r="C935" s="17" t="s">
        <v>12159</v>
      </c>
      <c r="D935" s="17" t="s">
        <v>5393</v>
      </c>
      <c r="E935" s="17">
        <v>2019</v>
      </c>
      <c r="F935" s="17" t="s">
        <v>5430</v>
      </c>
      <c r="H935" s="17" t="s">
        <v>12160</v>
      </c>
      <c r="I935" s="17" t="s">
        <v>12161</v>
      </c>
      <c r="J935" s="17" t="s">
        <v>7343</v>
      </c>
      <c r="K935" s="17" t="s">
        <v>9107</v>
      </c>
      <c r="L935" s="17" t="s">
        <v>6388</v>
      </c>
      <c r="M935" s="64">
        <v>1732084</v>
      </c>
      <c r="N935" s="64">
        <v>952039</v>
      </c>
      <c r="O935" s="17" t="s">
        <v>12162</v>
      </c>
      <c r="P935" s="17" t="s">
        <v>12163</v>
      </c>
      <c r="Q935" s="17" t="s">
        <v>12164</v>
      </c>
      <c r="R935" s="17" t="s">
        <v>5321</v>
      </c>
      <c r="S935" s="17" t="s">
        <v>5321</v>
      </c>
      <c r="T935" s="17" t="s">
        <v>5321</v>
      </c>
      <c r="U935" s="17" t="s">
        <v>5321</v>
      </c>
      <c r="V935" s="17">
        <v>1</v>
      </c>
      <c r="W935" s="17">
        <v>0</v>
      </c>
      <c r="X935" s="17">
        <v>0</v>
      </c>
    </row>
    <row r="936" spans="1:24" s="17" customFormat="1" ht="11.25" x14ac:dyDescent="0.2">
      <c r="A936" s="17" t="s">
        <v>12165</v>
      </c>
      <c r="B936" s="17" t="s">
        <v>12166</v>
      </c>
      <c r="C936" s="17" t="s">
        <v>12167</v>
      </c>
      <c r="D936" s="17" t="s">
        <v>5429</v>
      </c>
      <c r="E936" s="17">
        <v>2020</v>
      </c>
      <c r="F936" s="17" t="s">
        <v>5430</v>
      </c>
      <c r="G936" s="17" t="s">
        <v>12168</v>
      </c>
      <c r="H936" s="17" t="s">
        <v>12169</v>
      </c>
      <c r="I936" s="17" t="s">
        <v>12170</v>
      </c>
      <c r="J936" s="17" t="s">
        <v>5637</v>
      </c>
      <c r="K936" s="17" t="s">
        <v>5345</v>
      </c>
      <c r="L936" s="17" t="s">
        <v>5672</v>
      </c>
      <c r="M936" s="64">
        <v>1359702</v>
      </c>
      <c r="N936" s="64">
        <v>747836</v>
      </c>
      <c r="O936" s="17" t="s">
        <v>12171</v>
      </c>
      <c r="P936" s="17" t="s">
        <v>12172</v>
      </c>
      <c r="Q936" s="17" t="s">
        <v>8114</v>
      </c>
      <c r="R936" s="17" t="s">
        <v>5321</v>
      </c>
      <c r="S936" s="17" t="s">
        <v>5321</v>
      </c>
      <c r="T936" s="17" t="s">
        <v>5321</v>
      </c>
      <c r="U936" s="17" t="s">
        <v>5321</v>
      </c>
      <c r="V936" s="17">
        <v>1</v>
      </c>
      <c r="W936" s="17">
        <v>0</v>
      </c>
      <c r="X936" s="17">
        <v>0</v>
      </c>
    </row>
    <row r="937" spans="1:24" s="17" customFormat="1" ht="11.25" x14ac:dyDescent="0.2">
      <c r="A937" s="17" t="s">
        <v>12173</v>
      </c>
      <c r="B937" s="17" t="s">
        <v>12174</v>
      </c>
      <c r="C937" s="17" t="s">
        <v>12175</v>
      </c>
      <c r="D937" s="17" t="s">
        <v>5441</v>
      </c>
      <c r="E937" s="17">
        <v>2020</v>
      </c>
      <c r="F937" s="17" t="s">
        <v>5430</v>
      </c>
      <c r="H937" s="17" t="s">
        <v>12176</v>
      </c>
      <c r="I937" s="17" t="s">
        <v>12177</v>
      </c>
      <c r="J937" s="17" t="s">
        <v>9917</v>
      </c>
      <c r="K937" s="17" t="s">
        <v>5520</v>
      </c>
      <c r="L937" s="17" t="s">
        <v>5617</v>
      </c>
      <c r="M937" s="64">
        <v>3037758</v>
      </c>
      <c r="N937" s="64">
        <v>1670765</v>
      </c>
      <c r="O937" s="17" t="s">
        <v>12178</v>
      </c>
      <c r="P937" s="17" t="s">
        <v>12179</v>
      </c>
      <c r="Q937" s="17" t="s">
        <v>5320</v>
      </c>
      <c r="R937" s="17" t="s">
        <v>5321</v>
      </c>
      <c r="S937" s="17" t="s">
        <v>5321</v>
      </c>
      <c r="T937" s="17" t="s">
        <v>5321</v>
      </c>
      <c r="U937" s="17" t="s">
        <v>5321</v>
      </c>
      <c r="V937" s="17">
        <v>1</v>
      </c>
      <c r="W937" s="17">
        <v>0</v>
      </c>
      <c r="X937" s="17">
        <v>0</v>
      </c>
    </row>
    <row r="938" spans="1:24" s="17" customFormat="1" ht="11.25" x14ac:dyDescent="0.2">
      <c r="A938" s="17" t="s">
        <v>12180</v>
      </c>
      <c r="B938" s="17" t="s">
        <v>12181</v>
      </c>
      <c r="C938" s="17" t="s">
        <v>12182</v>
      </c>
      <c r="D938" s="17" t="s">
        <v>5393</v>
      </c>
      <c r="E938" s="17">
        <v>2020</v>
      </c>
      <c r="F938" s="17" t="s">
        <v>5460</v>
      </c>
      <c r="H938" s="17" t="s">
        <v>12183</v>
      </c>
      <c r="I938" s="17" t="s">
        <v>12184</v>
      </c>
      <c r="J938" s="17" t="s">
        <v>8842</v>
      </c>
      <c r="K938" s="17" t="s">
        <v>5330</v>
      </c>
      <c r="L938" s="17" t="s">
        <v>7464</v>
      </c>
      <c r="M938" s="64">
        <v>2232768</v>
      </c>
      <c r="N938" s="64">
        <v>1193483</v>
      </c>
      <c r="O938" s="17" t="s">
        <v>7001</v>
      </c>
      <c r="P938" s="17" t="s">
        <v>12185</v>
      </c>
      <c r="Q938" s="17" t="s">
        <v>12186</v>
      </c>
      <c r="R938" s="17" t="s">
        <v>5321</v>
      </c>
      <c r="S938" s="17" t="s">
        <v>5321</v>
      </c>
      <c r="T938" s="17" t="s">
        <v>5321</v>
      </c>
      <c r="U938" s="17" t="s">
        <v>5321</v>
      </c>
      <c r="V938" s="17">
        <v>1</v>
      </c>
      <c r="W938" s="17">
        <v>0</v>
      </c>
      <c r="X938" s="17">
        <v>0</v>
      </c>
    </row>
    <row r="939" spans="1:24" s="17" customFormat="1" ht="11.25" x14ac:dyDescent="0.2">
      <c r="A939" s="17" t="s">
        <v>12187</v>
      </c>
      <c r="B939" s="17" t="s">
        <v>12188</v>
      </c>
      <c r="C939" s="17" t="s">
        <v>12189</v>
      </c>
      <c r="D939" s="17" t="s">
        <v>5393</v>
      </c>
      <c r="E939" s="17">
        <v>2020</v>
      </c>
      <c r="F939" s="17" t="s">
        <v>5460</v>
      </c>
      <c r="H939" s="17" t="s">
        <v>7852</v>
      </c>
      <c r="I939" s="17" t="s">
        <v>12190</v>
      </c>
      <c r="J939" s="17" t="s">
        <v>5658</v>
      </c>
      <c r="K939" s="17" t="s">
        <v>5330</v>
      </c>
      <c r="L939" s="17" t="s">
        <v>5672</v>
      </c>
      <c r="M939" s="64">
        <v>6339853</v>
      </c>
      <c r="N939" s="64">
        <v>2978671</v>
      </c>
      <c r="O939" s="17" t="s">
        <v>12191</v>
      </c>
      <c r="P939" s="17" t="s">
        <v>12192</v>
      </c>
      <c r="Q939" s="17" t="s">
        <v>6538</v>
      </c>
      <c r="R939" s="17" t="s">
        <v>5321</v>
      </c>
      <c r="S939" s="17" t="s">
        <v>5321</v>
      </c>
      <c r="T939" s="17" t="s">
        <v>5321</v>
      </c>
      <c r="U939" s="17" t="s">
        <v>5321</v>
      </c>
      <c r="V939" s="17">
        <v>1</v>
      </c>
      <c r="W939" s="17">
        <v>0</v>
      </c>
      <c r="X939" s="17">
        <v>0</v>
      </c>
    </row>
    <row r="940" spans="1:24" s="17" customFormat="1" ht="11.25" x14ac:dyDescent="0.2">
      <c r="A940" s="17" t="s">
        <v>12193</v>
      </c>
      <c r="B940" s="17" t="s">
        <v>12194</v>
      </c>
      <c r="C940" s="17" t="s">
        <v>12195</v>
      </c>
      <c r="D940" s="17" t="s">
        <v>5393</v>
      </c>
      <c r="E940" s="17">
        <v>2020</v>
      </c>
      <c r="F940" s="17" t="s">
        <v>5460</v>
      </c>
      <c r="H940" s="17" t="s">
        <v>12196</v>
      </c>
      <c r="I940" s="17" t="s">
        <v>12197</v>
      </c>
      <c r="J940" s="17" t="s">
        <v>5357</v>
      </c>
      <c r="K940" s="17" t="s">
        <v>5330</v>
      </c>
      <c r="L940" s="17" t="s">
        <v>7464</v>
      </c>
      <c r="M940" s="64">
        <v>1811768</v>
      </c>
      <c r="N940" s="64">
        <v>996472</v>
      </c>
      <c r="O940" s="17" t="s">
        <v>12198</v>
      </c>
      <c r="P940" s="17" t="s">
        <v>12199</v>
      </c>
      <c r="Q940" s="17" t="s">
        <v>12200</v>
      </c>
      <c r="R940" s="17" t="s">
        <v>5321</v>
      </c>
      <c r="S940" s="17" t="s">
        <v>5321</v>
      </c>
      <c r="T940" s="17" t="s">
        <v>5321</v>
      </c>
      <c r="U940" s="17" t="s">
        <v>5321</v>
      </c>
      <c r="V940" s="17">
        <v>1</v>
      </c>
      <c r="W940" s="17">
        <v>0</v>
      </c>
      <c r="X940" s="17">
        <v>0</v>
      </c>
    </row>
    <row r="941" spans="1:24" s="17" customFormat="1" ht="11.25" x14ac:dyDescent="0.2">
      <c r="A941" s="17" t="s">
        <v>12201</v>
      </c>
      <c r="B941" s="17" t="s">
        <v>12202</v>
      </c>
      <c r="C941" s="17" t="s">
        <v>12203</v>
      </c>
      <c r="D941" s="17" t="s">
        <v>5381</v>
      </c>
      <c r="E941" s="17">
        <v>2014</v>
      </c>
      <c r="F941" s="17" t="s">
        <v>5394</v>
      </c>
      <c r="H941" s="17" t="s">
        <v>6666</v>
      </c>
      <c r="I941" s="17" t="s">
        <v>12204</v>
      </c>
      <c r="J941" s="17" t="s">
        <v>5384</v>
      </c>
      <c r="K941" s="17" t="s">
        <v>5865</v>
      </c>
      <c r="L941" s="17" t="s">
        <v>6097</v>
      </c>
      <c r="M941" s="64">
        <v>1191440</v>
      </c>
      <c r="N941" s="64">
        <v>714204</v>
      </c>
      <c r="O941" s="17" t="s">
        <v>12205</v>
      </c>
      <c r="P941" s="17" t="s">
        <v>12206</v>
      </c>
      <c r="Q941" s="17" t="s">
        <v>9008</v>
      </c>
      <c r="R941" s="17" t="s">
        <v>5321</v>
      </c>
      <c r="S941" s="17" t="s">
        <v>5321</v>
      </c>
      <c r="T941" s="17" t="s">
        <v>5321</v>
      </c>
      <c r="U941" s="17" t="s">
        <v>5321</v>
      </c>
      <c r="V941" s="17">
        <v>1</v>
      </c>
      <c r="W941" s="17">
        <v>0</v>
      </c>
      <c r="X941" s="17">
        <v>1</v>
      </c>
    </row>
    <row r="942" spans="1:24" s="17" customFormat="1" ht="11.25" x14ac:dyDescent="0.2">
      <c r="A942" s="17" t="s">
        <v>12207</v>
      </c>
      <c r="B942" s="17" t="s">
        <v>12208</v>
      </c>
      <c r="C942" s="17" t="s">
        <v>12209</v>
      </c>
      <c r="D942" s="17" t="s">
        <v>5325</v>
      </c>
      <c r="E942" s="17">
        <v>2016</v>
      </c>
      <c r="F942" s="17" t="s">
        <v>5655</v>
      </c>
      <c r="H942" s="17" t="s">
        <v>6867</v>
      </c>
      <c r="I942" s="17" t="s">
        <v>12210</v>
      </c>
      <c r="J942" s="17" t="s">
        <v>6845</v>
      </c>
      <c r="K942" s="17" t="s">
        <v>6274</v>
      </c>
      <c r="L942" s="17" t="s">
        <v>5473</v>
      </c>
      <c r="M942" s="64">
        <v>8874132</v>
      </c>
      <c r="N942" s="64">
        <v>5324481</v>
      </c>
      <c r="O942" s="17" t="s">
        <v>12211</v>
      </c>
      <c r="P942" s="17" t="s">
        <v>12212</v>
      </c>
      <c r="Q942" s="17" t="s">
        <v>12213</v>
      </c>
      <c r="R942" s="17" t="s">
        <v>12214</v>
      </c>
      <c r="S942" s="17" t="s">
        <v>5321</v>
      </c>
      <c r="T942" s="17" t="s">
        <v>5321</v>
      </c>
      <c r="U942" s="17" t="s">
        <v>12215</v>
      </c>
      <c r="V942" s="17">
        <v>1</v>
      </c>
      <c r="W942" s="17">
        <v>0</v>
      </c>
      <c r="X942" s="17">
        <v>0</v>
      </c>
    </row>
    <row r="943" spans="1:24" s="17" customFormat="1" ht="11.25" x14ac:dyDescent="0.2">
      <c r="A943" s="17" t="s">
        <v>12216</v>
      </c>
      <c r="B943" s="17" t="s">
        <v>12217</v>
      </c>
      <c r="C943" s="17" t="s">
        <v>12218</v>
      </c>
      <c r="D943" s="17" t="s">
        <v>5393</v>
      </c>
      <c r="E943" s="17">
        <v>2014</v>
      </c>
      <c r="F943" s="17" t="s">
        <v>5326</v>
      </c>
      <c r="H943" s="17" t="s">
        <v>6796</v>
      </c>
      <c r="I943" s="17" t="s">
        <v>12219</v>
      </c>
      <c r="J943" s="17" t="s">
        <v>5329</v>
      </c>
      <c r="K943" s="17" t="s">
        <v>5421</v>
      </c>
      <c r="L943" s="17" t="s">
        <v>11520</v>
      </c>
      <c r="M943" s="64">
        <v>2104439</v>
      </c>
      <c r="N943" s="64">
        <v>1262662</v>
      </c>
      <c r="O943" s="17" t="s">
        <v>12220</v>
      </c>
      <c r="P943" s="17" t="s">
        <v>12221</v>
      </c>
      <c r="Q943" s="17" t="s">
        <v>12222</v>
      </c>
      <c r="R943" s="17" t="s">
        <v>5321</v>
      </c>
      <c r="S943" s="17" t="s">
        <v>5321</v>
      </c>
      <c r="T943" s="17" t="s">
        <v>5321</v>
      </c>
      <c r="U943" s="17" t="s">
        <v>5321</v>
      </c>
      <c r="V943" s="17">
        <v>1</v>
      </c>
      <c r="W943" s="17">
        <v>0</v>
      </c>
      <c r="X943" s="17">
        <v>0</v>
      </c>
    </row>
    <row r="944" spans="1:24" s="17" customFormat="1" ht="11.25" x14ac:dyDescent="0.2">
      <c r="A944" s="17" t="s">
        <v>12223</v>
      </c>
      <c r="B944" s="17" t="s">
        <v>12224</v>
      </c>
      <c r="C944" s="17" t="s">
        <v>12225</v>
      </c>
      <c r="D944" s="17" t="s">
        <v>5393</v>
      </c>
      <c r="E944" s="17">
        <v>2019</v>
      </c>
      <c r="F944" s="17" t="s">
        <v>6130</v>
      </c>
      <c r="H944" s="17" t="s">
        <v>12226</v>
      </c>
      <c r="I944" s="17" t="s">
        <v>12227</v>
      </c>
      <c r="J944" s="17" t="s">
        <v>9455</v>
      </c>
      <c r="K944" s="17" t="s">
        <v>9030</v>
      </c>
      <c r="L944" s="17" t="s">
        <v>12228</v>
      </c>
      <c r="M944" s="64">
        <v>13179082</v>
      </c>
      <c r="N944" s="64">
        <v>7191527</v>
      </c>
      <c r="O944" s="17" t="s">
        <v>12229</v>
      </c>
      <c r="P944" s="17" t="s">
        <v>12230</v>
      </c>
      <c r="Q944" s="17" t="s">
        <v>12231</v>
      </c>
      <c r="R944" s="17" t="s">
        <v>5321</v>
      </c>
      <c r="S944" s="17" t="s">
        <v>5321</v>
      </c>
      <c r="T944" s="17" t="s">
        <v>5321</v>
      </c>
      <c r="U944" s="17" t="s">
        <v>5321</v>
      </c>
      <c r="V944" s="17">
        <v>1</v>
      </c>
      <c r="W944" s="17">
        <v>0</v>
      </c>
      <c r="X944" s="17">
        <v>0</v>
      </c>
    </row>
    <row r="945" spans="1:24" s="17" customFormat="1" ht="11.25" x14ac:dyDescent="0.2">
      <c r="A945" s="17" t="s">
        <v>12232</v>
      </c>
      <c r="B945" s="17" t="s">
        <v>12233</v>
      </c>
      <c r="C945" s="17" t="s">
        <v>12232</v>
      </c>
      <c r="D945" s="17" t="s">
        <v>5441</v>
      </c>
      <c r="E945" s="17">
        <v>2020</v>
      </c>
      <c r="F945" s="17" t="s">
        <v>5460</v>
      </c>
      <c r="H945" s="17" t="s">
        <v>12234</v>
      </c>
      <c r="I945" s="17" t="s">
        <v>12235</v>
      </c>
      <c r="J945" s="17" t="s">
        <v>9706</v>
      </c>
      <c r="K945" s="17" t="s">
        <v>5345</v>
      </c>
      <c r="L945" s="17" t="s">
        <v>5672</v>
      </c>
      <c r="M945" s="64">
        <v>3631534</v>
      </c>
      <c r="N945" s="64">
        <v>1997341</v>
      </c>
      <c r="O945" s="17" t="s">
        <v>12236</v>
      </c>
      <c r="P945" s="17" t="s">
        <v>12237</v>
      </c>
      <c r="Q945" s="17" t="s">
        <v>12238</v>
      </c>
      <c r="R945" s="17" t="s">
        <v>5321</v>
      </c>
      <c r="S945" s="17" t="s">
        <v>5321</v>
      </c>
      <c r="T945" s="17" t="s">
        <v>5321</v>
      </c>
      <c r="U945" s="17" t="s">
        <v>5321</v>
      </c>
      <c r="V945" s="17">
        <v>1</v>
      </c>
      <c r="W945" s="17">
        <v>0</v>
      </c>
      <c r="X945" s="17">
        <v>0</v>
      </c>
    </row>
    <row r="946" spans="1:24" s="17" customFormat="1" ht="11.25" x14ac:dyDescent="0.2">
      <c r="A946" s="17" t="s">
        <v>12239</v>
      </c>
      <c r="B946" s="17" t="s">
        <v>12240</v>
      </c>
      <c r="C946" s="17" t="s">
        <v>12241</v>
      </c>
      <c r="D946" s="17" t="s">
        <v>5381</v>
      </c>
      <c r="E946" s="17">
        <v>2016</v>
      </c>
      <c r="F946" s="17" t="s">
        <v>5496</v>
      </c>
      <c r="H946" s="17" t="s">
        <v>12242</v>
      </c>
      <c r="I946" s="17" t="s">
        <v>12243</v>
      </c>
      <c r="J946" s="17" t="s">
        <v>5384</v>
      </c>
      <c r="K946" s="17" t="s">
        <v>12244</v>
      </c>
      <c r="L946" s="17" t="s">
        <v>6321</v>
      </c>
      <c r="M946" s="64">
        <v>1303848</v>
      </c>
      <c r="N946" s="64">
        <v>780419</v>
      </c>
      <c r="O946" s="17" t="s">
        <v>7880</v>
      </c>
      <c r="P946" s="17" t="s">
        <v>12245</v>
      </c>
      <c r="Q946" s="17" t="s">
        <v>11840</v>
      </c>
      <c r="R946" s="17" t="s">
        <v>5321</v>
      </c>
      <c r="S946" s="17" t="s">
        <v>5321</v>
      </c>
      <c r="T946" s="17" t="s">
        <v>5321</v>
      </c>
      <c r="U946" s="17" t="s">
        <v>5321</v>
      </c>
      <c r="V946" s="17">
        <v>1</v>
      </c>
      <c r="W946" s="17">
        <v>0</v>
      </c>
      <c r="X946" s="17">
        <v>0</v>
      </c>
    </row>
    <row r="947" spans="1:24" s="17" customFormat="1" ht="11.25" x14ac:dyDescent="0.2">
      <c r="A947" s="17" t="s">
        <v>12246</v>
      </c>
      <c r="B947" s="17" t="s">
        <v>12247</v>
      </c>
      <c r="C947" s="17" t="s">
        <v>12248</v>
      </c>
      <c r="D947" s="17" t="s">
        <v>5393</v>
      </c>
      <c r="E947" s="17">
        <v>2017</v>
      </c>
      <c r="F947" s="17" t="s">
        <v>5430</v>
      </c>
      <c r="H947" s="17" t="s">
        <v>12249</v>
      </c>
      <c r="I947" s="17" t="s">
        <v>12250</v>
      </c>
      <c r="J947" s="17" t="s">
        <v>5384</v>
      </c>
      <c r="K947" s="17" t="s">
        <v>5764</v>
      </c>
      <c r="L947" s="17" t="s">
        <v>5806</v>
      </c>
      <c r="M947" s="64">
        <v>1529233</v>
      </c>
      <c r="N947" s="64">
        <v>749149</v>
      </c>
      <c r="O947" s="17" t="s">
        <v>12251</v>
      </c>
      <c r="P947" s="17" t="s">
        <v>12252</v>
      </c>
      <c r="Q947" s="17" t="s">
        <v>12253</v>
      </c>
      <c r="R947" s="17" t="s">
        <v>5321</v>
      </c>
      <c r="S947" s="17" t="s">
        <v>5321</v>
      </c>
      <c r="T947" s="17" t="s">
        <v>5321</v>
      </c>
      <c r="U947" s="17" t="s">
        <v>5321</v>
      </c>
      <c r="V947" s="17">
        <v>1</v>
      </c>
      <c r="W947" s="17">
        <v>0</v>
      </c>
      <c r="X947" s="17">
        <v>0</v>
      </c>
    </row>
    <row r="948" spans="1:24" s="17" customFormat="1" ht="11.25" x14ac:dyDescent="0.2">
      <c r="A948" s="17" t="s">
        <v>12254</v>
      </c>
      <c r="B948" s="17" t="s">
        <v>12255</v>
      </c>
      <c r="C948" s="17" t="s">
        <v>12256</v>
      </c>
      <c r="D948" s="17" t="s">
        <v>5393</v>
      </c>
      <c r="E948" s="17">
        <v>2016</v>
      </c>
      <c r="F948" s="17" t="s">
        <v>5460</v>
      </c>
      <c r="H948" s="17" t="s">
        <v>12257</v>
      </c>
      <c r="I948" s="17" t="s">
        <v>12258</v>
      </c>
      <c r="J948" s="17" t="s">
        <v>5560</v>
      </c>
      <c r="K948" s="17" t="s">
        <v>6992</v>
      </c>
      <c r="L948" s="17" t="s">
        <v>5509</v>
      </c>
      <c r="M948" s="64">
        <v>1865799</v>
      </c>
      <c r="N948" s="64">
        <v>1037488</v>
      </c>
      <c r="O948" s="17" t="s">
        <v>10987</v>
      </c>
      <c r="P948" s="17" t="s">
        <v>12259</v>
      </c>
      <c r="Q948" s="17" t="s">
        <v>12260</v>
      </c>
      <c r="R948" s="17" t="s">
        <v>5321</v>
      </c>
      <c r="S948" s="17" t="s">
        <v>5321</v>
      </c>
      <c r="T948" s="17" t="s">
        <v>5321</v>
      </c>
      <c r="U948" s="17" t="s">
        <v>5321</v>
      </c>
      <c r="V948" s="17">
        <v>1</v>
      </c>
      <c r="W948" s="17">
        <v>0</v>
      </c>
      <c r="X948" s="17">
        <v>0</v>
      </c>
    </row>
    <row r="949" spans="1:24" s="17" customFormat="1" ht="11.25" x14ac:dyDescent="0.2">
      <c r="A949" s="17" t="s">
        <v>12261</v>
      </c>
      <c r="B949" s="17" t="s">
        <v>12262</v>
      </c>
      <c r="C949" s="17" t="s">
        <v>12263</v>
      </c>
      <c r="D949" s="17" t="s">
        <v>5325</v>
      </c>
      <c r="E949" s="17">
        <v>2020</v>
      </c>
      <c r="F949" s="17" t="s">
        <v>5460</v>
      </c>
      <c r="H949" s="17" t="s">
        <v>12264</v>
      </c>
      <c r="I949" s="17" t="s">
        <v>12265</v>
      </c>
      <c r="J949" s="17" t="s">
        <v>12266</v>
      </c>
      <c r="K949" s="17" t="s">
        <v>5345</v>
      </c>
      <c r="L949" s="17" t="s">
        <v>5358</v>
      </c>
      <c r="M949" s="64">
        <v>7790685</v>
      </c>
      <c r="N949" s="64">
        <v>4671420</v>
      </c>
      <c r="O949" s="17" t="s">
        <v>12267</v>
      </c>
      <c r="P949" s="17" t="s">
        <v>12268</v>
      </c>
      <c r="Q949" s="17" t="s">
        <v>12269</v>
      </c>
      <c r="R949" s="17" t="s">
        <v>5321</v>
      </c>
      <c r="S949" s="17" t="s">
        <v>12270</v>
      </c>
      <c r="T949" s="17" t="s">
        <v>5321</v>
      </c>
      <c r="U949" s="17" t="s">
        <v>12271</v>
      </c>
      <c r="V949" s="17">
        <v>1</v>
      </c>
      <c r="W949" s="17">
        <v>0</v>
      </c>
      <c r="X949" s="17">
        <v>0</v>
      </c>
    </row>
    <row r="950" spans="1:24" s="17" customFormat="1" ht="11.25" x14ac:dyDescent="0.2">
      <c r="A950" s="17" t="s">
        <v>12272</v>
      </c>
      <c r="B950" s="17" t="s">
        <v>12273</v>
      </c>
      <c r="C950" s="17" t="s">
        <v>12274</v>
      </c>
      <c r="D950" s="17" t="s">
        <v>5393</v>
      </c>
      <c r="E950" s="17">
        <v>2020</v>
      </c>
      <c r="F950" s="17" t="s">
        <v>5460</v>
      </c>
      <c r="H950" s="17" t="s">
        <v>12275</v>
      </c>
      <c r="I950" s="17" t="s">
        <v>12276</v>
      </c>
      <c r="J950" s="17" t="s">
        <v>5637</v>
      </c>
      <c r="K950" s="17" t="s">
        <v>5345</v>
      </c>
      <c r="L950" s="17" t="s">
        <v>5672</v>
      </c>
      <c r="M950" s="64">
        <v>1586206</v>
      </c>
      <c r="N950" s="64">
        <v>834681</v>
      </c>
      <c r="O950" s="17" t="s">
        <v>12277</v>
      </c>
      <c r="P950" s="17" t="s">
        <v>12278</v>
      </c>
      <c r="Q950" s="17" t="s">
        <v>12279</v>
      </c>
      <c r="R950" s="17" t="s">
        <v>5321</v>
      </c>
      <c r="S950" s="17" t="s">
        <v>5321</v>
      </c>
      <c r="T950" s="17" t="s">
        <v>5321</v>
      </c>
      <c r="U950" s="17" t="s">
        <v>5321</v>
      </c>
      <c r="V950" s="17">
        <v>1</v>
      </c>
      <c r="W950" s="17">
        <v>0</v>
      </c>
      <c r="X950" s="17">
        <v>0</v>
      </c>
    </row>
    <row r="951" spans="1:24" s="17" customFormat="1" ht="11.25" x14ac:dyDescent="0.2">
      <c r="A951" s="17" t="s">
        <v>12280</v>
      </c>
      <c r="B951" s="17" t="s">
        <v>12281</v>
      </c>
      <c r="C951" s="17" t="s">
        <v>12282</v>
      </c>
      <c r="D951" s="17" t="s">
        <v>5393</v>
      </c>
      <c r="E951" s="17">
        <v>2020</v>
      </c>
      <c r="F951" s="17" t="s">
        <v>5460</v>
      </c>
      <c r="H951" s="17" t="s">
        <v>12283</v>
      </c>
      <c r="I951" s="17" t="s">
        <v>12284</v>
      </c>
      <c r="J951" s="17" t="s">
        <v>7232</v>
      </c>
      <c r="K951" s="17" t="s">
        <v>5330</v>
      </c>
      <c r="L951" s="17" t="s">
        <v>7256</v>
      </c>
      <c r="M951" s="64">
        <v>2207327</v>
      </c>
      <c r="N951" s="64">
        <v>1164199</v>
      </c>
      <c r="O951" s="17" t="s">
        <v>12285</v>
      </c>
      <c r="P951" s="17" t="s">
        <v>12286</v>
      </c>
      <c r="Q951" s="17" t="s">
        <v>5651</v>
      </c>
      <c r="R951" s="17" t="s">
        <v>5321</v>
      </c>
      <c r="S951" s="17" t="s">
        <v>5321</v>
      </c>
      <c r="T951" s="17" t="s">
        <v>5321</v>
      </c>
      <c r="U951" s="17" t="s">
        <v>5321</v>
      </c>
      <c r="V951" s="17">
        <v>1</v>
      </c>
      <c r="W951" s="17">
        <v>0</v>
      </c>
      <c r="X951" s="17">
        <v>0</v>
      </c>
    </row>
    <row r="952" spans="1:24" s="17" customFormat="1" ht="11.25" x14ac:dyDescent="0.2">
      <c r="A952" s="17" t="s">
        <v>12287</v>
      </c>
      <c r="B952" s="17" t="s">
        <v>12288</v>
      </c>
      <c r="C952" s="17" t="s">
        <v>12289</v>
      </c>
      <c r="D952" s="17" t="s">
        <v>5393</v>
      </c>
      <c r="E952" s="17">
        <v>2018</v>
      </c>
      <c r="F952" s="17" t="s">
        <v>5430</v>
      </c>
      <c r="H952" s="17" t="s">
        <v>12290</v>
      </c>
      <c r="I952" s="17" t="s">
        <v>12291</v>
      </c>
      <c r="J952" s="17" t="s">
        <v>5716</v>
      </c>
      <c r="K952" s="17" t="s">
        <v>7324</v>
      </c>
      <c r="L952" s="17" t="s">
        <v>5488</v>
      </c>
      <c r="M952" s="64">
        <v>1902784</v>
      </c>
      <c r="N952" s="64">
        <v>1041810</v>
      </c>
      <c r="O952" s="17" t="s">
        <v>12292</v>
      </c>
      <c r="P952" s="17" t="s">
        <v>12293</v>
      </c>
      <c r="Q952" s="17" t="s">
        <v>12294</v>
      </c>
      <c r="R952" s="17" t="s">
        <v>5321</v>
      </c>
      <c r="S952" s="17" t="s">
        <v>5321</v>
      </c>
      <c r="T952" s="17" t="s">
        <v>5321</v>
      </c>
      <c r="U952" s="17" t="s">
        <v>5321</v>
      </c>
      <c r="V952" s="17">
        <v>1</v>
      </c>
      <c r="W952" s="17">
        <v>0</v>
      </c>
      <c r="X952" s="17">
        <v>0</v>
      </c>
    </row>
    <row r="953" spans="1:24" s="17" customFormat="1" ht="11.25" x14ac:dyDescent="0.2">
      <c r="A953" s="17" t="s">
        <v>12295</v>
      </c>
      <c r="B953" s="17" t="s">
        <v>12296</v>
      </c>
      <c r="C953" s="17" t="s">
        <v>12297</v>
      </c>
      <c r="D953" s="17" t="s">
        <v>5441</v>
      </c>
      <c r="E953" s="17">
        <v>2018</v>
      </c>
      <c r="F953" s="17" t="s">
        <v>5430</v>
      </c>
      <c r="H953" s="17" t="s">
        <v>12298</v>
      </c>
      <c r="I953" s="17" t="s">
        <v>12299</v>
      </c>
      <c r="J953" s="17" t="s">
        <v>5716</v>
      </c>
      <c r="K953" s="17" t="s">
        <v>7324</v>
      </c>
      <c r="L953" s="17" t="s">
        <v>6517</v>
      </c>
      <c r="M953" s="64">
        <v>2193891</v>
      </c>
      <c r="N953" s="64">
        <v>1103515</v>
      </c>
      <c r="O953" s="17" t="s">
        <v>12300</v>
      </c>
      <c r="P953" s="17" t="s">
        <v>12301</v>
      </c>
      <c r="Q953" s="17" t="s">
        <v>12302</v>
      </c>
      <c r="R953" s="17" t="s">
        <v>5321</v>
      </c>
      <c r="S953" s="17" t="s">
        <v>5321</v>
      </c>
      <c r="T953" s="17" t="s">
        <v>5321</v>
      </c>
      <c r="U953" s="17" t="s">
        <v>5321</v>
      </c>
      <c r="V953" s="17">
        <v>1</v>
      </c>
      <c r="W953" s="17">
        <v>0</v>
      </c>
      <c r="X953" s="17">
        <v>0</v>
      </c>
    </row>
    <row r="954" spans="1:24" s="17" customFormat="1" ht="11.25" x14ac:dyDescent="0.2">
      <c r="A954" s="17" t="s">
        <v>12303</v>
      </c>
      <c r="B954" s="17" t="s">
        <v>12304</v>
      </c>
      <c r="C954" s="17" t="s">
        <v>12305</v>
      </c>
      <c r="D954" s="17" t="s">
        <v>5393</v>
      </c>
      <c r="E954" s="17">
        <v>2020</v>
      </c>
      <c r="F954" s="17" t="s">
        <v>5430</v>
      </c>
      <c r="H954" s="17" t="s">
        <v>12306</v>
      </c>
      <c r="I954" s="17" t="s">
        <v>12307</v>
      </c>
      <c r="J954" s="17" t="s">
        <v>5357</v>
      </c>
      <c r="K954" s="17" t="s">
        <v>5330</v>
      </c>
      <c r="L954" s="17" t="s">
        <v>5617</v>
      </c>
      <c r="M954" s="64">
        <v>3200605</v>
      </c>
      <c r="N954" s="64">
        <v>1760332</v>
      </c>
      <c r="O954" s="17" t="s">
        <v>12308</v>
      </c>
      <c r="P954" s="17" t="s">
        <v>12309</v>
      </c>
      <c r="Q954" s="17" t="s">
        <v>12310</v>
      </c>
      <c r="R954" s="17" t="s">
        <v>5321</v>
      </c>
      <c r="S954" s="17" t="s">
        <v>5321</v>
      </c>
      <c r="T954" s="17" t="s">
        <v>5321</v>
      </c>
      <c r="U954" s="17" t="s">
        <v>5321</v>
      </c>
      <c r="V954" s="17">
        <v>1</v>
      </c>
      <c r="W954" s="17">
        <v>0</v>
      </c>
      <c r="X954" s="17">
        <v>0</v>
      </c>
    </row>
    <row r="955" spans="1:24" s="17" customFormat="1" ht="11.25" x14ac:dyDescent="0.2">
      <c r="A955" s="17" t="s">
        <v>12311</v>
      </c>
      <c r="B955" s="17" t="s">
        <v>12312</v>
      </c>
      <c r="C955" s="17" t="s">
        <v>12313</v>
      </c>
      <c r="D955" s="17" t="s">
        <v>5381</v>
      </c>
      <c r="E955" s="17">
        <v>2020</v>
      </c>
      <c r="F955" s="17" t="s">
        <v>5460</v>
      </c>
      <c r="H955" s="17" t="s">
        <v>12314</v>
      </c>
      <c r="I955" s="17" t="s">
        <v>12315</v>
      </c>
      <c r="J955" s="17" t="s">
        <v>9706</v>
      </c>
      <c r="K955" s="17" t="s">
        <v>5345</v>
      </c>
      <c r="L955" s="17" t="s">
        <v>5672</v>
      </c>
      <c r="M955" s="64">
        <v>3414809</v>
      </c>
      <c r="N955" s="64">
        <v>1877109</v>
      </c>
      <c r="O955" s="17" t="s">
        <v>12316</v>
      </c>
      <c r="P955" s="17" t="s">
        <v>12317</v>
      </c>
      <c r="Q955" s="17" t="s">
        <v>12231</v>
      </c>
      <c r="R955" s="17" t="s">
        <v>5321</v>
      </c>
      <c r="S955" s="17" t="s">
        <v>5321</v>
      </c>
      <c r="T955" s="17" t="s">
        <v>5321</v>
      </c>
      <c r="U955" s="17" t="s">
        <v>5321</v>
      </c>
      <c r="V955" s="17">
        <v>1</v>
      </c>
      <c r="W955" s="17">
        <v>0</v>
      </c>
      <c r="X955" s="17">
        <v>0</v>
      </c>
    </row>
    <row r="956" spans="1:24" s="17" customFormat="1" ht="11.25" x14ac:dyDescent="0.2">
      <c r="A956" s="17" t="s">
        <v>12318</v>
      </c>
      <c r="B956" s="17" t="s">
        <v>12319</v>
      </c>
      <c r="C956" s="17" t="s">
        <v>12320</v>
      </c>
      <c r="D956" s="17" t="s">
        <v>5325</v>
      </c>
      <c r="E956" s="17">
        <v>2016</v>
      </c>
      <c r="F956" s="17" t="s">
        <v>17</v>
      </c>
      <c r="H956" s="17" t="s">
        <v>12321</v>
      </c>
      <c r="I956" s="17" t="s">
        <v>12322</v>
      </c>
      <c r="J956" s="17" t="s">
        <v>5329</v>
      </c>
      <c r="K956" s="17" t="s">
        <v>6992</v>
      </c>
      <c r="L956" s="17" t="s">
        <v>8666</v>
      </c>
      <c r="M956" s="64">
        <v>1654899</v>
      </c>
      <c r="N956" s="64">
        <v>1219078</v>
      </c>
      <c r="O956" s="17" t="s">
        <v>12323</v>
      </c>
      <c r="P956" s="17" t="s">
        <v>12324</v>
      </c>
      <c r="Q956" s="17" t="s">
        <v>5797</v>
      </c>
      <c r="R956" s="17" t="s">
        <v>12325</v>
      </c>
      <c r="S956" s="17" t="s">
        <v>5321</v>
      </c>
      <c r="T956" s="17" t="s">
        <v>5321</v>
      </c>
      <c r="U956" s="17" t="s">
        <v>12326</v>
      </c>
      <c r="V956" s="17">
        <v>1</v>
      </c>
      <c r="W956" s="17">
        <v>0</v>
      </c>
      <c r="X956" s="17">
        <v>0</v>
      </c>
    </row>
    <row r="957" spans="1:24" s="17" customFormat="1" ht="11.25" x14ac:dyDescent="0.2">
      <c r="A957" s="17" t="s">
        <v>12327</v>
      </c>
      <c r="B957" s="17" t="s">
        <v>12328</v>
      </c>
      <c r="C957" s="17" t="s">
        <v>12329</v>
      </c>
      <c r="D957" s="17" t="s">
        <v>5429</v>
      </c>
      <c r="E957" s="17">
        <v>2016</v>
      </c>
      <c r="F957" s="17" t="s">
        <v>5418</v>
      </c>
      <c r="H957" s="17" t="s">
        <v>12330</v>
      </c>
      <c r="I957" s="17" t="s">
        <v>12331</v>
      </c>
      <c r="J957" s="17" t="s">
        <v>5607</v>
      </c>
      <c r="K957" s="17" t="s">
        <v>7176</v>
      </c>
      <c r="L957" s="17" t="s">
        <v>7177</v>
      </c>
      <c r="M957" s="64">
        <v>1751395</v>
      </c>
      <c r="N957" s="64">
        <v>1050836</v>
      </c>
      <c r="O957" s="17" t="s">
        <v>5412</v>
      </c>
      <c r="P957" s="17" t="s">
        <v>10422</v>
      </c>
      <c r="Q957" s="17" t="s">
        <v>5437</v>
      </c>
      <c r="R957" s="17" t="s">
        <v>5321</v>
      </c>
      <c r="S957" s="17" t="s">
        <v>5321</v>
      </c>
      <c r="T957" s="17" t="s">
        <v>5321</v>
      </c>
      <c r="U957" s="17" t="s">
        <v>5321</v>
      </c>
      <c r="V957" s="17">
        <v>1</v>
      </c>
      <c r="W957" s="17">
        <v>0</v>
      </c>
      <c r="X957" s="17">
        <v>0</v>
      </c>
    </row>
    <row r="958" spans="1:24" s="17" customFormat="1" ht="11.25" x14ac:dyDescent="0.2">
      <c r="A958" s="17" t="s">
        <v>12332</v>
      </c>
      <c r="B958" s="17" t="s">
        <v>12333</v>
      </c>
      <c r="C958" s="17" t="s">
        <v>12334</v>
      </c>
      <c r="D958" s="17" t="s">
        <v>5393</v>
      </c>
      <c r="E958" s="17">
        <v>2020</v>
      </c>
      <c r="F958" s="17" t="s">
        <v>5460</v>
      </c>
      <c r="H958" s="17" t="s">
        <v>12335</v>
      </c>
      <c r="I958" s="17" t="s">
        <v>12336</v>
      </c>
      <c r="J958" s="17" t="s">
        <v>9917</v>
      </c>
      <c r="K958" s="17" t="s">
        <v>5345</v>
      </c>
      <c r="L958" s="17" t="s">
        <v>7771</v>
      </c>
      <c r="M958" s="64">
        <v>2591866</v>
      </c>
      <c r="N958" s="64">
        <v>1425526</v>
      </c>
      <c r="O958" s="17" t="s">
        <v>12337</v>
      </c>
      <c r="P958" s="17" t="s">
        <v>12338</v>
      </c>
      <c r="Q958" s="17" t="s">
        <v>12339</v>
      </c>
      <c r="R958" s="17" t="s">
        <v>5321</v>
      </c>
      <c r="S958" s="17" t="s">
        <v>5321</v>
      </c>
      <c r="T958" s="17" t="s">
        <v>5321</v>
      </c>
      <c r="U958" s="17" t="s">
        <v>5321</v>
      </c>
      <c r="V958" s="17">
        <v>1</v>
      </c>
      <c r="W958" s="17">
        <v>0</v>
      </c>
      <c r="X958" s="17">
        <v>0</v>
      </c>
    </row>
    <row r="959" spans="1:24" s="17" customFormat="1" ht="11.25" x14ac:dyDescent="0.2">
      <c r="A959" s="17" t="s">
        <v>12340</v>
      </c>
      <c r="B959" s="17" t="s">
        <v>12341</v>
      </c>
      <c r="C959" s="17" t="s">
        <v>12342</v>
      </c>
      <c r="D959" s="17" t="s">
        <v>5393</v>
      </c>
      <c r="E959" s="17">
        <v>2020</v>
      </c>
      <c r="F959" s="17" t="s">
        <v>5326</v>
      </c>
      <c r="H959" s="17" t="s">
        <v>12343</v>
      </c>
      <c r="I959" s="17" t="s">
        <v>12344</v>
      </c>
      <c r="J959" s="17" t="s">
        <v>5671</v>
      </c>
      <c r="K959" s="17" t="s">
        <v>10865</v>
      </c>
      <c r="L959" s="17" t="s">
        <v>9253</v>
      </c>
      <c r="M959" s="64">
        <v>4199327</v>
      </c>
      <c r="N959" s="64">
        <v>1609570</v>
      </c>
      <c r="O959" s="17" t="s">
        <v>12345</v>
      </c>
      <c r="P959" s="17" t="s">
        <v>12346</v>
      </c>
      <c r="Q959" s="17" t="s">
        <v>8536</v>
      </c>
      <c r="R959" s="17" t="s">
        <v>5321</v>
      </c>
      <c r="S959" s="17" t="s">
        <v>5321</v>
      </c>
      <c r="T959" s="17" t="s">
        <v>5321</v>
      </c>
      <c r="U959" s="17" t="s">
        <v>5321</v>
      </c>
      <c r="V959" s="17">
        <v>1</v>
      </c>
      <c r="W959" s="17">
        <v>0</v>
      </c>
      <c r="X959" s="17">
        <v>0</v>
      </c>
    </row>
    <row r="960" spans="1:24" s="17" customFormat="1" ht="11.25" x14ac:dyDescent="0.2">
      <c r="A960" s="17" t="s">
        <v>12347</v>
      </c>
      <c r="B960" s="17" t="s">
        <v>12348</v>
      </c>
      <c r="C960" s="17" t="s">
        <v>12349</v>
      </c>
      <c r="D960" s="17" t="s">
        <v>5325</v>
      </c>
      <c r="E960" s="17">
        <v>2018</v>
      </c>
      <c r="F960" s="17" t="s">
        <v>5313</v>
      </c>
      <c r="H960" s="17" t="s">
        <v>12350</v>
      </c>
      <c r="I960" s="17" t="s">
        <v>12351</v>
      </c>
      <c r="J960" s="17" t="s">
        <v>5716</v>
      </c>
      <c r="K960" s="17" t="s">
        <v>8499</v>
      </c>
      <c r="L960" s="17" t="s">
        <v>5434</v>
      </c>
      <c r="M960" s="64">
        <v>1320000</v>
      </c>
      <c r="N960" s="64">
        <v>990000</v>
      </c>
      <c r="O960" s="17" t="s">
        <v>11049</v>
      </c>
      <c r="P960" s="17" t="s">
        <v>12352</v>
      </c>
      <c r="Q960" s="17" t="s">
        <v>12353</v>
      </c>
      <c r="R960" s="17" t="s">
        <v>12354</v>
      </c>
      <c r="S960" s="17" t="s">
        <v>5321</v>
      </c>
      <c r="T960" s="17" t="s">
        <v>5321</v>
      </c>
      <c r="U960" s="17" t="s">
        <v>12355</v>
      </c>
      <c r="V960" s="17">
        <v>1</v>
      </c>
      <c r="W960" s="17">
        <v>0</v>
      </c>
      <c r="X960" s="17">
        <v>0</v>
      </c>
    </row>
    <row r="961" spans="1:24" s="17" customFormat="1" ht="11.25" x14ac:dyDescent="0.2">
      <c r="A961" s="17" t="s">
        <v>12356</v>
      </c>
      <c r="B961" s="17" t="s">
        <v>12357</v>
      </c>
      <c r="C961" s="17" t="s">
        <v>12358</v>
      </c>
      <c r="D961" s="17" t="s">
        <v>5429</v>
      </c>
      <c r="E961" s="17">
        <v>2016</v>
      </c>
      <c r="F961" s="17" t="s">
        <v>5430</v>
      </c>
      <c r="H961" s="17" t="s">
        <v>12359</v>
      </c>
      <c r="I961" s="17" t="s">
        <v>12360</v>
      </c>
      <c r="J961" s="17" t="s">
        <v>11465</v>
      </c>
      <c r="K961" s="17" t="s">
        <v>6992</v>
      </c>
      <c r="L961" s="17" t="s">
        <v>5845</v>
      </c>
      <c r="M961" s="64">
        <v>1212883</v>
      </c>
      <c r="N961" s="64">
        <v>716947</v>
      </c>
      <c r="O961" s="17" t="s">
        <v>5857</v>
      </c>
      <c r="P961" s="17" t="s">
        <v>12361</v>
      </c>
      <c r="Q961" s="17" t="s">
        <v>12362</v>
      </c>
      <c r="R961" s="17" t="s">
        <v>5321</v>
      </c>
      <c r="S961" s="17" t="s">
        <v>5321</v>
      </c>
      <c r="T961" s="17" t="s">
        <v>5321</v>
      </c>
      <c r="U961" s="17" t="s">
        <v>5321</v>
      </c>
      <c r="V961" s="17">
        <v>1</v>
      </c>
      <c r="W961" s="17">
        <v>0</v>
      </c>
      <c r="X961" s="17">
        <v>0</v>
      </c>
    </row>
    <row r="962" spans="1:24" s="17" customFormat="1" ht="11.25" x14ac:dyDescent="0.2">
      <c r="A962" s="17" t="s">
        <v>12363</v>
      </c>
      <c r="B962" s="17" t="s">
        <v>12364</v>
      </c>
      <c r="C962" s="17" t="s">
        <v>12365</v>
      </c>
      <c r="D962" s="17" t="s">
        <v>5429</v>
      </c>
      <c r="E962" s="17">
        <v>2020</v>
      </c>
      <c r="F962" s="17" t="s">
        <v>5470</v>
      </c>
      <c r="H962" s="17" t="s">
        <v>12366</v>
      </c>
      <c r="I962" s="17" t="s">
        <v>12367</v>
      </c>
      <c r="J962" s="17" t="s">
        <v>5481</v>
      </c>
      <c r="K962" s="17" t="s">
        <v>5330</v>
      </c>
      <c r="L962" s="17" t="s">
        <v>8708</v>
      </c>
      <c r="M962" s="64">
        <v>2892623</v>
      </c>
      <c r="N962" s="64">
        <v>1590940</v>
      </c>
      <c r="O962" s="17" t="s">
        <v>12368</v>
      </c>
      <c r="P962" s="17" t="s">
        <v>12369</v>
      </c>
      <c r="Q962" s="17" t="s">
        <v>12370</v>
      </c>
      <c r="R962" s="17" t="s">
        <v>5321</v>
      </c>
      <c r="S962" s="17" t="s">
        <v>5321</v>
      </c>
      <c r="T962" s="17" t="s">
        <v>5321</v>
      </c>
      <c r="U962" s="17" t="s">
        <v>5321</v>
      </c>
      <c r="V962" s="17">
        <v>1</v>
      </c>
      <c r="W962" s="17">
        <v>0</v>
      </c>
      <c r="X962" s="17">
        <v>0</v>
      </c>
    </row>
    <row r="963" spans="1:24" s="17" customFormat="1" ht="11.25" x14ac:dyDescent="0.2">
      <c r="A963" s="17" t="s">
        <v>12371</v>
      </c>
      <c r="B963" s="17" t="s">
        <v>12372</v>
      </c>
      <c r="C963" s="17" t="s">
        <v>12373</v>
      </c>
      <c r="D963" s="17" t="s">
        <v>5325</v>
      </c>
      <c r="E963" s="17">
        <v>2014</v>
      </c>
      <c r="F963" s="17" t="s">
        <v>6335</v>
      </c>
      <c r="H963" s="17" t="s">
        <v>12374</v>
      </c>
      <c r="I963" s="17" t="s">
        <v>12375</v>
      </c>
      <c r="J963" s="17" t="s">
        <v>5397</v>
      </c>
      <c r="K963" s="17" t="s">
        <v>5774</v>
      </c>
      <c r="L963" s="17" t="s">
        <v>5464</v>
      </c>
      <c r="M963" s="64">
        <v>10490169</v>
      </c>
      <c r="N963" s="64">
        <v>6294101</v>
      </c>
      <c r="O963" s="17" t="s">
        <v>12376</v>
      </c>
      <c r="P963" s="17" t="s">
        <v>7027</v>
      </c>
      <c r="Q963" s="17" t="s">
        <v>12377</v>
      </c>
      <c r="R963" s="17" t="s">
        <v>12378</v>
      </c>
      <c r="S963" s="17" t="s">
        <v>12379</v>
      </c>
      <c r="T963" s="17" t="s">
        <v>5321</v>
      </c>
      <c r="U963" s="17" t="s">
        <v>12380</v>
      </c>
      <c r="V963" s="17">
        <v>1</v>
      </c>
      <c r="W963" s="17">
        <v>0</v>
      </c>
      <c r="X963" s="17">
        <v>0</v>
      </c>
    </row>
    <row r="964" spans="1:24" s="17" customFormat="1" ht="11.25" x14ac:dyDescent="0.2">
      <c r="A964" s="17" t="s">
        <v>12381</v>
      </c>
      <c r="B964" s="17" t="s">
        <v>12382</v>
      </c>
      <c r="C964" s="17" t="s">
        <v>12383</v>
      </c>
      <c r="D964" s="17" t="s">
        <v>5429</v>
      </c>
      <c r="E964" s="17">
        <v>2014</v>
      </c>
      <c r="F964" s="17" t="s">
        <v>28</v>
      </c>
      <c r="H964" s="17" t="s">
        <v>12384</v>
      </c>
      <c r="I964" s="17" t="s">
        <v>12385</v>
      </c>
      <c r="J964" s="17" t="s">
        <v>5481</v>
      </c>
      <c r="K964" s="17" t="s">
        <v>5421</v>
      </c>
      <c r="L964" s="17" t="s">
        <v>6104</v>
      </c>
      <c r="M964" s="64">
        <v>975951</v>
      </c>
      <c r="N964" s="64">
        <v>568149</v>
      </c>
      <c r="O964" s="17" t="s">
        <v>12386</v>
      </c>
      <c r="P964" s="17" t="s">
        <v>12387</v>
      </c>
      <c r="Q964" s="17" t="s">
        <v>12388</v>
      </c>
      <c r="R964" s="17" t="s">
        <v>5321</v>
      </c>
      <c r="S964" s="17" t="s">
        <v>5321</v>
      </c>
      <c r="T964" s="17" t="s">
        <v>5321</v>
      </c>
      <c r="U964" s="17" t="s">
        <v>5321</v>
      </c>
      <c r="V964" s="17">
        <v>1</v>
      </c>
      <c r="W964" s="17">
        <v>0</v>
      </c>
      <c r="X964" s="17">
        <v>0</v>
      </c>
    </row>
    <row r="965" spans="1:24" s="17" customFormat="1" ht="11.25" x14ac:dyDescent="0.2">
      <c r="A965" s="17" t="s">
        <v>12389</v>
      </c>
      <c r="B965" s="17" t="s">
        <v>12390</v>
      </c>
      <c r="C965" s="17" t="s">
        <v>12391</v>
      </c>
      <c r="D965" s="17" t="s">
        <v>5943</v>
      </c>
      <c r="E965" s="17">
        <v>2014</v>
      </c>
      <c r="F965" s="17" t="s">
        <v>6374</v>
      </c>
      <c r="I965" s="17" t="s">
        <v>12392</v>
      </c>
      <c r="J965" s="17" t="s">
        <v>5384</v>
      </c>
      <c r="K965" s="17" t="s">
        <v>5936</v>
      </c>
      <c r="L965" s="17" t="s">
        <v>11624</v>
      </c>
      <c r="M965" s="64">
        <v>520995</v>
      </c>
      <c r="N965" s="64">
        <v>511833</v>
      </c>
      <c r="O965" s="17" t="s">
        <v>5985</v>
      </c>
      <c r="P965" s="17" t="s">
        <v>5945</v>
      </c>
      <c r="Q965" s="17" t="s">
        <v>5321</v>
      </c>
      <c r="R965" s="17" t="s">
        <v>5321</v>
      </c>
      <c r="S965" s="17" t="s">
        <v>5321</v>
      </c>
      <c r="T965" s="17" t="s">
        <v>5321</v>
      </c>
      <c r="U965" s="17" t="s">
        <v>5321</v>
      </c>
      <c r="V965" s="17">
        <v>1</v>
      </c>
      <c r="W965" s="17">
        <v>0</v>
      </c>
      <c r="X965" s="17">
        <v>0</v>
      </c>
    </row>
    <row r="966" spans="1:24" s="17" customFormat="1" ht="11.25" x14ac:dyDescent="0.2">
      <c r="A966" s="17" t="s">
        <v>12393</v>
      </c>
      <c r="B966" s="17" t="s">
        <v>12394</v>
      </c>
      <c r="C966" s="17" t="s">
        <v>12395</v>
      </c>
      <c r="D966" s="17" t="s">
        <v>5325</v>
      </c>
      <c r="E966" s="17">
        <v>2014</v>
      </c>
      <c r="F966" s="17" t="s">
        <v>5341</v>
      </c>
      <c r="H966" s="17" t="s">
        <v>5342</v>
      </c>
      <c r="I966" s="17" t="s">
        <v>12396</v>
      </c>
      <c r="J966" s="17" t="s">
        <v>5384</v>
      </c>
      <c r="K966" s="17" t="s">
        <v>5936</v>
      </c>
      <c r="L966" s="17" t="s">
        <v>5509</v>
      </c>
      <c r="M966" s="64">
        <v>1816991</v>
      </c>
      <c r="N966" s="64">
        <v>1362735</v>
      </c>
      <c r="O966" s="17" t="s">
        <v>6869</v>
      </c>
      <c r="P966" s="17" t="s">
        <v>12397</v>
      </c>
      <c r="Q966" s="17" t="s">
        <v>6167</v>
      </c>
      <c r="R966" s="17" t="s">
        <v>5375</v>
      </c>
      <c r="S966" s="17" t="s">
        <v>12398</v>
      </c>
      <c r="T966" s="17" t="s">
        <v>5321</v>
      </c>
      <c r="U966" s="17" t="s">
        <v>12399</v>
      </c>
      <c r="V966" s="17">
        <v>1</v>
      </c>
      <c r="W966" s="17">
        <v>0</v>
      </c>
      <c r="X966" s="17">
        <v>0</v>
      </c>
    </row>
    <row r="967" spans="1:24" s="17" customFormat="1" ht="11.25" x14ac:dyDescent="0.2">
      <c r="A967" s="17" t="s">
        <v>12400</v>
      </c>
      <c r="B967" s="17" t="s">
        <v>12401</v>
      </c>
      <c r="C967" s="17" t="s">
        <v>12402</v>
      </c>
      <c r="D967" s="17" t="s">
        <v>5325</v>
      </c>
      <c r="E967" s="17">
        <v>2020</v>
      </c>
      <c r="F967" s="17" t="s">
        <v>6335</v>
      </c>
      <c r="H967" s="17" t="s">
        <v>12403</v>
      </c>
      <c r="I967" s="17" t="s">
        <v>12404</v>
      </c>
      <c r="J967" s="17" t="s">
        <v>12266</v>
      </c>
      <c r="K967" s="17" t="s">
        <v>5330</v>
      </c>
      <c r="L967" s="17" t="s">
        <v>5659</v>
      </c>
      <c r="M967" s="64">
        <v>14222637</v>
      </c>
      <c r="N967" s="64">
        <v>9099154</v>
      </c>
      <c r="O967" s="17" t="s">
        <v>12405</v>
      </c>
      <c r="P967" s="17" t="s">
        <v>12406</v>
      </c>
      <c r="Q967" s="17" t="s">
        <v>5349</v>
      </c>
      <c r="R967" s="17" t="s">
        <v>6728</v>
      </c>
      <c r="S967" s="17" t="s">
        <v>5321</v>
      </c>
      <c r="T967" s="17" t="s">
        <v>5321</v>
      </c>
      <c r="U967" s="17" t="s">
        <v>12407</v>
      </c>
      <c r="V967" s="17">
        <v>1</v>
      </c>
      <c r="W967" s="17">
        <v>0</v>
      </c>
      <c r="X967" s="17">
        <v>0</v>
      </c>
    </row>
    <row r="968" spans="1:24" s="17" customFormat="1" ht="11.25" x14ac:dyDescent="0.2">
      <c r="A968" s="17" t="s">
        <v>12408</v>
      </c>
      <c r="B968" s="17" t="s">
        <v>12409</v>
      </c>
      <c r="C968" s="17" t="s">
        <v>12410</v>
      </c>
      <c r="D968" s="17" t="s">
        <v>5325</v>
      </c>
      <c r="E968" s="17">
        <v>2017</v>
      </c>
      <c r="F968" s="17" t="s">
        <v>5394</v>
      </c>
      <c r="H968" s="17" t="s">
        <v>12411</v>
      </c>
      <c r="I968" s="17" t="s">
        <v>12412</v>
      </c>
      <c r="J968" s="17" t="s">
        <v>5384</v>
      </c>
      <c r="K968" s="17" t="s">
        <v>7381</v>
      </c>
      <c r="L968" s="17" t="s">
        <v>5434</v>
      </c>
      <c r="M968" s="64">
        <v>1838584</v>
      </c>
      <c r="N968" s="64">
        <v>1103150</v>
      </c>
      <c r="O968" s="17" t="s">
        <v>6573</v>
      </c>
      <c r="P968" s="17" t="s">
        <v>8566</v>
      </c>
      <c r="Q968" s="17" t="s">
        <v>12413</v>
      </c>
      <c r="R968" s="17" t="s">
        <v>12414</v>
      </c>
      <c r="S968" s="17" t="s">
        <v>12415</v>
      </c>
      <c r="T968" s="17" t="s">
        <v>5321</v>
      </c>
      <c r="U968" s="17" t="s">
        <v>12416</v>
      </c>
      <c r="V968" s="17">
        <v>1</v>
      </c>
      <c r="W968" s="17">
        <v>0</v>
      </c>
      <c r="X968" s="17">
        <v>0</v>
      </c>
    </row>
    <row r="969" spans="1:24" s="17" customFormat="1" ht="11.25" x14ac:dyDescent="0.2">
      <c r="A969" s="17" t="s">
        <v>12417</v>
      </c>
      <c r="B969" s="17" t="s">
        <v>12418</v>
      </c>
      <c r="C969" s="17" t="s">
        <v>12419</v>
      </c>
      <c r="D969" s="17" t="s">
        <v>5325</v>
      </c>
      <c r="E969" s="17">
        <v>2017</v>
      </c>
      <c r="F969" s="17" t="s">
        <v>5430</v>
      </c>
      <c r="H969" s="17" t="s">
        <v>12420</v>
      </c>
      <c r="I969" s="17" t="s">
        <v>12421</v>
      </c>
      <c r="J969" s="17" t="s">
        <v>5607</v>
      </c>
      <c r="K969" s="17" t="s">
        <v>7240</v>
      </c>
      <c r="L969" s="17" t="s">
        <v>5765</v>
      </c>
      <c r="M969" s="64">
        <v>1576374</v>
      </c>
      <c r="N969" s="64">
        <v>945822</v>
      </c>
      <c r="O969" s="17" t="s">
        <v>5561</v>
      </c>
      <c r="P969" s="17" t="s">
        <v>12422</v>
      </c>
      <c r="Q969" s="17" t="s">
        <v>12423</v>
      </c>
      <c r="R969" s="17" t="s">
        <v>12424</v>
      </c>
      <c r="S969" s="17" t="s">
        <v>5321</v>
      </c>
      <c r="T969" s="17" t="s">
        <v>5321</v>
      </c>
      <c r="U969" s="17" t="s">
        <v>12425</v>
      </c>
      <c r="V969" s="17">
        <v>1</v>
      </c>
      <c r="W969" s="17">
        <v>0</v>
      </c>
      <c r="X969" s="17">
        <v>0</v>
      </c>
    </row>
    <row r="970" spans="1:24" s="17" customFormat="1" ht="11.25" x14ac:dyDescent="0.2">
      <c r="A970" s="17" t="s">
        <v>12426</v>
      </c>
      <c r="B970" s="17" t="s">
        <v>12427</v>
      </c>
      <c r="C970" s="17" t="s">
        <v>12428</v>
      </c>
      <c r="D970" s="17" t="s">
        <v>5325</v>
      </c>
      <c r="E970" s="17">
        <v>2020</v>
      </c>
      <c r="F970" s="17" t="s">
        <v>6374</v>
      </c>
      <c r="H970" s="17" t="s">
        <v>12429</v>
      </c>
      <c r="I970" s="17" t="s">
        <v>12430</v>
      </c>
      <c r="J970" s="17" t="s">
        <v>5357</v>
      </c>
      <c r="K970" s="17" t="s">
        <v>12431</v>
      </c>
      <c r="L970" s="17" t="s">
        <v>5346</v>
      </c>
      <c r="M970" s="64">
        <v>5492571</v>
      </c>
      <c r="N970" s="64">
        <v>4119428</v>
      </c>
      <c r="O970" s="17" t="s">
        <v>12432</v>
      </c>
      <c r="P970" s="17" t="s">
        <v>12433</v>
      </c>
      <c r="Q970" s="17" t="s">
        <v>12434</v>
      </c>
      <c r="R970" s="17" t="s">
        <v>5321</v>
      </c>
      <c r="S970" s="17" t="s">
        <v>12435</v>
      </c>
      <c r="T970" s="17" t="s">
        <v>5321</v>
      </c>
      <c r="U970" s="17" t="s">
        <v>12436</v>
      </c>
      <c r="V970" s="17">
        <v>1</v>
      </c>
      <c r="W970" s="17">
        <v>0</v>
      </c>
      <c r="X970" s="17">
        <v>0</v>
      </c>
    </row>
    <row r="971" spans="1:24" s="17" customFormat="1" ht="11.25" x14ac:dyDescent="0.2">
      <c r="A971" s="17" t="s">
        <v>12437</v>
      </c>
      <c r="B971" s="17" t="s">
        <v>12438</v>
      </c>
      <c r="C971" s="17" t="s">
        <v>12439</v>
      </c>
      <c r="D971" s="17" t="s">
        <v>5393</v>
      </c>
      <c r="E971" s="17">
        <v>2020</v>
      </c>
      <c r="F971" s="17" t="s">
        <v>5430</v>
      </c>
      <c r="H971" s="17" t="s">
        <v>12440</v>
      </c>
      <c r="I971" s="17" t="s">
        <v>12441</v>
      </c>
      <c r="J971" s="17" t="s">
        <v>11082</v>
      </c>
      <c r="K971" s="17" t="s">
        <v>5345</v>
      </c>
      <c r="L971" s="17" t="s">
        <v>5672</v>
      </c>
      <c r="M971" s="64">
        <v>2537921</v>
      </c>
      <c r="N971" s="64">
        <v>1395853</v>
      </c>
      <c r="O971" s="17" t="s">
        <v>12442</v>
      </c>
      <c r="P971" s="17" t="s">
        <v>12443</v>
      </c>
      <c r="Q971" s="17" t="s">
        <v>12444</v>
      </c>
      <c r="R971" s="17" t="s">
        <v>5321</v>
      </c>
      <c r="S971" s="17" t="s">
        <v>5321</v>
      </c>
      <c r="T971" s="17" t="s">
        <v>5321</v>
      </c>
      <c r="U971" s="17" t="s">
        <v>5321</v>
      </c>
      <c r="V971" s="17">
        <v>1</v>
      </c>
      <c r="W971" s="17">
        <v>0</v>
      </c>
      <c r="X971" s="17">
        <v>0</v>
      </c>
    </row>
    <row r="972" spans="1:24" s="17" customFormat="1" ht="11.25" x14ac:dyDescent="0.2">
      <c r="A972" s="17" t="s">
        <v>12445</v>
      </c>
      <c r="B972" s="17" t="s">
        <v>12446</v>
      </c>
      <c r="C972" s="17" t="s">
        <v>12447</v>
      </c>
      <c r="D972" s="17" t="s">
        <v>5393</v>
      </c>
      <c r="E972" s="17">
        <v>2016</v>
      </c>
      <c r="F972" s="17" t="s">
        <v>5430</v>
      </c>
      <c r="H972" s="17" t="s">
        <v>12448</v>
      </c>
      <c r="I972" s="17" t="s">
        <v>12449</v>
      </c>
      <c r="J972" s="17" t="s">
        <v>5409</v>
      </c>
      <c r="K972" s="17" t="s">
        <v>5410</v>
      </c>
      <c r="L972" s="17" t="s">
        <v>5509</v>
      </c>
      <c r="M972" s="64">
        <v>2608324</v>
      </c>
      <c r="N972" s="64">
        <v>1522293</v>
      </c>
      <c r="O972" s="17" t="s">
        <v>12450</v>
      </c>
      <c r="P972" s="17" t="s">
        <v>12451</v>
      </c>
      <c r="Q972" s="17" t="s">
        <v>12452</v>
      </c>
      <c r="R972" s="17" t="s">
        <v>5321</v>
      </c>
      <c r="S972" s="17" t="s">
        <v>5321</v>
      </c>
      <c r="T972" s="17" t="s">
        <v>5321</v>
      </c>
      <c r="U972" s="17" t="s">
        <v>5321</v>
      </c>
      <c r="V972" s="17">
        <v>1</v>
      </c>
      <c r="W972" s="17">
        <v>0</v>
      </c>
      <c r="X972" s="17">
        <v>0</v>
      </c>
    </row>
    <row r="973" spans="1:24" s="17" customFormat="1" ht="11.25" x14ac:dyDescent="0.2">
      <c r="A973" s="17" t="s">
        <v>12453</v>
      </c>
      <c r="B973" s="17" t="s">
        <v>12454</v>
      </c>
      <c r="C973" s="17" t="s">
        <v>12455</v>
      </c>
      <c r="D973" s="17" t="s">
        <v>5325</v>
      </c>
      <c r="E973" s="17">
        <v>2014</v>
      </c>
      <c r="F973" s="17" t="s">
        <v>5496</v>
      </c>
      <c r="H973" s="17" t="s">
        <v>12456</v>
      </c>
      <c r="I973" s="17" t="s">
        <v>12457</v>
      </c>
      <c r="J973" s="17" t="s">
        <v>5329</v>
      </c>
      <c r="K973" s="17" t="s">
        <v>5834</v>
      </c>
      <c r="L973" s="17" t="s">
        <v>5371</v>
      </c>
      <c r="M973" s="64">
        <v>3898579</v>
      </c>
      <c r="N973" s="64">
        <v>2923933</v>
      </c>
      <c r="O973" s="17" t="s">
        <v>6464</v>
      </c>
      <c r="P973" s="17" t="s">
        <v>12458</v>
      </c>
      <c r="Q973" s="17" t="s">
        <v>5797</v>
      </c>
      <c r="R973" s="17" t="s">
        <v>12459</v>
      </c>
      <c r="S973" s="17" t="s">
        <v>5838</v>
      </c>
      <c r="T973" s="17" t="s">
        <v>5321</v>
      </c>
      <c r="U973" s="17" t="s">
        <v>12460</v>
      </c>
      <c r="V973" s="17">
        <v>1</v>
      </c>
      <c r="W973" s="17">
        <v>0</v>
      </c>
      <c r="X973" s="17">
        <v>0</v>
      </c>
    </row>
    <row r="974" spans="1:24" s="17" customFormat="1" ht="11.25" x14ac:dyDescent="0.2">
      <c r="A974" s="17" t="s">
        <v>12461</v>
      </c>
      <c r="B974" s="17" t="s">
        <v>12462</v>
      </c>
      <c r="C974" s="17" t="s">
        <v>12463</v>
      </c>
      <c r="D974" s="17" t="s">
        <v>5325</v>
      </c>
      <c r="E974" s="17">
        <v>2015</v>
      </c>
      <c r="F974" s="17" t="s">
        <v>5470</v>
      </c>
      <c r="H974" s="17" t="s">
        <v>12464</v>
      </c>
      <c r="I974" s="17" t="s">
        <v>12465</v>
      </c>
      <c r="J974" s="17" t="s">
        <v>5384</v>
      </c>
      <c r="K974" s="17" t="s">
        <v>9422</v>
      </c>
      <c r="L974" s="17" t="s">
        <v>6784</v>
      </c>
      <c r="M974" s="64">
        <v>1416974</v>
      </c>
      <c r="N974" s="64">
        <v>850184</v>
      </c>
      <c r="O974" s="17" t="s">
        <v>12466</v>
      </c>
      <c r="P974" s="17" t="s">
        <v>12467</v>
      </c>
      <c r="Q974" s="17" t="s">
        <v>5808</v>
      </c>
      <c r="R974" s="17" t="s">
        <v>12468</v>
      </c>
      <c r="S974" s="17" t="s">
        <v>10021</v>
      </c>
      <c r="T974" s="17" t="s">
        <v>5321</v>
      </c>
      <c r="U974" s="17" t="s">
        <v>12469</v>
      </c>
      <c r="V974" s="17">
        <v>1</v>
      </c>
      <c r="W974" s="17">
        <v>0</v>
      </c>
      <c r="X974" s="17">
        <v>0</v>
      </c>
    </row>
    <row r="975" spans="1:24" s="17" customFormat="1" ht="11.25" x14ac:dyDescent="0.2">
      <c r="A975" s="17" t="s">
        <v>12470</v>
      </c>
      <c r="B975" s="17" t="s">
        <v>12471</v>
      </c>
      <c r="C975" s="17" t="s">
        <v>12472</v>
      </c>
      <c r="D975" s="17" t="s">
        <v>5495</v>
      </c>
      <c r="E975" s="17">
        <v>2016</v>
      </c>
      <c r="F975" s="17" t="s">
        <v>5430</v>
      </c>
      <c r="I975" s="17" t="s">
        <v>12473</v>
      </c>
      <c r="J975" s="17" t="s">
        <v>5560</v>
      </c>
      <c r="K975" s="17" t="s">
        <v>7303</v>
      </c>
      <c r="L975" s="17" t="s">
        <v>5358</v>
      </c>
      <c r="M975" s="64">
        <v>11166700</v>
      </c>
      <c r="N975" s="64">
        <v>6700020</v>
      </c>
      <c r="O975" s="17" t="s">
        <v>10664</v>
      </c>
      <c r="P975" s="17" t="s">
        <v>12474</v>
      </c>
      <c r="Q975" s="17" t="s">
        <v>6424</v>
      </c>
      <c r="R975" s="17" t="s">
        <v>5321</v>
      </c>
      <c r="S975" s="17" t="s">
        <v>5321</v>
      </c>
      <c r="T975" s="17" t="s">
        <v>5321</v>
      </c>
      <c r="U975" s="17" t="s">
        <v>5321</v>
      </c>
      <c r="V975" s="17">
        <v>1</v>
      </c>
      <c r="W975" s="17">
        <v>0</v>
      </c>
      <c r="X975" s="17">
        <v>0</v>
      </c>
    </row>
    <row r="976" spans="1:24" s="17" customFormat="1" ht="11.25" x14ac:dyDescent="0.2">
      <c r="A976" s="17" t="s">
        <v>12475</v>
      </c>
      <c r="B976" s="17" t="s">
        <v>12476</v>
      </c>
      <c r="C976" s="17" t="s">
        <v>12477</v>
      </c>
      <c r="D976" s="17" t="s">
        <v>5429</v>
      </c>
      <c r="E976" s="17">
        <v>2015</v>
      </c>
      <c r="F976" s="17" t="s">
        <v>5430</v>
      </c>
      <c r="H976" s="17" t="s">
        <v>12478</v>
      </c>
      <c r="I976" s="17" t="s">
        <v>12479</v>
      </c>
      <c r="J976" s="17" t="s">
        <v>5607</v>
      </c>
      <c r="K976" s="17" t="s">
        <v>10170</v>
      </c>
      <c r="L976" s="17" t="s">
        <v>5816</v>
      </c>
      <c r="M976" s="64">
        <v>1215619</v>
      </c>
      <c r="N976" s="64">
        <v>728899</v>
      </c>
      <c r="O976" s="17" t="s">
        <v>12480</v>
      </c>
      <c r="P976" s="17" t="s">
        <v>12481</v>
      </c>
      <c r="Q976" s="17" t="s">
        <v>11592</v>
      </c>
      <c r="R976" s="17" t="s">
        <v>5321</v>
      </c>
      <c r="S976" s="17" t="s">
        <v>5321</v>
      </c>
      <c r="T976" s="17" t="s">
        <v>5321</v>
      </c>
      <c r="U976" s="17" t="s">
        <v>5321</v>
      </c>
      <c r="V976" s="17">
        <v>1</v>
      </c>
      <c r="W976" s="17">
        <v>0</v>
      </c>
      <c r="X976" s="17">
        <v>0</v>
      </c>
    </row>
    <row r="977" spans="1:24" s="17" customFormat="1" ht="11.25" x14ac:dyDescent="0.2">
      <c r="A977" s="17" t="s">
        <v>12482</v>
      </c>
      <c r="B977" s="17" t="s">
        <v>12483</v>
      </c>
      <c r="C977" s="17" t="s">
        <v>12484</v>
      </c>
      <c r="D977" s="17" t="s">
        <v>5441</v>
      </c>
      <c r="E977" s="17">
        <v>2017</v>
      </c>
      <c r="F977" s="17" t="s">
        <v>5460</v>
      </c>
      <c r="H977" s="17" t="s">
        <v>12485</v>
      </c>
      <c r="I977" s="17" t="s">
        <v>12486</v>
      </c>
      <c r="J977" s="17" t="s">
        <v>5329</v>
      </c>
      <c r="K977" s="17" t="s">
        <v>7381</v>
      </c>
      <c r="L977" s="17" t="s">
        <v>5608</v>
      </c>
      <c r="M977" s="64">
        <v>2513784</v>
      </c>
      <c r="N977" s="64">
        <v>1310335</v>
      </c>
      <c r="O977" s="17" t="s">
        <v>5510</v>
      </c>
      <c r="P977" s="17" t="s">
        <v>12487</v>
      </c>
      <c r="Q977" s="17" t="s">
        <v>12488</v>
      </c>
      <c r="R977" s="17" t="s">
        <v>5321</v>
      </c>
      <c r="S977" s="17" t="s">
        <v>5321</v>
      </c>
      <c r="T977" s="17" t="s">
        <v>5321</v>
      </c>
      <c r="U977" s="17" t="s">
        <v>5321</v>
      </c>
      <c r="V977" s="17">
        <v>1</v>
      </c>
      <c r="W977" s="17">
        <v>0</v>
      </c>
      <c r="X977" s="17">
        <v>0</v>
      </c>
    </row>
    <row r="978" spans="1:24" s="17" customFormat="1" ht="11.25" x14ac:dyDescent="0.2">
      <c r="A978" s="17" t="s">
        <v>12489</v>
      </c>
      <c r="B978" s="17" t="s">
        <v>12490</v>
      </c>
      <c r="C978" s="17" t="s">
        <v>12491</v>
      </c>
      <c r="D978" s="17" t="s">
        <v>5325</v>
      </c>
      <c r="E978" s="17">
        <v>2019</v>
      </c>
      <c r="F978" s="17" t="s">
        <v>5430</v>
      </c>
      <c r="H978" s="17" t="s">
        <v>12492</v>
      </c>
      <c r="I978" s="17" t="s">
        <v>12493</v>
      </c>
      <c r="J978" s="17" t="s">
        <v>7232</v>
      </c>
      <c r="K978" s="17" t="s">
        <v>9107</v>
      </c>
      <c r="L978" s="17" t="s">
        <v>7771</v>
      </c>
      <c r="M978" s="64">
        <v>2580000</v>
      </c>
      <c r="N978" s="64">
        <v>1935000</v>
      </c>
      <c r="O978" s="17" t="s">
        <v>12494</v>
      </c>
      <c r="P978" s="17" t="s">
        <v>12495</v>
      </c>
      <c r="Q978" s="17" t="s">
        <v>5349</v>
      </c>
      <c r="R978" s="17" t="s">
        <v>5321</v>
      </c>
      <c r="S978" s="17" t="s">
        <v>5350</v>
      </c>
      <c r="T978" s="17" t="s">
        <v>5321</v>
      </c>
      <c r="U978" s="17" t="s">
        <v>12496</v>
      </c>
      <c r="V978" s="17">
        <v>1</v>
      </c>
      <c r="W978" s="17">
        <v>0</v>
      </c>
      <c r="X978" s="17">
        <v>0</v>
      </c>
    </row>
    <row r="979" spans="1:24" s="17" customFormat="1" ht="11.25" x14ac:dyDescent="0.2">
      <c r="A979" s="17" t="s">
        <v>12497</v>
      </c>
      <c r="B979" s="17" t="s">
        <v>12498</v>
      </c>
      <c r="C979" s="17" t="s">
        <v>12499</v>
      </c>
      <c r="D979" s="17" t="s">
        <v>5325</v>
      </c>
      <c r="E979" s="17">
        <v>2015</v>
      </c>
      <c r="F979" s="17" t="s">
        <v>28</v>
      </c>
      <c r="H979" s="17" t="s">
        <v>12500</v>
      </c>
      <c r="I979" s="17" t="s">
        <v>12501</v>
      </c>
      <c r="J979" s="17" t="s">
        <v>5597</v>
      </c>
      <c r="K979" s="17" t="s">
        <v>5744</v>
      </c>
      <c r="L979" s="17" t="s">
        <v>11307</v>
      </c>
      <c r="M979" s="64">
        <v>1413304</v>
      </c>
      <c r="N979" s="64">
        <v>968330</v>
      </c>
      <c r="O979" s="17" t="s">
        <v>5561</v>
      </c>
      <c r="P979" s="17" t="s">
        <v>12502</v>
      </c>
      <c r="Q979" s="17" t="s">
        <v>12503</v>
      </c>
      <c r="R979" s="17" t="s">
        <v>12504</v>
      </c>
      <c r="S979" s="17" t="s">
        <v>5321</v>
      </c>
      <c r="T979" s="17" t="s">
        <v>5321</v>
      </c>
      <c r="U979" s="17" t="s">
        <v>12505</v>
      </c>
      <c r="V979" s="17">
        <v>1</v>
      </c>
      <c r="W979" s="17">
        <v>1</v>
      </c>
      <c r="X979" s="17">
        <v>1</v>
      </c>
    </row>
    <row r="980" spans="1:24" s="17" customFormat="1" ht="11.25" x14ac:dyDescent="0.2">
      <c r="A980" s="17" t="s">
        <v>12506</v>
      </c>
      <c r="B980" s="17" t="s">
        <v>12507</v>
      </c>
      <c r="C980" s="17" t="s">
        <v>12508</v>
      </c>
      <c r="D980" s="17" t="s">
        <v>5393</v>
      </c>
      <c r="E980" s="17">
        <v>2018</v>
      </c>
      <c r="F980" s="17" t="s">
        <v>5430</v>
      </c>
      <c r="H980" s="17" t="s">
        <v>12509</v>
      </c>
      <c r="I980" s="17" t="s">
        <v>12510</v>
      </c>
      <c r="J980" s="17" t="s">
        <v>7254</v>
      </c>
      <c r="K980" s="17" t="s">
        <v>7324</v>
      </c>
      <c r="L980" s="17" t="s">
        <v>8666</v>
      </c>
      <c r="M980" s="64">
        <v>1818362</v>
      </c>
      <c r="N980" s="64">
        <v>946826</v>
      </c>
      <c r="O980" s="17" t="s">
        <v>12511</v>
      </c>
      <c r="P980" s="17" t="s">
        <v>12512</v>
      </c>
      <c r="Q980" s="17" t="s">
        <v>8746</v>
      </c>
      <c r="R980" s="17" t="s">
        <v>5321</v>
      </c>
      <c r="S980" s="17" t="s">
        <v>5321</v>
      </c>
      <c r="T980" s="17" t="s">
        <v>5321</v>
      </c>
      <c r="U980" s="17" t="s">
        <v>5321</v>
      </c>
      <c r="V980" s="17">
        <v>1</v>
      </c>
      <c r="W980" s="17">
        <v>0</v>
      </c>
      <c r="X980" s="17">
        <v>0</v>
      </c>
    </row>
    <row r="981" spans="1:24" s="17" customFormat="1" ht="11.25" x14ac:dyDescent="0.2">
      <c r="A981" s="17" t="s">
        <v>12513</v>
      </c>
      <c r="B981" s="17" t="s">
        <v>12514</v>
      </c>
      <c r="C981" s="17" t="s">
        <v>12515</v>
      </c>
      <c r="D981" s="17" t="s">
        <v>5393</v>
      </c>
      <c r="E981" s="17">
        <v>2020</v>
      </c>
      <c r="F981" s="17" t="s">
        <v>5460</v>
      </c>
      <c r="H981" s="17" t="s">
        <v>12516</v>
      </c>
      <c r="I981" s="17" t="s">
        <v>12517</v>
      </c>
      <c r="J981" s="17" t="s">
        <v>5369</v>
      </c>
      <c r="K981" s="17" t="s">
        <v>5345</v>
      </c>
      <c r="L981" s="17" t="s">
        <v>5672</v>
      </c>
      <c r="M981" s="64">
        <v>3074246</v>
      </c>
      <c r="N981" s="64">
        <v>1690835</v>
      </c>
      <c r="O981" s="17" t="s">
        <v>12518</v>
      </c>
      <c r="P981" s="17" t="s">
        <v>12519</v>
      </c>
      <c r="Q981" s="17" t="s">
        <v>12520</v>
      </c>
      <c r="R981" s="17" t="s">
        <v>5321</v>
      </c>
      <c r="S981" s="17" t="s">
        <v>5321</v>
      </c>
      <c r="T981" s="17" t="s">
        <v>5321</v>
      </c>
      <c r="U981" s="17" t="s">
        <v>5321</v>
      </c>
      <c r="V981" s="17">
        <v>1</v>
      </c>
      <c r="W981" s="17">
        <v>0</v>
      </c>
      <c r="X981" s="17">
        <v>0</v>
      </c>
    </row>
    <row r="982" spans="1:24" s="17" customFormat="1" ht="11.25" x14ac:dyDescent="0.2">
      <c r="A982" s="17" t="s">
        <v>12521</v>
      </c>
      <c r="B982" s="17" t="s">
        <v>12522</v>
      </c>
      <c r="C982" s="17" t="s">
        <v>12523</v>
      </c>
      <c r="D982" s="17" t="s">
        <v>5393</v>
      </c>
      <c r="E982" s="17">
        <v>2018</v>
      </c>
      <c r="F982" s="17" t="s">
        <v>5430</v>
      </c>
      <c r="H982" s="17" t="s">
        <v>12524</v>
      </c>
      <c r="I982" s="17" t="s">
        <v>12525</v>
      </c>
      <c r="J982" s="17" t="s">
        <v>7232</v>
      </c>
      <c r="K982" s="17" t="s">
        <v>7324</v>
      </c>
      <c r="L982" s="17" t="s">
        <v>5488</v>
      </c>
      <c r="M982" s="64">
        <v>1276642</v>
      </c>
      <c r="N982" s="64">
        <v>700671</v>
      </c>
      <c r="O982" s="17" t="s">
        <v>6173</v>
      </c>
      <c r="P982" s="17" t="s">
        <v>12526</v>
      </c>
      <c r="Q982" s="17" t="s">
        <v>12527</v>
      </c>
      <c r="R982" s="17" t="s">
        <v>5321</v>
      </c>
      <c r="S982" s="17" t="s">
        <v>5321</v>
      </c>
      <c r="T982" s="17" t="s">
        <v>5321</v>
      </c>
      <c r="U982" s="17" t="s">
        <v>5321</v>
      </c>
      <c r="V982" s="17">
        <v>1</v>
      </c>
      <c r="W982" s="17">
        <v>0</v>
      </c>
      <c r="X982" s="17">
        <v>0</v>
      </c>
    </row>
    <row r="983" spans="1:24" s="17" customFormat="1" ht="11.25" x14ac:dyDescent="0.2">
      <c r="A983" s="17" t="s">
        <v>12528</v>
      </c>
      <c r="B983" s="17" t="s">
        <v>12529</v>
      </c>
      <c r="C983" s="17" t="s">
        <v>12530</v>
      </c>
      <c r="D983" s="17" t="s">
        <v>5393</v>
      </c>
      <c r="E983" s="17">
        <v>2020</v>
      </c>
      <c r="F983" s="17" t="s">
        <v>5430</v>
      </c>
      <c r="H983" s="17" t="s">
        <v>7670</v>
      </c>
      <c r="I983" s="17" t="s">
        <v>12531</v>
      </c>
      <c r="J983" s="17" t="s">
        <v>9706</v>
      </c>
      <c r="K983" s="17" t="s">
        <v>5330</v>
      </c>
      <c r="L983" s="17" t="s">
        <v>7464</v>
      </c>
      <c r="M983" s="64">
        <v>2937155</v>
      </c>
      <c r="N983" s="64">
        <v>1610484</v>
      </c>
      <c r="O983" s="17" t="s">
        <v>12532</v>
      </c>
      <c r="P983" s="17" t="s">
        <v>12533</v>
      </c>
      <c r="Q983" s="17" t="s">
        <v>6484</v>
      </c>
      <c r="R983" s="17" t="s">
        <v>5321</v>
      </c>
      <c r="S983" s="17" t="s">
        <v>5321</v>
      </c>
      <c r="T983" s="17" t="s">
        <v>5321</v>
      </c>
      <c r="U983" s="17" t="s">
        <v>5321</v>
      </c>
      <c r="V983" s="17">
        <v>1</v>
      </c>
      <c r="W983" s="17">
        <v>0</v>
      </c>
      <c r="X983" s="17">
        <v>0</v>
      </c>
    </row>
    <row r="984" spans="1:24" s="17" customFormat="1" ht="11.25" x14ac:dyDescent="0.2">
      <c r="A984" s="17" t="s">
        <v>12534</v>
      </c>
      <c r="B984" s="17" t="s">
        <v>12535</v>
      </c>
      <c r="C984" s="17" t="s">
        <v>12536</v>
      </c>
      <c r="D984" s="17" t="s">
        <v>5325</v>
      </c>
      <c r="E984" s="17">
        <v>2014</v>
      </c>
      <c r="F984" s="17" t="s">
        <v>17</v>
      </c>
      <c r="H984" s="17" t="s">
        <v>6515</v>
      </c>
      <c r="I984" s="17" t="s">
        <v>12537</v>
      </c>
      <c r="J984" s="17" t="s">
        <v>5409</v>
      </c>
      <c r="K984" s="17" t="s">
        <v>5865</v>
      </c>
      <c r="L984" s="17" t="s">
        <v>11292</v>
      </c>
      <c r="M984" s="64">
        <v>5540485</v>
      </c>
      <c r="N984" s="64">
        <v>3324303</v>
      </c>
      <c r="O984" s="17" t="s">
        <v>12538</v>
      </c>
      <c r="P984" s="17" t="s">
        <v>12539</v>
      </c>
      <c r="Q984" s="17" t="s">
        <v>12540</v>
      </c>
      <c r="R984" s="17" t="s">
        <v>5375</v>
      </c>
      <c r="S984" s="17" t="s">
        <v>5838</v>
      </c>
      <c r="T984" s="17" t="s">
        <v>5321</v>
      </c>
      <c r="U984" s="17" t="s">
        <v>5321</v>
      </c>
      <c r="V984" s="17">
        <v>1</v>
      </c>
      <c r="W984" s="17">
        <v>0</v>
      </c>
      <c r="X984" s="17">
        <v>0</v>
      </c>
    </row>
    <row r="985" spans="1:24" s="17" customFormat="1" ht="11.25" x14ac:dyDescent="0.2">
      <c r="A985" s="17" t="s">
        <v>12541</v>
      </c>
      <c r="B985" s="17" t="s">
        <v>12542</v>
      </c>
      <c r="C985" s="17" t="s">
        <v>12543</v>
      </c>
      <c r="D985" s="17" t="s">
        <v>5441</v>
      </c>
      <c r="E985" s="17">
        <v>2015</v>
      </c>
      <c r="F985" s="17" t="s">
        <v>28</v>
      </c>
      <c r="H985" s="17" t="s">
        <v>12544</v>
      </c>
      <c r="I985" s="17" t="s">
        <v>12545</v>
      </c>
      <c r="J985" s="17" t="s">
        <v>5409</v>
      </c>
      <c r="K985" s="17" t="s">
        <v>5487</v>
      </c>
      <c r="L985" s="17" t="s">
        <v>11316</v>
      </c>
      <c r="M985" s="64">
        <v>1854000</v>
      </c>
      <c r="N985" s="64">
        <v>1104599</v>
      </c>
      <c r="O985" s="17" t="s">
        <v>5510</v>
      </c>
      <c r="P985" s="17" t="s">
        <v>12546</v>
      </c>
      <c r="Q985" s="17" t="s">
        <v>12547</v>
      </c>
      <c r="R985" s="17" t="s">
        <v>5321</v>
      </c>
      <c r="S985" s="17" t="s">
        <v>5321</v>
      </c>
      <c r="T985" s="17" t="s">
        <v>5321</v>
      </c>
      <c r="U985" s="17" t="s">
        <v>5321</v>
      </c>
      <c r="V985" s="17">
        <v>1</v>
      </c>
      <c r="W985" s="17">
        <v>0</v>
      </c>
      <c r="X985" s="17">
        <v>0</v>
      </c>
    </row>
    <row r="986" spans="1:24" s="17" customFormat="1" ht="11.25" x14ac:dyDescent="0.2">
      <c r="A986" s="17" t="s">
        <v>12548</v>
      </c>
      <c r="B986" s="17" t="s">
        <v>12549</v>
      </c>
      <c r="C986" s="17" t="s">
        <v>12550</v>
      </c>
      <c r="D986" s="17" t="s">
        <v>5943</v>
      </c>
      <c r="E986" s="17">
        <v>2014</v>
      </c>
      <c r="F986" s="17" t="s">
        <v>5516</v>
      </c>
      <c r="I986" s="17" t="s">
        <v>12551</v>
      </c>
      <c r="J986" s="17" t="s">
        <v>5597</v>
      </c>
      <c r="K986" s="17" t="s">
        <v>5936</v>
      </c>
      <c r="L986" s="17" t="s">
        <v>5937</v>
      </c>
      <c r="M986" s="64">
        <v>1145663</v>
      </c>
      <c r="N986" s="64">
        <v>992279</v>
      </c>
      <c r="O986" s="17" t="s">
        <v>5985</v>
      </c>
      <c r="P986" s="17" t="s">
        <v>5945</v>
      </c>
      <c r="Q986" s="17" t="s">
        <v>5321</v>
      </c>
      <c r="R986" s="17" t="s">
        <v>5321</v>
      </c>
      <c r="S986" s="17" t="s">
        <v>5321</v>
      </c>
      <c r="T986" s="17" t="s">
        <v>5321</v>
      </c>
      <c r="U986" s="17" t="s">
        <v>5321</v>
      </c>
      <c r="V986" s="17">
        <v>1</v>
      </c>
      <c r="W986" s="17">
        <v>0</v>
      </c>
      <c r="X986" s="17">
        <v>0</v>
      </c>
    </row>
    <row r="987" spans="1:24" s="17" customFormat="1" ht="11.25" x14ac:dyDescent="0.2">
      <c r="A987" s="17" t="s">
        <v>12552</v>
      </c>
      <c r="B987" s="17" t="s">
        <v>12553</v>
      </c>
      <c r="C987" s="17" t="s">
        <v>12554</v>
      </c>
      <c r="D987" s="17" t="s">
        <v>5393</v>
      </c>
      <c r="E987" s="17">
        <v>2019</v>
      </c>
      <c r="F987" s="17" t="s">
        <v>5430</v>
      </c>
      <c r="H987" s="17" t="s">
        <v>12555</v>
      </c>
      <c r="I987" s="17" t="s">
        <v>12556</v>
      </c>
      <c r="J987" s="17" t="s">
        <v>7409</v>
      </c>
      <c r="K987" s="17" t="s">
        <v>9107</v>
      </c>
      <c r="L987" s="17" t="s">
        <v>6388</v>
      </c>
      <c r="M987" s="64">
        <v>1807851</v>
      </c>
      <c r="N987" s="64">
        <v>978321</v>
      </c>
      <c r="O987" s="17" t="s">
        <v>12557</v>
      </c>
      <c r="P987" s="17" t="s">
        <v>12558</v>
      </c>
      <c r="Q987" s="17" t="s">
        <v>12559</v>
      </c>
      <c r="R987" s="17" t="s">
        <v>5321</v>
      </c>
      <c r="S987" s="17" t="s">
        <v>5321</v>
      </c>
      <c r="T987" s="17" t="s">
        <v>5321</v>
      </c>
      <c r="U987" s="17" t="s">
        <v>5321</v>
      </c>
      <c r="V987" s="17">
        <v>1</v>
      </c>
      <c r="W987" s="17">
        <v>0</v>
      </c>
      <c r="X987" s="17">
        <v>0</v>
      </c>
    </row>
    <row r="988" spans="1:24" s="17" customFormat="1" ht="11.25" x14ac:dyDescent="0.2">
      <c r="A988" s="17" t="s">
        <v>12560</v>
      </c>
      <c r="B988" s="17" t="s">
        <v>12561</v>
      </c>
      <c r="C988" s="17" t="s">
        <v>12562</v>
      </c>
      <c r="D988" s="17" t="s">
        <v>5325</v>
      </c>
      <c r="E988" s="17">
        <v>2014</v>
      </c>
      <c r="F988" s="17" t="s">
        <v>5460</v>
      </c>
      <c r="H988" s="17" t="s">
        <v>12563</v>
      </c>
      <c r="I988" s="17" t="s">
        <v>12564</v>
      </c>
      <c r="J988" s="17" t="s">
        <v>5481</v>
      </c>
      <c r="K988" s="17" t="s">
        <v>5865</v>
      </c>
      <c r="L988" s="17" t="s">
        <v>6030</v>
      </c>
      <c r="M988" s="64">
        <v>2273738</v>
      </c>
      <c r="N988" s="64">
        <v>1364254</v>
      </c>
      <c r="O988" s="17" t="s">
        <v>5952</v>
      </c>
      <c r="P988" s="17" t="s">
        <v>12565</v>
      </c>
      <c r="Q988" s="17" t="s">
        <v>10189</v>
      </c>
      <c r="R988" s="17" t="s">
        <v>5375</v>
      </c>
      <c r="S988" s="17" t="s">
        <v>5838</v>
      </c>
      <c r="T988" s="17" t="s">
        <v>5321</v>
      </c>
      <c r="U988" s="17" t="s">
        <v>5321</v>
      </c>
      <c r="V988" s="17">
        <v>1</v>
      </c>
      <c r="W988" s="17">
        <v>0</v>
      </c>
      <c r="X988" s="17">
        <v>0</v>
      </c>
    </row>
    <row r="989" spans="1:24" s="17" customFormat="1" ht="11.25" x14ac:dyDescent="0.2">
      <c r="A989" s="17" t="s">
        <v>12566</v>
      </c>
      <c r="B989" s="17" t="s">
        <v>12567</v>
      </c>
      <c r="C989" s="17" t="s">
        <v>12568</v>
      </c>
      <c r="D989" s="17" t="s">
        <v>5441</v>
      </c>
      <c r="E989" s="17">
        <v>2015</v>
      </c>
      <c r="F989" s="17" t="s">
        <v>5394</v>
      </c>
      <c r="H989" s="17" t="s">
        <v>9718</v>
      </c>
      <c r="I989" s="17" t="s">
        <v>12569</v>
      </c>
      <c r="J989" s="17" t="s">
        <v>5481</v>
      </c>
      <c r="K989" s="17" t="s">
        <v>5463</v>
      </c>
      <c r="L989" s="17" t="s">
        <v>5386</v>
      </c>
      <c r="M989" s="64">
        <v>1467099</v>
      </c>
      <c r="N989" s="64">
        <v>839447</v>
      </c>
      <c r="O989" s="17" t="s">
        <v>10754</v>
      </c>
      <c r="P989" s="17" t="s">
        <v>12570</v>
      </c>
      <c r="Q989" s="17" t="s">
        <v>7118</v>
      </c>
      <c r="R989" s="17" t="s">
        <v>5321</v>
      </c>
      <c r="S989" s="17" t="s">
        <v>5321</v>
      </c>
      <c r="T989" s="17" t="s">
        <v>5321</v>
      </c>
      <c r="U989" s="17" t="s">
        <v>5321</v>
      </c>
      <c r="V989" s="17">
        <v>1</v>
      </c>
      <c r="W989" s="17">
        <v>1</v>
      </c>
      <c r="X989" s="17">
        <v>1</v>
      </c>
    </row>
    <row r="990" spans="1:24" s="17" customFormat="1" ht="11.25" x14ac:dyDescent="0.2">
      <c r="A990" s="17" t="s">
        <v>12571</v>
      </c>
      <c r="B990" s="17" t="s">
        <v>12572</v>
      </c>
      <c r="C990" s="17" t="s">
        <v>12573</v>
      </c>
      <c r="D990" s="17" t="s">
        <v>5325</v>
      </c>
      <c r="E990" s="17">
        <v>2016</v>
      </c>
      <c r="F990" s="17" t="s">
        <v>5470</v>
      </c>
      <c r="H990" s="17" t="s">
        <v>12574</v>
      </c>
      <c r="I990" s="17" t="s">
        <v>12575</v>
      </c>
      <c r="J990" s="17" t="s">
        <v>5560</v>
      </c>
      <c r="K990" s="17" t="s">
        <v>6992</v>
      </c>
      <c r="L990" s="17" t="s">
        <v>5617</v>
      </c>
      <c r="M990" s="64">
        <v>4315534</v>
      </c>
      <c r="N990" s="64">
        <v>2589321</v>
      </c>
      <c r="O990" s="17" t="s">
        <v>5372</v>
      </c>
      <c r="P990" s="17" t="s">
        <v>12576</v>
      </c>
      <c r="Q990" s="17" t="s">
        <v>5349</v>
      </c>
      <c r="R990" s="17" t="s">
        <v>5375</v>
      </c>
      <c r="S990" s="17" t="s">
        <v>12577</v>
      </c>
      <c r="T990" s="17" t="s">
        <v>5321</v>
      </c>
      <c r="U990" s="17" t="s">
        <v>12578</v>
      </c>
      <c r="V990" s="17">
        <v>1</v>
      </c>
      <c r="W990" s="17">
        <v>0</v>
      </c>
      <c r="X990" s="17">
        <v>0</v>
      </c>
    </row>
    <row r="991" spans="1:24" s="17" customFormat="1" ht="11.25" x14ac:dyDescent="0.2">
      <c r="A991" s="17" t="s">
        <v>12579</v>
      </c>
      <c r="B991" s="17" t="s">
        <v>12580</v>
      </c>
      <c r="C991" s="17" t="s">
        <v>12581</v>
      </c>
      <c r="D991" s="17" t="s">
        <v>5381</v>
      </c>
      <c r="E991" s="17">
        <v>2014</v>
      </c>
      <c r="F991" s="17" t="s">
        <v>5882</v>
      </c>
      <c r="H991" s="17" t="s">
        <v>12582</v>
      </c>
      <c r="I991" s="17" t="s">
        <v>12583</v>
      </c>
      <c r="J991" s="17" t="s">
        <v>5397</v>
      </c>
      <c r="K991" s="17" t="s">
        <v>5421</v>
      </c>
      <c r="L991" s="17" t="s">
        <v>5866</v>
      </c>
      <c r="M991" s="64">
        <v>1257545</v>
      </c>
      <c r="N991" s="64">
        <v>754527</v>
      </c>
      <c r="O991" s="17" t="s">
        <v>12584</v>
      </c>
      <c r="P991" s="17" t="s">
        <v>12585</v>
      </c>
      <c r="Q991" s="17" t="s">
        <v>12586</v>
      </c>
      <c r="R991" s="17" t="s">
        <v>5321</v>
      </c>
      <c r="S991" s="17" t="s">
        <v>5321</v>
      </c>
      <c r="T991" s="17" t="s">
        <v>5321</v>
      </c>
      <c r="U991" s="17" t="s">
        <v>5321</v>
      </c>
      <c r="V991" s="17">
        <v>1</v>
      </c>
      <c r="W991" s="17">
        <v>0</v>
      </c>
      <c r="X991" s="17">
        <v>0</v>
      </c>
    </row>
    <row r="992" spans="1:24" s="17" customFormat="1" ht="11.25" x14ac:dyDescent="0.2">
      <c r="A992" s="17" t="s">
        <v>12587</v>
      </c>
      <c r="B992" s="17" t="s">
        <v>12588</v>
      </c>
      <c r="C992" s="17" t="s">
        <v>12589</v>
      </c>
      <c r="D992" s="17" t="s">
        <v>5393</v>
      </c>
      <c r="E992" s="17">
        <v>2015</v>
      </c>
      <c r="F992" s="17" t="s">
        <v>5430</v>
      </c>
      <c r="H992" s="17" t="s">
        <v>12590</v>
      </c>
      <c r="I992" s="17" t="s">
        <v>12591</v>
      </c>
      <c r="J992" s="17" t="s">
        <v>5481</v>
      </c>
      <c r="K992" s="17" t="s">
        <v>5744</v>
      </c>
      <c r="L992" s="17" t="s">
        <v>12592</v>
      </c>
      <c r="M992" s="64">
        <v>2806865</v>
      </c>
      <c r="N992" s="64">
        <v>1261483</v>
      </c>
      <c r="O992" s="17" t="s">
        <v>12593</v>
      </c>
      <c r="P992" s="17" t="s">
        <v>12594</v>
      </c>
      <c r="Q992" s="17" t="s">
        <v>12595</v>
      </c>
      <c r="R992" s="17" t="s">
        <v>5321</v>
      </c>
      <c r="S992" s="17" t="s">
        <v>5321</v>
      </c>
      <c r="T992" s="17" t="s">
        <v>5321</v>
      </c>
      <c r="U992" s="17" t="s">
        <v>5321</v>
      </c>
      <c r="V992" s="17">
        <v>1</v>
      </c>
      <c r="W992" s="17">
        <v>0</v>
      </c>
      <c r="X992" s="17">
        <v>0</v>
      </c>
    </row>
    <row r="993" spans="1:24" s="17" customFormat="1" ht="11.25" x14ac:dyDescent="0.2">
      <c r="A993" s="17" t="s">
        <v>12596</v>
      </c>
      <c r="B993" s="17" t="s">
        <v>12597</v>
      </c>
      <c r="C993" s="17" t="s">
        <v>12598</v>
      </c>
      <c r="D993" s="17" t="s">
        <v>5429</v>
      </c>
      <c r="E993" s="17">
        <v>2020</v>
      </c>
      <c r="F993" s="17" t="s">
        <v>5430</v>
      </c>
      <c r="G993" s="17" t="s">
        <v>20</v>
      </c>
      <c r="H993" s="17" t="s">
        <v>12599</v>
      </c>
      <c r="I993" s="17" t="s">
        <v>12600</v>
      </c>
      <c r="J993" s="17" t="s">
        <v>5329</v>
      </c>
      <c r="K993" s="17" t="s">
        <v>5330</v>
      </c>
      <c r="L993" s="17" t="s">
        <v>5672</v>
      </c>
      <c r="M993" s="64">
        <v>2985886</v>
      </c>
      <c r="N993" s="64">
        <v>1642073</v>
      </c>
      <c r="O993" s="17" t="s">
        <v>12601</v>
      </c>
      <c r="P993" s="17" t="s">
        <v>12602</v>
      </c>
      <c r="Q993" s="17" t="s">
        <v>9203</v>
      </c>
      <c r="R993" s="17" t="s">
        <v>5321</v>
      </c>
      <c r="S993" s="17" t="s">
        <v>5321</v>
      </c>
      <c r="T993" s="17" t="s">
        <v>5321</v>
      </c>
      <c r="U993" s="17" t="s">
        <v>5321</v>
      </c>
      <c r="V993" s="17">
        <v>1</v>
      </c>
      <c r="W993" s="17">
        <v>0</v>
      </c>
      <c r="X993" s="17">
        <v>0</v>
      </c>
    </row>
    <row r="994" spans="1:24" s="17" customFormat="1" ht="11.25" x14ac:dyDescent="0.2">
      <c r="A994" s="17" t="s">
        <v>12603</v>
      </c>
      <c r="B994" s="17" t="s">
        <v>12604</v>
      </c>
      <c r="C994" s="17" t="s">
        <v>12605</v>
      </c>
      <c r="D994" s="17" t="s">
        <v>5393</v>
      </c>
      <c r="E994" s="17">
        <v>2015</v>
      </c>
      <c r="F994" s="17" t="s">
        <v>5430</v>
      </c>
      <c r="H994" s="17" t="s">
        <v>12606</v>
      </c>
      <c r="I994" s="17" t="s">
        <v>12607</v>
      </c>
      <c r="J994" s="17" t="s">
        <v>5607</v>
      </c>
      <c r="K994" s="17" t="s">
        <v>5744</v>
      </c>
      <c r="L994" s="17" t="s">
        <v>6097</v>
      </c>
      <c r="M994" s="64">
        <v>2509070</v>
      </c>
      <c r="N994" s="64">
        <v>1438247</v>
      </c>
      <c r="O994" s="17" t="s">
        <v>12608</v>
      </c>
      <c r="P994" s="17" t="s">
        <v>12609</v>
      </c>
      <c r="Q994" s="17" t="s">
        <v>5758</v>
      </c>
      <c r="R994" s="17" t="s">
        <v>5321</v>
      </c>
      <c r="S994" s="17" t="s">
        <v>5321</v>
      </c>
      <c r="T994" s="17" t="s">
        <v>5321</v>
      </c>
      <c r="U994" s="17" t="s">
        <v>5321</v>
      </c>
      <c r="V994" s="17">
        <v>1</v>
      </c>
      <c r="W994" s="17">
        <v>0</v>
      </c>
      <c r="X994" s="17">
        <v>0</v>
      </c>
    </row>
    <row r="995" spans="1:24" s="17" customFormat="1" ht="11.25" x14ac:dyDescent="0.2">
      <c r="A995" s="17" t="s">
        <v>12610</v>
      </c>
      <c r="B995" s="17" t="s">
        <v>12611</v>
      </c>
      <c r="C995" s="17" t="s">
        <v>12612</v>
      </c>
      <c r="D995" s="17" t="s">
        <v>5325</v>
      </c>
      <c r="E995" s="17">
        <v>2018</v>
      </c>
      <c r="F995" s="17" t="s">
        <v>5460</v>
      </c>
      <c r="H995" s="17" t="s">
        <v>12613</v>
      </c>
      <c r="I995" s="17" t="s">
        <v>12614</v>
      </c>
      <c r="J995" s="17" t="s">
        <v>7254</v>
      </c>
      <c r="K995" s="17" t="s">
        <v>8767</v>
      </c>
      <c r="L995" s="17" t="s">
        <v>7681</v>
      </c>
      <c r="M995" s="64">
        <v>2203028</v>
      </c>
      <c r="N995" s="64">
        <v>1311356</v>
      </c>
      <c r="O995" s="17" t="s">
        <v>12615</v>
      </c>
      <c r="P995" s="17" t="s">
        <v>12616</v>
      </c>
      <c r="Q995" s="17" t="s">
        <v>5954</v>
      </c>
      <c r="R995" s="17" t="s">
        <v>12617</v>
      </c>
      <c r="S995" s="17" t="s">
        <v>5321</v>
      </c>
      <c r="T995" s="17" t="s">
        <v>5321</v>
      </c>
      <c r="U995" s="17" t="s">
        <v>5321</v>
      </c>
      <c r="V995" s="17">
        <v>1</v>
      </c>
      <c r="W995" s="17">
        <v>0</v>
      </c>
      <c r="X995" s="17">
        <v>0</v>
      </c>
    </row>
    <row r="996" spans="1:24" s="17" customFormat="1" ht="11.25" x14ac:dyDescent="0.2">
      <c r="A996" s="17" t="s">
        <v>12618</v>
      </c>
      <c r="B996" s="17" t="s">
        <v>12619</v>
      </c>
      <c r="C996" s="17" t="s">
        <v>12620</v>
      </c>
      <c r="D996" s="17" t="s">
        <v>5325</v>
      </c>
      <c r="E996" s="17">
        <v>2017</v>
      </c>
      <c r="F996" s="17" t="s">
        <v>5460</v>
      </c>
      <c r="H996" s="17" t="s">
        <v>12621</v>
      </c>
      <c r="I996" s="17" t="s">
        <v>12622</v>
      </c>
      <c r="J996" s="17" t="s">
        <v>11082</v>
      </c>
      <c r="K996" s="17" t="s">
        <v>7381</v>
      </c>
      <c r="L996" s="17" t="s">
        <v>5473</v>
      </c>
      <c r="M996" s="64">
        <v>1724304</v>
      </c>
      <c r="N996" s="64">
        <v>1103064</v>
      </c>
      <c r="O996" s="17" t="s">
        <v>5372</v>
      </c>
      <c r="P996" s="17" t="s">
        <v>12623</v>
      </c>
      <c r="Q996" s="17" t="s">
        <v>7908</v>
      </c>
      <c r="R996" s="17" t="s">
        <v>5375</v>
      </c>
      <c r="S996" s="17" t="s">
        <v>6746</v>
      </c>
      <c r="T996" s="17" t="s">
        <v>5321</v>
      </c>
      <c r="U996" s="17" t="s">
        <v>12624</v>
      </c>
      <c r="V996" s="17">
        <v>1</v>
      </c>
      <c r="W996" s="17">
        <v>0</v>
      </c>
      <c r="X996" s="17">
        <v>0</v>
      </c>
    </row>
    <row r="997" spans="1:24" s="17" customFormat="1" ht="11.25" x14ac:dyDescent="0.2">
      <c r="A997" s="17" t="s">
        <v>12625</v>
      </c>
      <c r="B997" s="17" t="s">
        <v>12626</v>
      </c>
      <c r="C997" s="17" t="s">
        <v>12627</v>
      </c>
      <c r="D997" s="17" t="s">
        <v>5429</v>
      </c>
      <c r="E997" s="17">
        <v>2015</v>
      </c>
      <c r="F997" s="17" t="s">
        <v>5460</v>
      </c>
      <c r="H997" s="17" t="s">
        <v>12628</v>
      </c>
      <c r="I997" s="17" t="s">
        <v>12629</v>
      </c>
      <c r="J997" s="17" t="s">
        <v>5384</v>
      </c>
      <c r="K997" s="17" t="s">
        <v>5487</v>
      </c>
      <c r="L997" s="17" t="s">
        <v>5386</v>
      </c>
      <c r="M997" s="64">
        <v>1428742</v>
      </c>
      <c r="N997" s="64">
        <v>812400</v>
      </c>
      <c r="O997" s="17" t="s">
        <v>12630</v>
      </c>
      <c r="P997" s="17" t="s">
        <v>12631</v>
      </c>
      <c r="Q997" s="17" t="s">
        <v>12632</v>
      </c>
      <c r="R997" s="17" t="s">
        <v>5321</v>
      </c>
      <c r="S997" s="17" t="s">
        <v>5321</v>
      </c>
      <c r="T997" s="17" t="s">
        <v>5321</v>
      </c>
      <c r="U997" s="17" t="s">
        <v>5321</v>
      </c>
      <c r="V997" s="17">
        <v>1</v>
      </c>
      <c r="W997" s="17">
        <v>0</v>
      </c>
      <c r="X997" s="17">
        <v>1</v>
      </c>
    </row>
    <row r="998" spans="1:24" s="17" customFormat="1" ht="11.25" x14ac:dyDescent="0.2">
      <c r="A998" s="17" t="s">
        <v>12633</v>
      </c>
      <c r="B998" s="17" t="s">
        <v>12634</v>
      </c>
      <c r="C998" s="17" t="s">
        <v>12635</v>
      </c>
      <c r="D998" s="17" t="s">
        <v>5381</v>
      </c>
      <c r="E998" s="17">
        <v>2016</v>
      </c>
      <c r="F998" s="17" t="s">
        <v>28</v>
      </c>
      <c r="H998" s="17" t="s">
        <v>12500</v>
      </c>
      <c r="I998" s="17" t="s">
        <v>12636</v>
      </c>
      <c r="J998" s="17" t="s">
        <v>5481</v>
      </c>
      <c r="K998" s="17" t="s">
        <v>6694</v>
      </c>
      <c r="L998" s="17" t="s">
        <v>6526</v>
      </c>
      <c r="M998" s="64">
        <v>1313826</v>
      </c>
      <c r="N998" s="64">
        <v>766125</v>
      </c>
      <c r="O998" s="17" t="s">
        <v>12637</v>
      </c>
      <c r="P998" s="17" t="s">
        <v>12638</v>
      </c>
      <c r="Q998" s="17" t="s">
        <v>9656</v>
      </c>
      <c r="R998" s="17" t="s">
        <v>5321</v>
      </c>
      <c r="S998" s="17" t="s">
        <v>5321</v>
      </c>
      <c r="T998" s="17" t="s">
        <v>5321</v>
      </c>
      <c r="U998" s="17" t="s">
        <v>5321</v>
      </c>
      <c r="V998" s="17">
        <v>1</v>
      </c>
      <c r="W998" s="17">
        <v>0</v>
      </c>
      <c r="X998" s="17">
        <v>0</v>
      </c>
    </row>
    <row r="999" spans="1:24" s="17" customFormat="1" ht="11.25" x14ac:dyDescent="0.2">
      <c r="A999" s="17" t="s">
        <v>12639</v>
      </c>
      <c r="B999" s="17" t="s">
        <v>12640</v>
      </c>
      <c r="C999" s="17" t="s">
        <v>12641</v>
      </c>
      <c r="D999" s="17" t="s">
        <v>5495</v>
      </c>
      <c r="E999" s="17">
        <v>2014</v>
      </c>
      <c r="F999" s="17" t="s">
        <v>5655</v>
      </c>
      <c r="I999" s="17" t="s">
        <v>12642</v>
      </c>
      <c r="J999" s="17" t="s">
        <v>12643</v>
      </c>
      <c r="K999" s="17" t="s">
        <v>5936</v>
      </c>
      <c r="L999" s="17" t="s">
        <v>5845</v>
      </c>
      <c r="M999" s="64">
        <v>24431249</v>
      </c>
      <c r="N999" s="64">
        <v>11976286</v>
      </c>
      <c r="O999" s="17" t="s">
        <v>6113</v>
      </c>
      <c r="P999" s="17" t="s">
        <v>12644</v>
      </c>
      <c r="Q999" s="17" t="s">
        <v>5797</v>
      </c>
      <c r="R999" s="17" t="s">
        <v>5321</v>
      </c>
      <c r="S999" s="17" t="s">
        <v>5321</v>
      </c>
      <c r="T999" s="17" t="s">
        <v>5321</v>
      </c>
      <c r="U999" s="17" t="s">
        <v>5321</v>
      </c>
      <c r="V999" s="17">
        <v>1</v>
      </c>
      <c r="W999" s="17">
        <v>0</v>
      </c>
      <c r="X999" s="17">
        <v>0</v>
      </c>
    </row>
    <row r="1000" spans="1:24" s="17" customFormat="1" ht="11.25" x14ac:dyDescent="0.2">
      <c r="A1000" s="17" t="s">
        <v>12645</v>
      </c>
      <c r="B1000" s="17" t="s">
        <v>12646</v>
      </c>
      <c r="C1000" s="17" t="s">
        <v>12647</v>
      </c>
      <c r="D1000" s="17" t="s">
        <v>5393</v>
      </c>
      <c r="E1000" s="17">
        <v>2016</v>
      </c>
      <c r="F1000" s="17" t="s">
        <v>5430</v>
      </c>
      <c r="H1000" s="17" t="s">
        <v>12648</v>
      </c>
      <c r="I1000" s="17" t="s">
        <v>12649</v>
      </c>
      <c r="J1000" s="17" t="s">
        <v>5329</v>
      </c>
      <c r="K1000" s="17" t="s">
        <v>9670</v>
      </c>
      <c r="L1000" s="17" t="s">
        <v>12650</v>
      </c>
      <c r="M1000" s="64">
        <v>1589256</v>
      </c>
      <c r="N1000" s="64">
        <v>942456</v>
      </c>
      <c r="O1000" s="17" t="s">
        <v>12651</v>
      </c>
      <c r="P1000" s="17" t="s">
        <v>12652</v>
      </c>
      <c r="Q1000" s="17" t="s">
        <v>12653</v>
      </c>
      <c r="R1000" s="17" t="s">
        <v>5321</v>
      </c>
      <c r="S1000" s="17" t="s">
        <v>5321</v>
      </c>
      <c r="T1000" s="17" t="s">
        <v>5321</v>
      </c>
      <c r="U1000" s="17" t="s">
        <v>5321</v>
      </c>
      <c r="V1000" s="17">
        <v>1</v>
      </c>
      <c r="W1000" s="17">
        <v>0</v>
      </c>
      <c r="X1000" s="17">
        <v>0</v>
      </c>
    </row>
    <row r="1001" spans="1:24" s="17" customFormat="1" ht="11.25" x14ac:dyDescent="0.2">
      <c r="A1001" s="17" t="s">
        <v>12654</v>
      </c>
      <c r="B1001" s="17" t="s">
        <v>12655</v>
      </c>
      <c r="C1001" s="17" t="s">
        <v>12656</v>
      </c>
      <c r="D1001" s="17" t="s">
        <v>5393</v>
      </c>
      <c r="E1001" s="17">
        <v>2020</v>
      </c>
      <c r="F1001" s="17" t="s">
        <v>11</v>
      </c>
      <c r="H1001" s="17" t="s">
        <v>12657</v>
      </c>
      <c r="I1001" s="17" t="s">
        <v>12658</v>
      </c>
      <c r="J1001" s="17" t="s">
        <v>5481</v>
      </c>
      <c r="K1001" s="17" t="s">
        <v>5330</v>
      </c>
      <c r="L1001" s="17" t="s">
        <v>8025</v>
      </c>
      <c r="M1001" s="64">
        <v>3989873</v>
      </c>
      <c r="N1001" s="64">
        <v>2166930</v>
      </c>
      <c r="O1001" s="17" t="s">
        <v>12659</v>
      </c>
      <c r="P1001" s="17" t="s">
        <v>12660</v>
      </c>
      <c r="Q1001" s="17" t="s">
        <v>12661</v>
      </c>
      <c r="R1001" s="17" t="s">
        <v>5321</v>
      </c>
      <c r="S1001" s="17" t="s">
        <v>5321</v>
      </c>
      <c r="T1001" s="17" t="s">
        <v>5321</v>
      </c>
      <c r="U1001" s="17" t="s">
        <v>5321</v>
      </c>
      <c r="V1001" s="17">
        <v>1</v>
      </c>
      <c r="W1001" s="17">
        <v>0</v>
      </c>
      <c r="X1001" s="17">
        <v>0</v>
      </c>
    </row>
    <row r="1002" spans="1:24" s="17" customFormat="1" ht="11.25" x14ac:dyDescent="0.2">
      <c r="A1002" s="17" t="s">
        <v>12662</v>
      </c>
      <c r="B1002" s="17" t="s">
        <v>12663</v>
      </c>
      <c r="C1002" s="17" t="s">
        <v>12664</v>
      </c>
      <c r="D1002" s="17" t="s">
        <v>5325</v>
      </c>
      <c r="E1002" s="17">
        <v>2018</v>
      </c>
      <c r="F1002" s="17" t="s">
        <v>6084</v>
      </c>
      <c r="H1002" s="17" t="s">
        <v>12665</v>
      </c>
      <c r="I1002" s="17" t="s">
        <v>12666</v>
      </c>
      <c r="J1002" s="17" t="s">
        <v>12667</v>
      </c>
      <c r="K1002" s="17" t="s">
        <v>12668</v>
      </c>
      <c r="L1002" s="17" t="s">
        <v>5358</v>
      </c>
      <c r="M1002" s="64">
        <v>8331204</v>
      </c>
      <c r="N1002" s="64">
        <v>4954721</v>
      </c>
      <c r="O1002" s="17" t="s">
        <v>12669</v>
      </c>
      <c r="P1002" s="17" t="s">
        <v>12670</v>
      </c>
      <c r="Q1002" s="17" t="s">
        <v>6183</v>
      </c>
      <c r="R1002" s="17" t="s">
        <v>5663</v>
      </c>
      <c r="S1002" s="17" t="s">
        <v>5321</v>
      </c>
      <c r="T1002" s="17" t="s">
        <v>5321</v>
      </c>
      <c r="U1002" s="17" t="s">
        <v>12671</v>
      </c>
      <c r="V1002" s="17">
        <v>1</v>
      </c>
      <c r="W1002" s="17">
        <v>0</v>
      </c>
      <c r="X1002" s="17">
        <v>0</v>
      </c>
    </row>
    <row r="1003" spans="1:24" s="17" customFormat="1" ht="11.25" x14ac:dyDescent="0.2">
      <c r="A1003" s="17" t="s">
        <v>12672</v>
      </c>
      <c r="B1003" s="17" t="s">
        <v>12673</v>
      </c>
      <c r="C1003" s="17" t="s">
        <v>12674</v>
      </c>
      <c r="D1003" s="17" t="s">
        <v>5393</v>
      </c>
      <c r="E1003" s="17">
        <v>2014</v>
      </c>
      <c r="F1003" s="17" t="s">
        <v>5460</v>
      </c>
      <c r="H1003" s="17" t="s">
        <v>12675</v>
      </c>
      <c r="I1003" s="17" t="s">
        <v>12676</v>
      </c>
      <c r="J1003" s="17" t="s">
        <v>5597</v>
      </c>
      <c r="K1003" s="17" t="s">
        <v>5421</v>
      </c>
      <c r="L1003" s="17" t="s">
        <v>5937</v>
      </c>
      <c r="M1003" s="64">
        <v>1475110</v>
      </c>
      <c r="N1003" s="64">
        <v>863464</v>
      </c>
      <c r="O1003" s="17" t="s">
        <v>5489</v>
      </c>
      <c r="P1003" s="17" t="s">
        <v>12677</v>
      </c>
      <c r="Q1003" s="17" t="s">
        <v>11330</v>
      </c>
      <c r="R1003" s="17" t="s">
        <v>5321</v>
      </c>
      <c r="S1003" s="17" t="s">
        <v>5321</v>
      </c>
      <c r="T1003" s="17" t="s">
        <v>5321</v>
      </c>
      <c r="U1003" s="17" t="s">
        <v>5321</v>
      </c>
      <c r="V1003" s="17">
        <v>1</v>
      </c>
      <c r="W1003" s="17">
        <v>0</v>
      </c>
      <c r="X1003" s="17">
        <v>0</v>
      </c>
    </row>
    <row r="1004" spans="1:24" s="17" customFormat="1" ht="11.25" x14ac:dyDescent="0.2">
      <c r="A1004" s="17" t="s">
        <v>12678</v>
      </c>
      <c r="B1004" s="17" t="s">
        <v>12679</v>
      </c>
      <c r="C1004" s="17" t="s">
        <v>12680</v>
      </c>
      <c r="D1004" s="17" t="s">
        <v>5429</v>
      </c>
      <c r="E1004" s="17">
        <v>2020</v>
      </c>
      <c r="F1004" s="17" t="s">
        <v>5430</v>
      </c>
      <c r="H1004" s="17" t="s">
        <v>12681</v>
      </c>
      <c r="I1004" s="17" t="s">
        <v>12682</v>
      </c>
      <c r="J1004" s="17" t="s">
        <v>5637</v>
      </c>
      <c r="K1004" s="17" t="s">
        <v>5520</v>
      </c>
      <c r="L1004" s="17" t="s">
        <v>5617</v>
      </c>
      <c r="M1004" s="64">
        <v>6174645</v>
      </c>
      <c r="N1004" s="64">
        <v>2509072</v>
      </c>
      <c r="O1004" s="17" t="s">
        <v>12683</v>
      </c>
      <c r="P1004" s="17" t="s">
        <v>12684</v>
      </c>
      <c r="Q1004" s="17" t="s">
        <v>12685</v>
      </c>
      <c r="R1004" s="17" t="s">
        <v>5321</v>
      </c>
      <c r="S1004" s="17" t="s">
        <v>5321</v>
      </c>
      <c r="T1004" s="17" t="s">
        <v>5321</v>
      </c>
      <c r="U1004" s="17" t="s">
        <v>5321</v>
      </c>
      <c r="V1004" s="17">
        <v>1</v>
      </c>
      <c r="W1004" s="17">
        <v>0</v>
      </c>
      <c r="X1004" s="17">
        <v>0</v>
      </c>
    </row>
    <row r="1005" spans="1:24" s="17" customFormat="1" ht="11.25" x14ac:dyDescent="0.2">
      <c r="A1005" s="17" t="s">
        <v>12686</v>
      </c>
      <c r="B1005" s="17" t="s">
        <v>12687</v>
      </c>
      <c r="C1005" s="17" t="s">
        <v>12686</v>
      </c>
      <c r="D1005" s="17" t="s">
        <v>5325</v>
      </c>
      <c r="E1005" s="17">
        <v>2016</v>
      </c>
      <c r="F1005" s="17" t="s">
        <v>5326</v>
      </c>
      <c r="H1005" s="17" t="s">
        <v>12688</v>
      </c>
      <c r="I1005" s="17" t="s">
        <v>12689</v>
      </c>
      <c r="J1005" s="17" t="s">
        <v>5597</v>
      </c>
      <c r="K1005" s="17" t="s">
        <v>12244</v>
      </c>
      <c r="L1005" s="17" t="s">
        <v>5488</v>
      </c>
      <c r="M1005" s="64">
        <v>6502762</v>
      </c>
      <c r="N1005" s="64">
        <v>3849735</v>
      </c>
      <c r="O1005" s="17" t="s">
        <v>5846</v>
      </c>
      <c r="P1005" s="17" t="s">
        <v>12690</v>
      </c>
      <c r="Q1005" s="17" t="s">
        <v>5797</v>
      </c>
      <c r="R1005" s="17" t="s">
        <v>12691</v>
      </c>
      <c r="S1005" s="17" t="s">
        <v>5838</v>
      </c>
      <c r="T1005" s="17" t="s">
        <v>5321</v>
      </c>
      <c r="U1005" s="17" t="s">
        <v>12692</v>
      </c>
      <c r="V1005" s="17">
        <v>1</v>
      </c>
      <c r="W1005" s="17">
        <v>0</v>
      </c>
      <c r="X1005" s="17">
        <v>0</v>
      </c>
    </row>
    <row r="1006" spans="1:24" s="17" customFormat="1" ht="11.25" x14ac:dyDescent="0.2">
      <c r="A1006" s="17" t="s">
        <v>12693</v>
      </c>
      <c r="B1006" s="17" t="s">
        <v>12694</v>
      </c>
      <c r="C1006" s="17" t="s">
        <v>12695</v>
      </c>
      <c r="D1006" s="17" t="s">
        <v>5325</v>
      </c>
      <c r="E1006" s="17">
        <v>2020</v>
      </c>
      <c r="F1006" s="17" t="s">
        <v>5430</v>
      </c>
      <c r="H1006" s="17" t="s">
        <v>12696</v>
      </c>
      <c r="I1006" s="17" t="s">
        <v>12697</v>
      </c>
      <c r="J1006" s="17" t="s">
        <v>5637</v>
      </c>
      <c r="K1006" s="17" t="s">
        <v>5330</v>
      </c>
      <c r="L1006" s="17" t="s">
        <v>8708</v>
      </c>
      <c r="M1006" s="64">
        <v>3638829</v>
      </c>
      <c r="N1006" s="64">
        <v>2180211</v>
      </c>
      <c r="O1006" s="17" t="s">
        <v>12698</v>
      </c>
      <c r="P1006" s="17" t="s">
        <v>12699</v>
      </c>
      <c r="Q1006" s="17" t="s">
        <v>12700</v>
      </c>
      <c r="R1006" s="17" t="s">
        <v>12701</v>
      </c>
      <c r="S1006" s="17" t="s">
        <v>5321</v>
      </c>
      <c r="T1006" s="17" t="s">
        <v>5321</v>
      </c>
      <c r="U1006" s="17" t="s">
        <v>12702</v>
      </c>
      <c r="V1006" s="17">
        <v>1</v>
      </c>
      <c r="W1006" s="17">
        <v>0</v>
      </c>
      <c r="X1006" s="17">
        <v>0</v>
      </c>
    </row>
    <row r="1007" spans="1:24" s="17" customFormat="1" ht="11.25" x14ac:dyDescent="0.2">
      <c r="A1007" s="17" t="s">
        <v>12703</v>
      </c>
      <c r="B1007" s="17" t="s">
        <v>12704</v>
      </c>
      <c r="C1007" s="17" t="s">
        <v>12705</v>
      </c>
      <c r="D1007" s="17" t="s">
        <v>5325</v>
      </c>
      <c r="E1007" s="17">
        <v>2014</v>
      </c>
      <c r="F1007" s="17" t="s">
        <v>5430</v>
      </c>
      <c r="H1007" s="17" t="s">
        <v>12706</v>
      </c>
      <c r="I1007" s="17" t="s">
        <v>12707</v>
      </c>
      <c r="J1007" s="17" t="s">
        <v>5481</v>
      </c>
      <c r="K1007" s="17" t="s">
        <v>5370</v>
      </c>
      <c r="L1007" s="17" t="s">
        <v>5386</v>
      </c>
      <c r="M1007" s="64">
        <v>2999372</v>
      </c>
      <c r="N1007" s="64">
        <v>1799624</v>
      </c>
      <c r="O1007" s="17" t="s">
        <v>12708</v>
      </c>
      <c r="P1007" s="17" t="s">
        <v>8517</v>
      </c>
      <c r="Q1007" s="17" t="s">
        <v>12709</v>
      </c>
      <c r="R1007" s="17" t="s">
        <v>6728</v>
      </c>
      <c r="S1007" s="17" t="s">
        <v>12710</v>
      </c>
      <c r="T1007" s="17" t="s">
        <v>5321</v>
      </c>
      <c r="U1007" s="17" t="s">
        <v>12711</v>
      </c>
      <c r="V1007" s="17">
        <v>1</v>
      </c>
      <c r="W1007" s="17">
        <v>0</v>
      </c>
      <c r="X1007" s="17">
        <v>0</v>
      </c>
    </row>
    <row r="1008" spans="1:24" s="17" customFormat="1" ht="11.25" x14ac:dyDescent="0.2">
      <c r="A1008" s="17" t="s">
        <v>12712</v>
      </c>
      <c r="B1008" s="17" t="s">
        <v>12713</v>
      </c>
      <c r="C1008" s="17" t="s">
        <v>12714</v>
      </c>
      <c r="D1008" s="17" t="s">
        <v>5441</v>
      </c>
      <c r="E1008" s="17">
        <v>2018</v>
      </c>
      <c r="F1008" s="17" t="s">
        <v>17</v>
      </c>
      <c r="H1008" s="17" t="s">
        <v>12715</v>
      </c>
      <c r="I1008" s="17" t="s">
        <v>12716</v>
      </c>
      <c r="J1008" s="17" t="s">
        <v>7409</v>
      </c>
      <c r="K1008" s="17" t="s">
        <v>9021</v>
      </c>
      <c r="L1008" s="17" t="s">
        <v>7464</v>
      </c>
      <c r="M1008" s="64">
        <v>2739725</v>
      </c>
      <c r="N1008" s="64">
        <v>1506384</v>
      </c>
      <c r="O1008" s="17" t="s">
        <v>12717</v>
      </c>
      <c r="P1008" s="17" t="s">
        <v>12718</v>
      </c>
      <c r="Q1008" s="17" t="s">
        <v>5320</v>
      </c>
      <c r="R1008" s="17" t="s">
        <v>5321</v>
      </c>
      <c r="S1008" s="17" t="s">
        <v>5321</v>
      </c>
      <c r="T1008" s="17" t="s">
        <v>5321</v>
      </c>
      <c r="U1008" s="17" t="s">
        <v>5321</v>
      </c>
      <c r="V1008" s="17">
        <v>1</v>
      </c>
      <c r="W1008" s="17">
        <v>0</v>
      </c>
      <c r="X1008" s="17">
        <v>0</v>
      </c>
    </row>
    <row r="1009" spans="1:24" s="17" customFormat="1" ht="11.25" x14ac:dyDescent="0.2">
      <c r="A1009" s="17" t="s">
        <v>12719</v>
      </c>
      <c r="B1009" s="17" t="s">
        <v>12720</v>
      </c>
      <c r="C1009" s="17" t="s">
        <v>12721</v>
      </c>
      <c r="D1009" s="17" t="s">
        <v>5441</v>
      </c>
      <c r="E1009" s="17">
        <v>2017</v>
      </c>
      <c r="F1009" s="17" t="s">
        <v>5460</v>
      </c>
      <c r="I1009" s="17" t="s">
        <v>12722</v>
      </c>
      <c r="J1009" s="17" t="s">
        <v>5607</v>
      </c>
      <c r="K1009" s="17" t="s">
        <v>7680</v>
      </c>
      <c r="L1009" s="17" t="s">
        <v>5509</v>
      </c>
      <c r="M1009" s="64">
        <v>1306010</v>
      </c>
      <c r="N1009" s="64">
        <v>670417</v>
      </c>
      <c r="O1009" s="17" t="s">
        <v>12723</v>
      </c>
      <c r="P1009" s="17" t="s">
        <v>12724</v>
      </c>
      <c r="Q1009" s="17" t="s">
        <v>12725</v>
      </c>
      <c r="R1009" s="17" t="s">
        <v>5321</v>
      </c>
      <c r="S1009" s="17" t="s">
        <v>5321</v>
      </c>
      <c r="T1009" s="17" t="s">
        <v>5321</v>
      </c>
      <c r="U1009" s="17" t="s">
        <v>5321</v>
      </c>
      <c r="V1009" s="17">
        <v>1</v>
      </c>
      <c r="W1009" s="17">
        <v>0</v>
      </c>
      <c r="X1009" s="17">
        <v>0</v>
      </c>
    </row>
    <row r="1010" spans="1:24" s="17" customFormat="1" ht="11.25" x14ac:dyDescent="0.2">
      <c r="A1010" s="17" t="s">
        <v>12726</v>
      </c>
      <c r="B1010" s="17" t="s">
        <v>12727</v>
      </c>
      <c r="C1010" s="17" t="s">
        <v>12728</v>
      </c>
      <c r="D1010" s="17" t="s">
        <v>5429</v>
      </c>
      <c r="E1010" s="17">
        <v>2019</v>
      </c>
      <c r="F1010" s="17" t="s">
        <v>5430</v>
      </c>
      <c r="H1010" s="17" t="s">
        <v>12729</v>
      </c>
      <c r="I1010" s="17" t="s">
        <v>12730</v>
      </c>
      <c r="J1010" s="17" t="s">
        <v>5716</v>
      </c>
      <c r="K1010" s="17" t="s">
        <v>9107</v>
      </c>
      <c r="L1010" s="17" t="s">
        <v>5521</v>
      </c>
      <c r="M1010" s="64">
        <v>2165389</v>
      </c>
      <c r="N1010" s="64">
        <v>1168228</v>
      </c>
      <c r="O1010" s="17" t="s">
        <v>12731</v>
      </c>
      <c r="P1010" s="17" t="s">
        <v>12732</v>
      </c>
      <c r="Q1010" s="17" t="s">
        <v>12733</v>
      </c>
      <c r="R1010" s="17" t="s">
        <v>5321</v>
      </c>
      <c r="S1010" s="17" t="s">
        <v>5321</v>
      </c>
      <c r="T1010" s="17" t="s">
        <v>5321</v>
      </c>
      <c r="U1010" s="17" t="s">
        <v>5321</v>
      </c>
      <c r="V1010" s="17">
        <v>1</v>
      </c>
      <c r="W1010" s="17">
        <v>0</v>
      </c>
      <c r="X1010" s="17">
        <v>0</v>
      </c>
    </row>
    <row r="1011" spans="1:24" s="17" customFormat="1" ht="11.25" x14ac:dyDescent="0.2">
      <c r="A1011" s="17" t="s">
        <v>12734</v>
      </c>
      <c r="B1011" s="17" t="s">
        <v>12735</v>
      </c>
      <c r="C1011" s="17" t="s">
        <v>12736</v>
      </c>
      <c r="D1011" s="17" t="s">
        <v>5406</v>
      </c>
      <c r="E1011" s="17">
        <v>2014</v>
      </c>
      <c r="F1011" s="17" t="s">
        <v>5470</v>
      </c>
      <c r="H1011" s="17" t="s">
        <v>12737</v>
      </c>
      <c r="I1011" s="17" t="s">
        <v>12738</v>
      </c>
      <c r="J1011" s="17" t="s">
        <v>5329</v>
      </c>
      <c r="K1011" s="17" t="s">
        <v>5855</v>
      </c>
      <c r="L1011" s="17" t="s">
        <v>5951</v>
      </c>
      <c r="M1011" s="64">
        <v>1485338</v>
      </c>
      <c r="N1011" s="64">
        <v>888541</v>
      </c>
      <c r="O1011" s="17" t="s">
        <v>12739</v>
      </c>
      <c r="P1011" s="17" t="s">
        <v>12740</v>
      </c>
      <c r="Q1011" s="17" t="s">
        <v>12741</v>
      </c>
      <c r="R1011" s="17" t="s">
        <v>5321</v>
      </c>
      <c r="S1011" s="17" t="s">
        <v>5321</v>
      </c>
      <c r="T1011" s="17" t="s">
        <v>5321</v>
      </c>
      <c r="U1011" s="17" t="s">
        <v>5321</v>
      </c>
      <c r="V1011" s="17">
        <v>1</v>
      </c>
      <c r="W1011" s="17">
        <v>0</v>
      </c>
      <c r="X1011" s="17">
        <v>1</v>
      </c>
    </row>
    <row r="1012" spans="1:24" s="17" customFormat="1" ht="11.25" x14ac:dyDescent="0.2">
      <c r="A1012" s="17" t="s">
        <v>12742</v>
      </c>
      <c r="B1012" s="17" t="s">
        <v>12743</v>
      </c>
      <c r="C1012" s="17" t="s">
        <v>12744</v>
      </c>
      <c r="D1012" s="17" t="s">
        <v>5393</v>
      </c>
      <c r="E1012" s="17">
        <v>2020</v>
      </c>
      <c r="F1012" s="17" t="s">
        <v>5430</v>
      </c>
      <c r="H1012" s="17" t="s">
        <v>12745</v>
      </c>
      <c r="I1012" s="17" t="s">
        <v>12746</v>
      </c>
      <c r="J1012" s="17" t="s">
        <v>5409</v>
      </c>
      <c r="K1012" s="17" t="s">
        <v>5330</v>
      </c>
      <c r="L1012" s="17" t="s">
        <v>6736</v>
      </c>
      <c r="M1012" s="64">
        <v>2837085</v>
      </c>
      <c r="N1012" s="64">
        <v>1551373</v>
      </c>
      <c r="O1012" s="17" t="s">
        <v>12747</v>
      </c>
      <c r="P1012" s="17" t="s">
        <v>12748</v>
      </c>
      <c r="Q1012" s="17" t="s">
        <v>12749</v>
      </c>
      <c r="R1012" s="17" t="s">
        <v>5321</v>
      </c>
      <c r="S1012" s="17" t="s">
        <v>5321</v>
      </c>
      <c r="T1012" s="17" t="s">
        <v>5321</v>
      </c>
      <c r="U1012" s="17" t="s">
        <v>5321</v>
      </c>
      <c r="V1012" s="17">
        <v>1</v>
      </c>
      <c r="W1012" s="17">
        <v>0</v>
      </c>
      <c r="X1012" s="17">
        <v>0</v>
      </c>
    </row>
    <row r="1013" spans="1:24" s="17" customFormat="1" ht="11.25" x14ac:dyDescent="0.2">
      <c r="A1013" s="17" t="s">
        <v>12750</v>
      </c>
      <c r="B1013" s="17" t="s">
        <v>12751</v>
      </c>
      <c r="C1013" s="17" t="s">
        <v>12752</v>
      </c>
      <c r="D1013" s="17" t="s">
        <v>5393</v>
      </c>
      <c r="E1013" s="17">
        <v>2017</v>
      </c>
      <c r="F1013" s="17" t="s">
        <v>5460</v>
      </c>
      <c r="H1013" s="17" t="s">
        <v>12753</v>
      </c>
      <c r="I1013" s="17" t="s">
        <v>12754</v>
      </c>
      <c r="J1013" s="17" t="s">
        <v>5384</v>
      </c>
      <c r="K1013" s="17" t="s">
        <v>5598</v>
      </c>
      <c r="L1013" s="17" t="s">
        <v>5422</v>
      </c>
      <c r="M1013" s="64">
        <v>3065930</v>
      </c>
      <c r="N1013" s="64">
        <v>1839557</v>
      </c>
      <c r="O1013" s="17" t="s">
        <v>12755</v>
      </c>
      <c r="P1013" s="17" t="s">
        <v>12756</v>
      </c>
      <c r="Q1013" s="17" t="s">
        <v>12757</v>
      </c>
      <c r="R1013" s="17" t="s">
        <v>5321</v>
      </c>
      <c r="S1013" s="17" t="s">
        <v>5321</v>
      </c>
      <c r="T1013" s="17" t="s">
        <v>5321</v>
      </c>
      <c r="U1013" s="17" t="s">
        <v>5321</v>
      </c>
      <c r="V1013" s="17">
        <v>1</v>
      </c>
      <c r="W1013" s="17">
        <v>0</v>
      </c>
      <c r="X1013" s="17">
        <v>0</v>
      </c>
    </row>
    <row r="1014" spans="1:24" s="17" customFormat="1" ht="11.25" x14ac:dyDescent="0.2">
      <c r="A1014" s="17" t="s">
        <v>12758</v>
      </c>
      <c r="B1014" s="17" t="s">
        <v>12759</v>
      </c>
      <c r="C1014" s="17" t="s">
        <v>12760</v>
      </c>
      <c r="D1014" s="17" t="s">
        <v>5325</v>
      </c>
      <c r="E1014" s="17">
        <v>2020</v>
      </c>
      <c r="F1014" s="17" t="s">
        <v>5430</v>
      </c>
      <c r="H1014" s="17" t="s">
        <v>12761</v>
      </c>
      <c r="I1014" s="17" t="s">
        <v>12762</v>
      </c>
      <c r="J1014" s="17" t="s">
        <v>12763</v>
      </c>
      <c r="K1014" s="17" t="s">
        <v>5398</v>
      </c>
      <c r="L1014" s="17" t="s">
        <v>5358</v>
      </c>
      <c r="M1014" s="64">
        <v>4776469</v>
      </c>
      <c r="N1014" s="64">
        <v>2865865</v>
      </c>
      <c r="O1014" s="17" t="s">
        <v>12764</v>
      </c>
      <c r="P1014" s="17" t="s">
        <v>12765</v>
      </c>
      <c r="Q1014" s="17" t="s">
        <v>12766</v>
      </c>
      <c r="R1014" s="17" t="s">
        <v>12767</v>
      </c>
      <c r="S1014" s="17" t="s">
        <v>12768</v>
      </c>
      <c r="T1014" s="17" t="s">
        <v>5321</v>
      </c>
      <c r="U1014" s="17" t="s">
        <v>12769</v>
      </c>
      <c r="V1014" s="17">
        <v>1</v>
      </c>
      <c r="W1014" s="17">
        <v>0</v>
      </c>
      <c r="X1014" s="17">
        <v>0</v>
      </c>
    </row>
    <row r="1015" spans="1:24" s="17" customFormat="1" ht="11.25" x14ac:dyDescent="0.2">
      <c r="A1015" s="17" t="s">
        <v>12770</v>
      </c>
      <c r="B1015" s="17" t="s">
        <v>12771</v>
      </c>
      <c r="C1015" s="17" t="s">
        <v>12772</v>
      </c>
      <c r="D1015" s="17" t="s">
        <v>5325</v>
      </c>
      <c r="E1015" s="17">
        <v>2020</v>
      </c>
      <c r="F1015" s="17" t="s">
        <v>5430</v>
      </c>
      <c r="H1015" s="17" t="s">
        <v>12773</v>
      </c>
      <c r="I1015" s="17" t="s">
        <v>12774</v>
      </c>
      <c r="J1015" s="17" t="s">
        <v>5607</v>
      </c>
      <c r="K1015" s="17" t="s">
        <v>5330</v>
      </c>
      <c r="L1015" s="17" t="s">
        <v>5358</v>
      </c>
      <c r="M1015" s="64">
        <v>5274922</v>
      </c>
      <c r="N1015" s="64">
        <v>3956056</v>
      </c>
      <c r="O1015" s="17" t="s">
        <v>12775</v>
      </c>
      <c r="P1015" s="17" t="s">
        <v>12776</v>
      </c>
      <c r="Q1015" s="17" t="s">
        <v>7202</v>
      </c>
      <c r="R1015" s="17" t="s">
        <v>12777</v>
      </c>
      <c r="S1015" s="17" t="s">
        <v>5321</v>
      </c>
      <c r="T1015" s="17" t="s">
        <v>5321</v>
      </c>
      <c r="U1015" s="17" t="s">
        <v>12778</v>
      </c>
      <c r="V1015" s="17">
        <v>1</v>
      </c>
      <c r="W1015" s="17">
        <v>0</v>
      </c>
      <c r="X1015" s="17">
        <v>0</v>
      </c>
    </row>
    <row r="1016" spans="1:24" s="17" customFormat="1" ht="11.25" x14ac:dyDescent="0.2">
      <c r="A1016" s="17" t="s">
        <v>12779</v>
      </c>
      <c r="B1016" s="17" t="s">
        <v>12780</v>
      </c>
      <c r="C1016" s="17" t="s">
        <v>12781</v>
      </c>
      <c r="D1016" s="17" t="s">
        <v>5393</v>
      </c>
      <c r="E1016" s="17">
        <v>2020</v>
      </c>
      <c r="F1016" s="17" t="s">
        <v>28</v>
      </c>
      <c r="H1016" s="17" t="s">
        <v>12782</v>
      </c>
      <c r="I1016" s="17" t="s">
        <v>12783</v>
      </c>
      <c r="J1016" s="17" t="s">
        <v>11082</v>
      </c>
      <c r="K1016" s="17" t="s">
        <v>5330</v>
      </c>
      <c r="L1016" s="17" t="s">
        <v>6736</v>
      </c>
      <c r="M1016" s="64">
        <v>3340922</v>
      </c>
      <c r="N1016" s="64">
        <v>1837507</v>
      </c>
      <c r="O1016" s="17" t="s">
        <v>12784</v>
      </c>
      <c r="P1016" s="17" t="s">
        <v>12785</v>
      </c>
      <c r="Q1016" s="17" t="s">
        <v>12786</v>
      </c>
      <c r="R1016" s="17" t="s">
        <v>5321</v>
      </c>
      <c r="S1016" s="17" t="s">
        <v>5321</v>
      </c>
      <c r="T1016" s="17" t="s">
        <v>5321</v>
      </c>
      <c r="U1016" s="17" t="s">
        <v>5321</v>
      </c>
      <c r="V1016" s="17">
        <v>1</v>
      </c>
      <c r="W1016" s="17">
        <v>0</v>
      </c>
      <c r="X1016" s="17">
        <v>0</v>
      </c>
    </row>
    <row r="1017" spans="1:24" s="17" customFormat="1" ht="11.25" x14ac:dyDescent="0.2">
      <c r="A1017" s="17" t="s">
        <v>12787</v>
      </c>
      <c r="B1017" s="17" t="s">
        <v>12788</v>
      </c>
      <c r="C1017" s="17" t="s">
        <v>12789</v>
      </c>
      <c r="D1017" s="17" t="s">
        <v>5393</v>
      </c>
      <c r="E1017" s="17">
        <v>2016</v>
      </c>
      <c r="F1017" s="17" t="s">
        <v>5430</v>
      </c>
      <c r="H1017" s="17" t="s">
        <v>12790</v>
      </c>
      <c r="I1017" s="17" t="s">
        <v>12791</v>
      </c>
      <c r="J1017" s="17" t="s">
        <v>5329</v>
      </c>
      <c r="K1017" s="17" t="s">
        <v>6992</v>
      </c>
      <c r="L1017" s="17" t="s">
        <v>5386</v>
      </c>
      <c r="M1017" s="64">
        <v>2117818</v>
      </c>
      <c r="N1017" s="64">
        <v>973429</v>
      </c>
      <c r="O1017" s="17" t="s">
        <v>12792</v>
      </c>
      <c r="P1017" s="17" t="s">
        <v>12793</v>
      </c>
      <c r="Q1017" s="17" t="s">
        <v>6440</v>
      </c>
      <c r="R1017" s="17" t="s">
        <v>5321</v>
      </c>
      <c r="S1017" s="17" t="s">
        <v>5321</v>
      </c>
      <c r="T1017" s="17" t="s">
        <v>5321</v>
      </c>
      <c r="U1017" s="17" t="s">
        <v>5321</v>
      </c>
      <c r="V1017" s="17">
        <v>1</v>
      </c>
      <c r="W1017" s="17">
        <v>0</v>
      </c>
      <c r="X1017" s="17">
        <v>0</v>
      </c>
    </row>
    <row r="1018" spans="1:24" s="17" customFormat="1" ht="11.25" x14ac:dyDescent="0.2">
      <c r="A1018" s="17" t="s">
        <v>12794</v>
      </c>
      <c r="B1018" s="17" t="s">
        <v>12795</v>
      </c>
      <c r="C1018" s="17" t="s">
        <v>12796</v>
      </c>
      <c r="D1018" s="17" t="s">
        <v>5429</v>
      </c>
      <c r="E1018" s="17">
        <v>2019</v>
      </c>
      <c r="F1018" s="17" t="s">
        <v>11</v>
      </c>
      <c r="H1018" s="17" t="s">
        <v>12797</v>
      </c>
      <c r="I1018" s="17" t="s">
        <v>5321</v>
      </c>
      <c r="J1018" s="17" t="s">
        <v>5321</v>
      </c>
      <c r="K1018" s="17" t="s">
        <v>9323</v>
      </c>
      <c r="L1018" s="17" t="s">
        <v>6378</v>
      </c>
      <c r="M1018" s="64">
        <v>1280580</v>
      </c>
      <c r="N1018" s="64">
        <v>677369</v>
      </c>
      <c r="O1018" s="17" t="s">
        <v>12798</v>
      </c>
      <c r="P1018" s="17" t="s">
        <v>12799</v>
      </c>
      <c r="Q1018" s="17" t="s">
        <v>12800</v>
      </c>
      <c r="R1018" s="17" t="s">
        <v>5321</v>
      </c>
      <c r="S1018" s="17" t="s">
        <v>5321</v>
      </c>
      <c r="T1018" s="17" t="s">
        <v>5321</v>
      </c>
      <c r="U1018" s="17" t="s">
        <v>5321</v>
      </c>
      <c r="V1018" s="17">
        <v>1</v>
      </c>
      <c r="W1018" s="17">
        <v>0</v>
      </c>
      <c r="X1018" s="17">
        <v>0</v>
      </c>
    </row>
    <row r="1019" spans="1:24" s="17" customFormat="1" ht="11.25" x14ac:dyDescent="0.2">
      <c r="A1019" s="17" t="s">
        <v>12801</v>
      </c>
      <c r="B1019" s="17" t="s">
        <v>12802</v>
      </c>
      <c r="C1019" s="17" t="s">
        <v>12803</v>
      </c>
      <c r="D1019" s="17" t="s">
        <v>5325</v>
      </c>
      <c r="E1019" s="17">
        <v>2019</v>
      </c>
      <c r="F1019" s="17" t="s">
        <v>5418</v>
      </c>
      <c r="H1019" s="17" t="s">
        <v>7492</v>
      </c>
      <c r="I1019" s="17" t="s">
        <v>12804</v>
      </c>
      <c r="J1019" s="17" t="s">
        <v>7254</v>
      </c>
      <c r="K1019" s="17" t="s">
        <v>9246</v>
      </c>
      <c r="L1019" s="17" t="s">
        <v>5626</v>
      </c>
      <c r="M1019" s="64">
        <v>15175531</v>
      </c>
      <c r="N1019" s="64">
        <v>11381590</v>
      </c>
      <c r="O1019" s="17" t="s">
        <v>12805</v>
      </c>
      <c r="P1019" s="17" t="s">
        <v>12806</v>
      </c>
      <c r="Q1019" s="17" t="s">
        <v>5349</v>
      </c>
      <c r="R1019" s="17" t="s">
        <v>12807</v>
      </c>
      <c r="S1019" s="17" t="s">
        <v>12808</v>
      </c>
      <c r="T1019" s="17" t="s">
        <v>5321</v>
      </c>
      <c r="U1019" s="17" t="s">
        <v>12809</v>
      </c>
      <c r="V1019" s="17">
        <v>1</v>
      </c>
      <c r="W1019" s="17">
        <v>0</v>
      </c>
      <c r="X1019" s="17">
        <v>0</v>
      </c>
    </row>
    <row r="1020" spans="1:24" s="17" customFormat="1" ht="11.25" x14ac:dyDescent="0.2">
      <c r="A1020" s="17" t="s">
        <v>12810</v>
      </c>
      <c r="B1020" s="17" t="s">
        <v>12811</v>
      </c>
      <c r="C1020" s="17" t="s">
        <v>12812</v>
      </c>
      <c r="D1020" s="17" t="s">
        <v>5429</v>
      </c>
      <c r="E1020" s="17">
        <v>2020</v>
      </c>
      <c r="F1020" s="17" t="s">
        <v>6084</v>
      </c>
      <c r="G1020" s="17" t="s">
        <v>12813</v>
      </c>
      <c r="H1020" s="17" t="s">
        <v>12814</v>
      </c>
      <c r="I1020" s="17" t="s">
        <v>12815</v>
      </c>
      <c r="J1020" s="17" t="s">
        <v>12816</v>
      </c>
      <c r="K1020" s="17" t="s">
        <v>5520</v>
      </c>
      <c r="L1020" s="17" t="s">
        <v>5399</v>
      </c>
      <c r="M1020" s="64">
        <v>4490571</v>
      </c>
      <c r="N1020" s="64">
        <v>2144368</v>
      </c>
      <c r="O1020" s="17" t="s">
        <v>12817</v>
      </c>
      <c r="P1020" s="17" t="s">
        <v>12818</v>
      </c>
      <c r="Q1020" s="17" t="s">
        <v>12819</v>
      </c>
      <c r="R1020" s="17" t="s">
        <v>5321</v>
      </c>
      <c r="S1020" s="17" t="s">
        <v>5321</v>
      </c>
      <c r="T1020" s="17" t="s">
        <v>5321</v>
      </c>
      <c r="U1020" s="17" t="s">
        <v>5321</v>
      </c>
      <c r="V1020" s="17">
        <v>1</v>
      </c>
      <c r="W1020" s="17">
        <v>0</v>
      </c>
      <c r="X1020" s="17">
        <v>0</v>
      </c>
    </row>
    <row r="1021" spans="1:24" s="17" customFormat="1" ht="11.25" x14ac:dyDescent="0.2">
      <c r="A1021" s="17" t="s">
        <v>12820</v>
      </c>
      <c r="B1021" s="17" t="s">
        <v>12821</v>
      </c>
      <c r="C1021" s="17" t="s">
        <v>12822</v>
      </c>
      <c r="D1021" s="17" t="s">
        <v>5429</v>
      </c>
      <c r="E1021" s="17">
        <v>2020</v>
      </c>
      <c r="F1021" s="17" t="s">
        <v>5430</v>
      </c>
      <c r="G1021" s="17" t="s">
        <v>12823</v>
      </c>
      <c r="H1021" s="17" t="s">
        <v>12824</v>
      </c>
      <c r="I1021" s="17" t="s">
        <v>12825</v>
      </c>
      <c r="J1021" s="17" t="s">
        <v>5409</v>
      </c>
      <c r="K1021" s="17" t="s">
        <v>5520</v>
      </c>
      <c r="L1021" s="17" t="s">
        <v>5521</v>
      </c>
      <c r="M1021" s="64">
        <v>2867761</v>
      </c>
      <c r="N1021" s="64">
        <v>1519518</v>
      </c>
      <c r="O1021" s="17" t="s">
        <v>12826</v>
      </c>
      <c r="P1021" s="17" t="s">
        <v>12827</v>
      </c>
      <c r="Q1021" s="17" t="s">
        <v>8536</v>
      </c>
      <c r="R1021" s="17" t="s">
        <v>5321</v>
      </c>
      <c r="S1021" s="17" t="s">
        <v>5321</v>
      </c>
      <c r="T1021" s="17" t="s">
        <v>5321</v>
      </c>
      <c r="U1021" s="17" t="s">
        <v>5321</v>
      </c>
      <c r="V1021" s="17">
        <v>1</v>
      </c>
      <c r="W1021" s="17">
        <v>0</v>
      </c>
      <c r="X1021" s="17">
        <v>0</v>
      </c>
    </row>
    <row r="1022" spans="1:24" s="17" customFormat="1" ht="11.25" x14ac:dyDescent="0.2">
      <c r="A1022" s="17" t="s">
        <v>12828</v>
      </c>
      <c r="B1022" s="17" t="s">
        <v>12829</v>
      </c>
      <c r="C1022" s="17" t="s">
        <v>12830</v>
      </c>
      <c r="D1022" s="17" t="s">
        <v>5381</v>
      </c>
      <c r="E1022" s="17">
        <v>2015</v>
      </c>
      <c r="F1022" s="17" t="s">
        <v>6335</v>
      </c>
      <c r="H1022" s="17" t="s">
        <v>12831</v>
      </c>
      <c r="I1022" s="17" t="s">
        <v>12832</v>
      </c>
      <c r="J1022" s="17" t="s">
        <v>5560</v>
      </c>
      <c r="K1022" s="17" t="s">
        <v>5487</v>
      </c>
      <c r="L1022" s="17" t="s">
        <v>5386</v>
      </c>
      <c r="M1022" s="64">
        <v>1851678</v>
      </c>
      <c r="N1022" s="64">
        <v>1107794</v>
      </c>
      <c r="O1022" s="17" t="s">
        <v>12833</v>
      </c>
      <c r="P1022" s="17" t="s">
        <v>12834</v>
      </c>
      <c r="Q1022" s="17" t="s">
        <v>12835</v>
      </c>
      <c r="R1022" s="17" t="s">
        <v>5321</v>
      </c>
      <c r="S1022" s="17" t="s">
        <v>5321</v>
      </c>
      <c r="T1022" s="17" t="s">
        <v>5321</v>
      </c>
      <c r="U1022" s="17" t="s">
        <v>5321</v>
      </c>
      <c r="V1022" s="17">
        <v>1</v>
      </c>
      <c r="W1022" s="17">
        <v>0</v>
      </c>
      <c r="X1022" s="17">
        <v>0</v>
      </c>
    </row>
    <row r="1023" spans="1:24" s="17" customFormat="1" ht="11.25" x14ac:dyDescent="0.2">
      <c r="A1023" s="17" t="s">
        <v>12836</v>
      </c>
      <c r="B1023" s="17" t="s">
        <v>12837</v>
      </c>
      <c r="C1023" s="17" t="s">
        <v>12838</v>
      </c>
      <c r="D1023" s="17" t="s">
        <v>5381</v>
      </c>
      <c r="E1023" s="17">
        <v>2015</v>
      </c>
      <c r="F1023" s="17" t="s">
        <v>5496</v>
      </c>
      <c r="H1023" s="17" t="s">
        <v>12839</v>
      </c>
      <c r="I1023" s="17" t="s">
        <v>12840</v>
      </c>
      <c r="J1023" s="17" t="s">
        <v>5481</v>
      </c>
      <c r="K1023" s="17" t="s">
        <v>6545</v>
      </c>
      <c r="L1023" s="17" t="s">
        <v>5371</v>
      </c>
      <c r="M1023" s="64">
        <v>1091953</v>
      </c>
      <c r="N1023" s="64">
        <v>647701</v>
      </c>
      <c r="O1023" s="17" t="s">
        <v>12841</v>
      </c>
      <c r="P1023" s="17" t="s">
        <v>12842</v>
      </c>
      <c r="Q1023" s="17" t="s">
        <v>12843</v>
      </c>
      <c r="R1023" s="17" t="s">
        <v>5321</v>
      </c>
      <c r="S1023" s="17" t="s">
        <v>5321</v>
      </c>
      <c r="T1023" s="17" t="s">
        <v>5321</v>
      </c>
      <c r="U1023" s="17" t="s">
        <v>5321</v>
      </c>
      <c r="V1023" s="17">
        <v>1</v>
      </c>
      <c r="W1023" s="17">
        <v>0</v>
      </c>
      <c r="X1023" s="17">
        <v>0</v>
      </c>
    </row>
    <row r="1024" spans="1:24" s="17" customFormat="1" ht="11.25" x14ac:dyDescent="0.2">
      <c r="A1024" s="17" t="s">
        <v>12844</v>
      </c>
      <c r="B1024" s="17" t="s">
        <v>12845</v>
      </c>
      <c r="C1024" s="17" t="s">
        <v>12846</v>
      </c>
      <c r="D1024" s="17" t="s">
        <v>5393</v>
      </c>
      <c r="E1024" s="17">
        <v>2016</v>
      </c>
      <c r="F1024" s="17" t="s">
        <v>5430</v>
      </c>
      <c r="H1024" s="17" t="s">
        <v>12847</v>
      </c>
      <c r="I1024" s="17" t="s">
        <v>12848</v>
      </c>
      <c r="J1024" s="17" t="s">
        <v>5384</v>
      </c>
      <c r="K1024" s="17" t="s">
        <v>7303</v>
      </c>
      <c r="L1024" s="17" t="s">
        <v>5608</v>
      </c>
      <c r="M1024" s="64">
        <v>1061019</v>
      </c>
      <c r="N1024" s="64">
        <v>636611</v>
      </c>
      <c r="O1024" s="17" t="s">
        <v>12630</v>
      </c>
      <c r="P1024" s="17" t="s">
        <v>12849</v>
      </c>
      <c r="Q1024" s="17" t="s">
        <v>12850</v>
      </c>
      <c r="R1024" s="17" t="s">
        <v>5321</v>
      </c>
      <c r="S1024" s="17" t="s">
        <v>5321</v>
      </c>
      <c r="T1024" s="17" t="s">
        <v>5321</v>
      </c>
      <c r="U1024" s="17" t="s">
        <v>5321</v>
      </c>
      <c r="V1024" s="17">
        <v>1</v>
      </c>
      <c r="W1024" s="17">
        <v>0</v>
      </c>
      <c r="X1024" s="17">
        <v>0</v>
      </c>
    </row>
    <row r="1025" spans="1:24" s="17" customFormat="1" ht="11.25" x14ac:dyDescent="0.2">
      <c r="A1025" s="17" t="s">
        <v>12851</v>
      </c>
      <c r="B1025" s="17" t="s">
        <v>12852</v>
      </c>
      <c r="C1025" s="17" t="s">
        <v>12853</v>
      </c>
      <c r="D1025" s="17" t="s">
        <v>5393</v>
      </c>
      <c r="E1025" s="17">
        <v>2015</v>
      </c>
      <c r="F1025" s="17" t="s">
        <v>5460</v>
      </c>
      <c r="H1025" s="17" t="s">
        <v>12854</v>
      </c>
      <c r="I1025" s="17" t="s">
        <v>12855</v>
      </c>
      <c r="J1025" s="17" t="s">
        <v>5481</v>
      </c>
      <c r="K1025" s="17" t="s">
        <v>5744</v>
      </c>
      <c r="L1025" s="17" t="s">
        <v>6321</v>
      </c>
      <c r="M1025" s="64">
        <v>939431</v>
      </c>
      <c r="N1025" s="64">
        <v>559591</v>
      </c>
      <c r="O1025" s="17" t="s">
        <v>12856</v>
      </c>
      <c r="P1025" s="17" t="s">
        <v>12857</v>
      </c>
      <c r="Q1025" s="17" t="s">
        <v>6424</v>
      </c>
      <c r="R1025" s="17" t="s">
        <v>5321</v>
      </c>
      <c r="S1025" s="17" t="s">
        <v>5321</v>
      </c>
      <c r="T1025" s="17" t="s">
        <v>5321</v>
      </c>
      <c r="U1025" s="17" t="s">
        <v>5321</v>
      </c>
      <c r="V1025" s="17">
        <v>1</v>
      </c>
      <c r="W1025" s="17">
        <v>0</v>
      </c>
      <c r="X1025" s="17">
        <v>0</v>
      </c>
    </row>
    <row r="1026" spans="1:24" s="17" customFormat="1" ht="11.25" x14ac:dyDescent="0.2">
      <c r="A1026" s="17" t="s">
        <v>12858</v>
      </c>
      <c r="B1026" s="17" t="s">
        <v>12859</v>
      </c>
      <c r="C1026" s="17" t="s">
        <v>12860</v>
      </c>
      <c r="D1026" s="17" t="s">
        <v>5450</v>
      </c>
      <c r="E1026" s="17">
        <v>2015</v>
      </c>
      <c r="F1026" s="17" t="s">
        <v>5430</v>
      </c>
      <c r="I1026" s="17" t="s">
        <v>12861</v>
      </c>
      <c r="J1026" s="17" t="s">
        <v>5560</v>
      </c>
      <c r="K1026" s="17" t="s">
        <v>5936</v>
      </c>
      <c r="L1026" s="17" t="s">
        <v>12592</v>
      </c>
      <c r="M1026" s="64">
        <v>510557</v>
      </c>
      <c r="N1026" s="64">
        <v>306344</v>
      </c>
      <c r="O1026" s="17" t="s">
        <v>5372</v>
      </c>
      <c r="P1026" s="17" t="s">
        <v>12862</v>
      </c>
      <c r="Q1026" s="17" t="s">
        <v>9998</v>
      </c>
      <c r="R1026" s="17" t="s">
        <v>5321</v>
      </c>
      <c r="S1026" s="17" t="s">
        <v>5321</v>
      </c>
      <c r="T1026" s="17" t="s">
        <v>5321</v>
      </c>
      <c r="U1026" s="17" t="s">
        <v>5321</v>
      </c>
      <c r="V1026" s="17">
        <v>1</v>
      </c>
      <c r="W1026" s="17">
        <v>0</v>
      </c>
      <c r="X1026" s="17">
        <v>0</v>
      </c>
    </row>
    <row r="1027" spans="1:24" s="17" customFormat="1" ht="11.25" x14ac:dyDescent="0.2">
      <c r="A1027" s="17" t="s">
        <v>12863</v>
      </c>
      <c r="B1027" s="17" t="s">
        <v>12864</v>
      </c>
      <c r="C1027" s="17" t="s">
        <v>12865</v>
      </c>
      <c r="D1027" s="17" t="s">
        <v>5325</v>
      </c>
      <c r="E1027" s="17">
        <v>2016</v>
      </c>
      <c r="F1027" s="17" t="s">
        <v>5430</v>
      </c>
      <c r="H1027" s="17" t="s">
        <v>12492</v>
      </c>
      <c r="I1027" s="17" t="s">
        <v>12866</v>
      </c>
      <c r="J1027" s="17" t="s">
        <v>5597</v>
      </c>
      <c r="K1027" s="17" t="s">
        <v>5385</v>
      </c>
      <c r="L1027" s="17" t="s">
        <v>11316</v>
      </c>
      <c r="M1027" s="64">
        <v>1640000</v>
      </c>
      <c r="N1027" s="64">
        <v>1230000</v>
      </c>
      <c r="O1027" s="17" t="s">
        <v>12867</v>
      </c>
      <c r="P1027" s="17" t="s">
        <v>12868</v>
      </c>
      <c r="Q1027" s="17" t="s">
        <v>5321</v>
      </c>
      <c r="R1027" s="17" t="s">
        <v>5375</v>
      </c>
      <c r="S1027" s="17" t="s">
        <v>5350</v>
      </c>
      <c r="T1027" s="17" t="s">
        <v>5321</v>
      </c>
      <c r="U1027" s="17" t="s">
        <v>12869</v>
      </c>
      <c r="V1027" s="17">
        <v>1</v>
      </c>
      <c r="W1027" s="17">
        <v>0</v>
      </c>
      <c r="X1027" s="17">
        <v>0</v>
      </c>
    </row>
    <row r="1028" spans="1:24" s="17" customFormat="1" ht="11.25" x14ac:dyDescent="0.2">
      <c r="A1028" s="17" t="s">
        <v>12870</v>
      </c>
      <c r="B1028" s="17" t="s">
        <v>12871</v>
      </c>
      <c r="C1028" s="17" t="s">
        <v>12872</v>
      </c>
      <c r="D1028" s="17" t="s">
        <v>5393</v>
      </c>
      <c r="E1028" s="17">
        <v>2015</v>
      </c>
      <c r="F1028" s="17" t="s">
        <v>5430</v>
      </c>
      <c r="H1028" s="17" t="s">
        <v>12873</v>
      </c>
      <c r="I1028" s="17" t="s">
        <v>12874</v>
      </c>
      <c r="J1028" s="17" t="s">
        <v>5329</v>
      </c>
      <c r="K1028" s="17" t="s">
        <v>5744</v>
      </c>
      <c r="L1028" s="17" t="s">
        <v>5386</v>
      </c>
      <c r="M1028" s="64">
        <v>2645765</v>
      </c>
      <c r="N1028" s="64">
        <v>1586556</v>
      </c>
      <c r="O1028" s="17" t="s">
        <v>12875</v>
      </c>
      <c r="P1028" s="17" t="s">
        <v>12876</v>
      </c>
      <c r="Q1028" s="17" t="s">
        <v>12877</v>
      </c>
      <c r="R1028" s="17" t="s">
        <v>5321</v>
      </c>
      <c r="S1028" s="17" t="s">
        <v>5321</v>
      </c>
      <c r="T1028" s="17" t="s">
        <v>5321</v>
      </c>
      <c r="U1028" s="17" t="s">
        <v>5321</v>
      </c>
      <c r="V1028" s="17">
        <v>1</v>
      </c>
      <c r="W1028" s="17">
        <v>0</v>
      </c>
      <c r="X1028" s="17">
        <v>0</v>
      </c>
    </row>
    <row r="1029" spans="1:24" s="17" customFormat="1" ht="11.25" x14ac:dyDescent="0.2">
      <c r="A1029" s="17" t="s">
        <v>12878</v>
      </c>
      <c r="B1029" s="17" t="s">
        <v>12879</v>
      </c>
      <c r="C1029" s="17" t="s">
        <v>12880</v>
      </c>
      <c r="D1029" s="17" t="s">
        <v>5393</v>
      </c>
      <c r="E1029" s="17">
        <v>2020</v>
      </c>
      <c r="F1029" s="17" t="s">
        <v>5430</v>
      </c>
      <c r="H1029" s="17" t="s">
        <v>12881</v>
      </c>
      <c r="I1029" s="17" t="s">
        <v>12882</v>
      </c>
      <c r="J1029" s="17" t="s">
        <v>5637</v>
      </c>
      <c r="K1029" s="17" t="s">
        <v>5330</v>
      </c>
      <c r="L1029" s="17" t="s">
        <v>6736</v>
      </c>
      <c r="M1029" s="64">
        <v>2223596</v>
      </c>
      <c r="N1029" s="64">
        <v>1222977</v>
      </c>
      <c r="O1029" s="17" t="s">
        <v>12883</v>
      </c>
      <c r="P1029" s="17" t="s">
        <v>12884</v>
      </c>
      <c r="Q1029" s="17" t="s">
        <v>6183</v>
      </c>
      <c r="R1029" s="17" t="s">
        <v>5321</v>
      </c>
      <c r="S1029" s="17" t="s">
        <v>5321</v>
      </c>
      <c r="T1029" s="17" t="s">
        <v>5321</v>
      </c>
      <c r="U1029" s="17" t="s">
        <v>5321</v>
      </c>
      <c r="V1029" s="17">
        <v>1</v>
      </c>
      <c r="W1029" s="17">
        <v>0</v>
      </c>
      <c r="X1029" s="17">
        <v>0</v>
      </c>
    </row>
    <row r="1030" spans="1:24" s="17" customFormat="1" ht="11.25" x14ac:dyDescent="0.2">
      <c r="A1030" s="17" t="s">
        <v>12885</v>
      </c>
      <c r="B1030" s="17" t="s">
        <v>12886</v>
      </c>
      <c r="C1030" s="17" t="s">
        <v>12887</v>
      </c>
      <c r="D1030" s="17" t="s">
        <v>5325</v>
      </c>
      <c r="E1030" s="17">
        <v>2020</v>
      </c>
      <c r="F1030" s="17" t="s">
        <v>5430</v>
      </c>
      <c r="H1030" s="17" t="s">
        <v>10688</v>
      </c>
      <c r="I1030" s="17" t="s">
        <v>12888</v>
      </c>
      <c r="J1030" s="17" t="s">
        <v>5397</v>
      </c>
      <c r="K1030" s="17" t="s">
        <v>5345</v>
      </c>
      <c r="L1030" s="17" t="s">
        <v>5617</v>
      </c>
      <c r="M1030" s="64">
        <v>3108400</v>
      </c>
      <c r="N1030" s="64">
        <v>2020460</v>
      </c>
      <c r="O1030" s="17" t="s">
        <v>12889</v>
      </c>
      <c r="P1030" s="17" t="s">
        <v>12890</v>
      </c>
      <c r="Q1030" s="17" t="s">
        <v>9656</v>
      </c>
      <c r="R1030" s="17" t="s">
        <v>12891</v>
      </c>
      <c r="S1030" s="17" t="s">
        <v>12892</v>
      </c>
      <c r="T1030" s="17" t="s">
        <v>5321</v>
      </c>
      <c r="U1030" s="17" t="s">
        <v>12893</v>
      </c>
      <c r="V1030" s="17">
        <v>1</v>
      </c>
      <c r="W1030" s="17">
        <v>0</v>
      </c>
      <c r="X1030" s="17">
        <v>0</v>
      </c>
    </row>
    <row r="1031" spans="1:24" s="17" customFormat="1" ht="11.25" x14ac:dyDescent="0.2">
      <c r="A1031" s="17" t="s">
        <v>12894</v>
      </c>
      <c r="B1031" s="17" t="s">
        <v>12895</v>
      </c>
      <c r="C1031" s="17" t="s">
        <v>12894</v>
      </c>
      <c r="D1031" s="17" t="s">
        <v>5312</v>
      </c>
      <c r="E1031" s="17">
        <v>2015</v>
      </c>
      <c r="F1031" s="17" t="s">
        <v>5394</v>
      </c>
      <c r="I1031" s="17" t="s">
        <v>12896</v>
      </c>
      <c r="J1031" s="17" t="s">
        <v>5344</v>
      </c>
      <c r="K1031" s="17" t="s">
        <v>5824</v>
      </c>
      <c r="L1031" s="17" t="s">
        <v>9253</v>
      </c>
      <c r="M1031" s="64">
        <v>17168650</v>
      </c>
      <c r="N1031" s="64">
        <v>8157809</v>
      </c>
      <c r="O1031" s="17" t="s">
        <v>12897</v>
      </c>
      <c r="P1031" s="17" t="s">
        <v>12898</v>
      </c>
      <c r="Q1031" s="17" t="s">
        <v>12899</v>
      </c>
      <c r="R1031" s="17" t="s">
        <v>5321</v>
      </c>
      <c r="S1031" s="17" t="s">
        <v>5321</v>
      </c>
      <c r="T1031" s="17" t="s">
        <v>5321</v>
      </c>
      <c r="U1031" s="17" t="s">
        <v>5321</v>
      </c>
      <c r="V1031" s="17">
        <v>1</v>
      </c>
      <c r="W1031" s="17">
        <v>0</v>
      </c>
      <c r="X1031" s="17">
        <v>0</v>
      </c>
    </row>
    <row r="1032" spans="1:24" s="17" customFormat="1" ht="11.25" x14ac:dyDescent="0.2">
      <c r="A1032" s="17" t="s">
        <v>12900</v>
      </c>
      <c r="B1032" s="17" t="s">
        <v>12901</v>
      </c>
      <c r="C1032" s="17" t="s">
        <v>12902</v>
      </c>
      <c r="D1032" s="17" t="s">
        <v>5393</v>
      </c>
      <c r="E1032" s="17">
        <v>2020</v>
      </c>
      <c r="F1032" s="17" t="s">
        <v>5430</v>
      </c>
      <c r="H1032" s="17" t="s">
        <v>12903</v>
      </c>
      <c r="I1032" s="17" t="s">
        <v>12904</v>
      </c>
      <c r="J1032" s="17" t="s">
        <v>9917</v>
      </c>
      <c r="K1032" s="17" t="s">
        <v>5330</v>
      </c>
      <c r="L1032" s="17" t="s">
        <v>5659</v>
      </c>
      <c r="M1032" s="64">
        <v>13310350</v>
      </c>
      <c r="N1032" s="64">
        <v>7318564</v>
      </c>
      <c r="O1032" s="17" t="s">
        <v>5321</v>
      </c>
      <c r="P1032" s="17" t="s">
        <v>5321</v>
      </c>
      <c r="Q1032" s="17" t="s">
        <v>6032</v>
      </c>
      <c r="R1032" s="17" t="s">
        <v>5321</v>
      </c>
      <c r="S1032" s="17" t="s">
        <v>5321</v>
      </c>
      <c r="T1032" s="17" t="s">
        <v>5321</v>
      </c>
      <c r="U1032" s="17" t="s">
        <v>5321</v>
      </c>
      <c r="V1032" s="17">
        <v>1</v>
      </c>
      <c r="W1032" s="17">
        <v>0</v>
      </c>
      <c r="X1032" s="17">
        <v>0</v>
      </c>
    </row>
    <row r="1033" spans="1:24" s="17" customFormat="1" ht="11.25" x14ac:dyDescent="0.2">
      <c r="A1033" s="17" t="s">
        <v>12905</v>
      </c>
      <c r="B1033" s="17" t="s">
        <v>12906</v>
      </c>
      <c r="C1033" s="17" t="s">
        <v>12907</v>
      </c>
      <c r="D1033" s="17" t="s">
        <v>5393</v>
      </c>
      <c r="E1033" s="17">
        <v>2020</v>
      </c>
      <c r="F1033" s="17" t="s">
        <v>6084</v>
      </c>
      <c r="H1033" s="17" t="s">
        <v>12908</v>
      </c>
      <c r="I1033" s="17" t="s">
        <v>12909</v>
      </c>
      <c r="J1033" s="17" t="s">
        <v>10733</v>
      </c>
      <c r="K1033" s="17" t="s">
        <v>5330</v>
      </c>
      <c r="L1033" s="17" t="s">
        <v>7464</v>
      </c>
      <c r="M1033" s="64">
        <v>3060421</v>
      </c>
      <c r="N1033" s="64">
        <v>1683229</v>
      </c>
      <c r="O1033" s="17" t="s">
        <v>12910</v>
      </c>
      <c r="P1033" s="17" t="s">
        <v>12911</v>
      </c>
      <c r="Q1033" s="17" t="s">
        <v>10590</v>
      </c>
      <c r="R1033" s="17" t="s">
        <v>5321</v>
      </c>
      <c r="S1033" s="17" t="s">
        <v>5321</v>
      </c>
      <c r="T1033" s="17" t="s">
        <v>5321</v>
      </c>
      <c r="U1033" s="17" t="s">
        <v>5321</v>
      </c>
      <c r="V1033" s="17">
        <v>1</v>
      </c>
      <c r="W1033" s="17">
        <v>0</v>
      </c>
      <c r="X1033" s="17">
        <v>0</v>
      </c>
    </row>
    <row r="1034" spans="1:24" s="17" customFormat="1" ht="11.25" x14ac:dyDescent="0.2">
      <c r="A1034" s="17" t="s">
        <v>12912</v>
      </c>
      <c r="B1034" s="17" t="s">
        <v>12913</v>
      </c>
      <c r="C1034" s="17" t="s">
        <v>12914</v>
      </c>
      <c r="D1034" s="17" t="s">
        <v>5325</v>
      </c>
      <c r="E1034" s="17">
        <v>2020</v>
      </c>
      <c r="F1034" s="17" t="s">
        <v>5430</v>
      </c>
      <c r="H1034" s="17" t="s">
        <v>12915</v>
      </c>
      <c r="I1034" s="17" t="s">
        <v>12916</v>
      </c>
      <c r="J1034" s="17" t="s">
        <v>11082</v>
      </c>
      <c r="K1034" s="17" t="s">
        <v>5330</v>
      </c>
      <c r="L1034" s="17" t="s">
        <v>6736</v>
      </c>
      <c r="M1034" s="64">
        <v>3987639</v>
      </c>
      <c r="N1034" s="64">
        <v>2985326</v>
      </c>
      <c r="O1034" s="17" t="s">
        <v>12917</v>
      </c>
      <c r="P1034" s="17" t="s">
        <v>12918</v>
      </c>
      <c r="Q1034" s="17" t="s">
        <v>12919</v>
      </c>
      <c r="R1034" s="17" t="s">
        <v>6728</v>
      </c>
      <c r="S1034" s="17" t="s">
        <v>5321</v>
      </c>
      <c r="T1034" s="17" t="s">
        <v>5321</v>
      </c>
      <c r="U1034" s="17" t="s">
        <v>12920</v>
      </c>
      <c r="V1034" s="17">
        <v>1</v>
      </c>
      <c r="W1034" s="17">
        <v>0</v>
      </c>
      <c r="X1034" s="17">
        <v>0</v>
      </c>
    </row>
    <row r="1035" spans="1:24" s="17" customFormat="1" ht="11.25" x14ac:dyDescent="0.2">
      <c r="A1035" s="17" t="s">
        <v>12921</v>
      </c>
      <c r="B1035" s="17" t="s">
        <v>12922</v>
      </c>
      <c r="C1035" s="17" t="s">
        <v>12923</v>
      </c>
      <c r="D1035" s="17" t="s">
        <v>5325</v>
      </c>
      <c r="E1035" s="17">
        <v>2020</v>
      </c>
      <c r="F1035" s="17" t="s">
        <v>5713</v>
      </c>
      <c r="H1035" s="17" t="s">
        <v>12924</v>
      </c>
      <c r="I1035" s="17" t="s">
        <v>12925</v>
      </c>
      <c r="J1035" s="17" t="s">
        <v>5560</v>
      </c>
      <c r="K1035" s="17" t="s">
        <v>10865</v>
      </c>
      <c r="L1035" s="17" t="s">
        <v>5358</v>
      </c>
      <c r="M1035" s="64">
        <v>6697642</v>
      </c>
      <c r="N1035" s="64">
        <v>5023229</v>
      </c>
      <c r="O1035" s="17" t="s">
        <v>12926</v>
      </c>
      <c r="P1035" s="17" t="s">
        <v>12927</v>
      </c>
      <c r="Q1035" s="17" t="s">
        <v>5349</v>
      </c>
      <c r="R1035" s="17" t="s">
        <v>12928</v>
      </c>
      <c r="S1035" s="17" t="s">
        <v>12929</v>
      </c>
      <c r="T1035" s="17" t="s">
        <v>5321</v>
      </c>
      <c r="U1035" s="17" t="s">
        <v>12930</v>
      </c>
      <c r="V1035" s="17">
        <v>1</v>
      </c>
      <c r="W1035" s="17">
        <v>0</v>
      </c>
      <c r="X1035" s="17">
        <v>0</v>
      </c>
    </row>
    <row r="1036" spans="1:24" s="17" customFormat="1" ht="11.25" x14ac:dyDescent="0.2">
      <c r="A1036" s="17" t="s">
        <v>12931</v>
      </c>
      <c r="B1036" s="17" t="s">
        <v>12932</v>
      </c>
      <c r="C1036" s="17" t="s">
        <v>12933</v>
      </c>
      <c r="D1036" s="17" t="s">
        <v>5393</v>
      </c>
      <c r="E1036" s="17">
        <v>2020</v>
      </c>
      <c r="F1036" s="17" t="s">
        <v>5430</v>
      </c>
      <c r="H1036" s="17" t="s">
        <v>12934</v>
      </c>
      <c r="I1036" s="17" t="s">
        <v>12935</v>
      </c>
      <c r="J1036" s="17" t="s">
        <v>5637</v>
      </c>
      <c r="K1036" s="17" t="s">
        <v>5330</v>
      </c>
      <c r="L1036" s="17" t="s">
        <v>6411</v>
      </c>
      <c r="M1036" s="64">
        <v>1669400</v>
      </c>
      <c r="N1036" s="64">
        <v>820827</v>
      </c>
      <c r="O1036" s="17" t="s">
        <v>12936</v>
      </c>
      <c r="P1036" s="17" t="s">
        <v>12937</v>
      </c>
      <c r="Q1036" s="17" t="s">
        <v>5321</v>
      </c>
      <c r="R1036" s="17" t="s">
        <v>5321</v>
      </c>
      <c r="S1036" s="17" t="s">
        <v>5321</v>
      </c>
      <c r="T1036" s="17" t="s">
        <v>5321</v>
      </c>
      <c r="U1036" s="17" t="s">
        <v>5321</v>
      </c>
      <c r="V1036" s="17">
        <v>1</v>
      </c>
      <c r="W1036" s="17">
        <v>0</v>
      </c>
      <c r="X1036" s="17">
        <v>0</v>
      </c>
    </row>
    <row r="1037" spans="1:24" s="17" customFormat="1" ht="11.25" x14ac:dyDescent="0.2">
      <c r="A1037" s="17" t="s">
        <v>12938</v>
      </c>
      <c r="B1037" s="17" t="s">
        <v>12939</v>
      </c>
      <c r="C1037" s="17" t="s">
        <v>12940</v>
      </c>
      <c r="D1037" s="17" t="s">
        <v>5393</v>
      </c>
      <c r="E1037" s="17">
        <v>2015</v>
      </c>
      <c r="F1037" s="17" t="s">
        <v>5430</v>
      </c>
      <c r="H1037" s="17" t="s">
        <v>12941</v>
      </c>
      <c r="I1037" s="17" t="s">
        <v>12942</v>
      </c>
      <c r="J1037" s="17" t="s">
        <v>5560</v>
      </c>
      <c r="K1037" s="17" t="s">
        <v>5487</v>
      </c>
      <c r="L1037" s="17" t="s">
        <v>6526</v>
      </c>
      <c r="M1037" s="64">
        <v>1724165</v>
      </c>
      <c r="N1037" s="64">
        <v>1032413</v>
      </c>
      <c r="O1037" s="17" t="s">
        <v>12943</v>
      </c>
      <c r="P1037" s="17" t="s">
        <v>12944</v>
      </c>
      <c r="Q1037" s="17" t="s">
        <v>12945</v>
      </c>
      <c r="R1037" s="17" t="s">
        <v>5321</v>
      </c>
      <c r="S1037" s="17" t="s">
        <v>5321</v>
      </c>
      <c r="T1037" s="17" t="s">
        <v>5321</v>
      </c>
      <c r="U1037" s="17" t="s">
        <v>5321</v>
      </c>
      <c r="V1037" s="17">
        <v>1</v>
      </c>
      <c r="W1037" s="17">
        <v>0</v>
      </c>
      <c r="X1037" s="17">
        <v>0</v>
      </c>
    </row>
    <row r="1038" spans="1:24" s="17" customFormat="1" ht="11.25" x14ac:dyDescent="0.2">
      <c r="A1038" s="17" t="s">
        <v>12946</v>
      </c>
      <c r="B1038" s="17" t="s">
        <v>12947</v>
      </c>
      <c r="C1038" s="17" t="s">
        <v>12948</v>
      </c>
      <c r="D1038" s="17" t="s">
        <v>5406</v>
      </c>
      <c r="E1038" s="17">
        <v>2020</v>
      </c>
      <c r="F1038" s="17" t="s">
        <v>5460</v>
      </c>
      <c r="H1038" s="17" t="s">
        <v>12949</v>
      </c>
      <c r="I1038" s="17" t="s">
        <v>12950</v>
      </c>
      <c r="J1038" s="17" t="s">
        <v>5329</v>
      </c>
      <c r="K1038" s="17" t="s">
        <v>5398</v>
      </c>
      <c r="L1038" s="17" t="s">
        <v>5617</v>
      </c>
      <c r="M1038" s="64">
        <v>1749049</v>
      </c>
      <c r="N1038" s="64">
        <v>961976</v>
      </c>
      <c r="O1038" s="17" t="s">
        <v>12951</v>
      </c>
      <c r="P1038" s="17" t="s">
        <v>12952</v>
      </c>
      <c r="Q1038" s="17" t="s">
        <v>12850</v>
      </c>
      <c r="R1038" s="17" t="s">
        <v>5321</v>
      </c>
      <c r="S1038" s="17" t="s">
        <v>5321</v>
      </c>
      <c r="T1038" s="17" t="s">
        <v>5321</v>
      </c>
      <c r="U1038" s="17" t="s">
        <v>5321</v>
      </c>
      <c r="V1038" s="17">
        <v>1</v>
      </c>
      <c r="W1038" s="17">
        <v>0</v>
      </c>
      <c r="X1038" s="17">
        <v>0</v>
      </c>
    </row>
    <row r="1039" spans="1:24" s="17" customFormat="1" ht="11.25" x14ac:dyDescent="0.2">
      <c r="A1039" s="17" t="s">
        <v>12953</v>
      </c>
      <c r="B1039" s="17" t="s">
        <v>12954</v>
      </c>
      <c r="C1039" s="17" t="s">
        <v>12955</v>
      </c>
      <c r="D1039" s="17" t="s">
        <v>5393</v>
      </c>
      <c r="E1039" s="17">
        <v>2015</v>
      </c>
      <c r="F1039" s="17" t="s">
        <v>5460</v>
      </c>
      <c r="I1039" s="17" t="s">
        <v>12956</v>
      </c>
      <c r="J1039" s="17" t="s">
        <v>5481</v>
      </c>
      <c r="K1039" s="17" t="s">
        <v>5463</v>
      </c>
      <c r="L1039" s="17" t="s">
        <v>6321</v>
      </c>
      <c r="M1039" s="64">
        <v>1838406</v>
      </c>
      <c r="N1039" s="64">
        <v>1079093</v>
      </c>
      <c r="O1039" s="17" t="s">
        <v>12957</v>
      </c>
      <c r="P1039" s="17" t="s">
        <v>12958</v>
      </c>
      <c r="Q1039" s="17" t="s">
        <v>12959</v>
      </c>
      <c r="R1039" s="17" t="s">
        <v>5321</v>
      </c>
      <c r="S1039" s="17" t="s">
        <v>5321</v>
      </c>
      <c r="T1039" s="17" t="s">
        <v>5321</v>
      </c>
      <c r="U1039" s="17" t="s">
        <v>5321</v>
      </c>
      <c r="V1039" s="17">
        <v>1</v>
      </c>
      <c r="W1039" s="17">
        <v>0</v>
      </c>
      <c r="X1039" s="17">
        <v>0</v>
      </c>
    </row>
    <row r="1040" spans="1:24" s="17" customFormat="1" ht="11.25" x14ac:dyDescent="0.2">
      <c r="A1040" s="17" t="s">
        <v>12960</v>
      </c>
      <c r="B1040" s="17" t="s">
        <v>12961</v>
      </c>
      <c r="C1040" s="17" t="s">
        <v>12962</v>
      </c>
      <c r="D1040" s="17" t="s">
        <v>5441</v>
      </c>
      <c r="E1040" s="17">
        <v>2014</v>
      </c>
      <c r="F1040" s="17" t="s">
        <v>5460</v>
      </c>
      <c r="H1040" s="17" t="s">
        <v>12963</v>
      </c>
      <c r="I1040" s="17" t="s">
        <v>12964</v>
      </c>
      <c r="J1040" s="17" t="s">
        <v>5607</v>
      </c>
      <c r="K1040" s="17" t="s">
        <v>5421</v>
      </c>
      <c r="L1040" s="17" t="s">
        <v>6213</v>
      </c>
      <c r="M1040" s="64">
        <v>1317166</v>
      </c>
      <c r="N1040" s="64">
        <v>790299</v>
      </c>
      <c r="O1040" s="17" t="s">
        <v>12965</v>
      </c>
      <c r="P1040" s="17" t="s">
        <v>12966</v>
      </c>
      <c r="Q1040" s="17" t="s">
        <v>12967</v>
      </c>
      <c r="R1040" s="17" t="s">
        <v>5321</v>
      </c>
      <c r="S1040" s="17" t="s">
        <v>5321</v>
      </c>
      <c r="T1040" s="17" t="s">
        <v>5321</v>
      </c>
      <c r="U1040" s="17" t="s">
        <v>5321</v>
      </c>
      <c r="V1040" s="17">
        <v>1</v>
      </c>
      <c r="W1040" s="17">
        <v>0</v>
      </c>
      <c r="X1040" s="17">
        <v>0</v>
      </c>
    </row>
    <row r="1041" spans="1:24" s="17" customFormat="1" ht="11.25" x14ac:dyDescent="0.2">
      <c r="A1041" s="17" t="s">
        <v>12968</v>
      </c>
      <c r="B1041" s="17" t="s">
        <v>12969</v>
      </c>
      <c r="C1041" s="17" t="s">
        <v>12970</v>
      </c>
      <c r="D1041" s="17" t="s">
        <v>5393</v>
      </c>
      <c r="E1041" s="17">
        <v>2014</v>
      </c>
      <c r="F1041" s="17" t="s">
        <v>5430</v>
      </c>
      <c r="H1041" s="17" t="s">
        <v>12971</v>
      </c>
      <c r="I1041" s="17" t="s">
        <v>12972</v>
      </c>
      <c r="J1041" s="17" t="s">
        <v>5481</v>
      </c>
      <c r="K1041" s="17" t="s">
        <v>12973</v>
      </c>
      <c r="L1041" s="17" t="s">
        <v>6220</v>
      </c>
      <c r="M1041" s="64">
        <v>1487960</v>
      </c>
      <c r="N1041" s="64">
        <v>892776</v>
      </c>
      <c r="O1041" s="17" t="s">
        <v>12974</v>
      </c>
      <c r="P1041" s="17" t="s">
        <v>12975</v>
      </c>
      <c r="Q1041" s="17" t="s">
        <v>12976</v>
      </c>
      <c r="R1041" s="17" t="s">
        <v>5321</v>
      </c>
      <c r="S1041" s="17" t="s">
        <v>5321</v>
      </c>
      <c r="T1041" s="17" t="s">
        <v>5321</v>
      </c>
      <c r="U1041" s="17" t="s">
        <v>5321</v>
      </c>
      <c r="V1041" s="17">
        <v>1</v>
      </c>
      <c r="W1041" s="17">
        <v>0</v>
      </c>
      <c r="X1041" s="17">
        <v>0</v>
      </c>
    </row>
    <row r="1042" spans="1:24" s="17" customFormat="1" ht="11.25" x14ac:dyDescent="0.2">
      <c r="A1042" s="17" t="s">
        <v>12977</v>
      </c>
      <c r="B1042" s="17" t="s">
        <v>12978</v>
      </c>
      <c r="C1042" s="17" t="s">
        <v>12979</v>
      </c>
      <c r="D1042" s="17" t="s">
        <v>5393</v>
      </c>
      <c r="E1042" s="17">
        <v>2020</v>
      </c>
      <c r="F1042" s="17" t="s">
        <v>6569</v>
      </c>
      <c r="H1042" s="17" t="s">
        <v>12980</v>
      </c>
      <c r="I1042" s="17" t="s">
        <v>12981</v>
      </c>
      <c r="J1042" s="17" t="s">
        <v>5671</v>
      </c>
      <c r="K1042" s="17" t="s">
        <v>5330</v>
      </c>
      <c r="L1042" s="17" t="s">
        <v>7464</v>
      </c>
      <c r="M1042" s="64">
        <v>2898799</v>
      </c>
      <c r="N1042" s="64">
        <v>1360182</v>
      </c>
      <c r="O1042" s="17" t="s">
        <v>12630</v>
      </c>
      <c r="P1042" s="17" t="s">
        <v>12982</v>
      </c>
      <c r="Q1042" s="17" t="s">
        <v>6200</v>
      </c>
      <c r="R1042" s="17" t="s">
        <v>5321</v>
      </c>
      <c r="S1042" s="17" t="s">
        <v>5321</v>
      </c>
      <c r="T1042" s="17" t="s">
        <v>5321</v>
      </c>
      <c r="U1042" s="17" t="s">
        <v>5321</v>
      </c>
      <c r="V1042" s="17">
        <v>1</v>
      </c>
      <c r="W1042" s="17">
        <v>0</v>
      </c>
      <c r="X1042" s="17">
        <v>0</v>
      </c>
    </row>
    <row r="1043" spans="1:24" s="17" customFormat="1" ht="11.25" x14ac:dyDescent="0.2">
      <c r="A1043" s="17" t="s">
        <v>12983</v>
      </c>
      <c r="B1043" s="17" t="s">
        <v>12984</v>
      </c>
      <c r="C1043" s="17" t="s">
        <v>12985</v>
      </c>
      <c r="D1043" s="17" t="s">
        <v>5441</v>
      </c>
      <c r="E1043" s="17">
        <v>2020</v>
      </c>
      <c r="F1043" s="17" t="s">
        <v>5341</v>
      </c>
      <c r="H1043" s="17" t="s">
        <v>12986</v>
      </c>
      <c r="I1043" s="17" t="s">
        <v>12987</v>
      </c>
      <c r="J1043" s="17" t="s">
        <v>5357</v>
      </c>
      <c r="K1043" s="17" t="s">
        <v>5520</v>
      </c>
      <c r="L1043" s="17" t="s">
        <v>12988</v>
      </c>
      <c r="M1043" s="64">
        <v>1737291</v>
      </c>
      <c r="N1043" s="64">
        <v>955509</v>
      </c>
      <c r="O1043" s="17" t="s">
        <v>12989</v>
      </c>
      <c r="P1043" s="17" t="s">
        <v>12990</v>
      </c>
      <c r="Q1043" s="17" t="s">
        <v>8090</v>
      </c>
      <c r="R1043" s="17" t="s">
        <v>5321</v>
      </c>
      <c r="S1043" s="17" t="s">
        <v>5321</v>
      </c>
      <c r="T1043" s="17" t="s">
        <v>5321</v>
      </c>
      <c r="U1043" s="17" t="s">
        <v>5321</v>
      </c>
      <c r="V1043" s="17">
        <v>1</v>
      </c>
      <c r="W1043" s="17">
        <v>0</v>
      </c>
      <c r="X1043" s="17">
        <v>0</v>
      </c>
    </row>
    <row r="1044" spans="1:24" s="17" customFormat="1" ht="11.25" x14ac:dyDescent="0.2">
      <c r="A1044" s="17" t="s">
        <v>12991</v>
      </c>
      <c r="B1044" s="17" t="s">
        <v>12992</v>
      </c>
      <c r="C1044" s="17" t="s">
        <v>12993</v>
      </c>
      <c r="D1044" s="17" t="s">
        <v>5393</v>
      </c>
      <c r="E1044" s="17">
        <v>2020</v>
      </c>
      <c r="F1044" s="17" t="s">
        <v>5882</v>
      </c>
      <c r="H1044" s="17" t="s">
        <v>12994</v>
      </c>
      <c r="I1044" s="17" t="s">
        <v>12995</v>
      </c>
      <c r="J1044" s="17" t="s">
        <v>11082</v>
      </c>
      <c r="K1044" s="17" t="s">
        <v>5330</v>
      </c>
      <c r="L1044" s="17" t="s">
        <v>7464</v>
      </c>
      <c r="M1044" s="64">
        <v>1851981</v>
      </c>
      <c r="N1044" s="64">
        <v>986633</v>
      </c>
      <c r="O1044" s="17" t="s">
        <v>12996</v>
      </c>
      <c r="P1044" s="17" t="s">
        <v>12997</v>
      </c>
      <c r="Q1044" s="17" t="s">
        <v>12998</v>
      </c>
      <c r="R1044" s="17" t="s">
        <v>5321</v>
      </c>
      <c r="S1044" s="17" t="s">
        <v>5321</v>
      </c>
      <c r="T1044" s="17" t="s">
        <v>5321</v>
      </c>
      <c r="U1044" s="17" t="s">
        <v>5321</v>
      </c>
      <c r="V1044" s="17">
        <v>1</v>
      </c>
      <c r="W1044" s="17">
        <v>0</v>
      </c>
      <c r="X1044" s="17">
        <v>0</v>
      </c>
    </row>
    <row r="1045" spans="1:24" s="17" customFormat="1" ht="11.25" x14ac:dyDescent="0.2">
      <c r="A1045" s="17" t="s">
        <v>12999</v>
      </c>
      <c r="B1045" s="17" t="s">
        <v>13000</v>
      </c>
      <c r="C1045" s="17" t="s">
        <v>13001</v>
      </c>
      <c r="D1045" s="17" t="s">
        <v>5381</v>
      </c>
      <c r="E1045" s="17">
        <v>2015</v>
      </c>
      <c r="F1045" s="17" t="s">
        <v>5460</v>
      </c>
      <c r="H1045" s="17" t="s">
        <v>13002</v>
      </c>
      <c r="I1045" s="17" t="s">
        <v>13003</v>
      </c>
      <c r="J1045" s="17" t="s">
        <v>5481</v>
      </c>
      <c r="K1045" s="17" t="s">
        <v>6545</v>
      </c>
      <c r="L1045" s="17" t="s">
        <v>6055</v>
      </c>
      <c r="M1045" s="64">
        <v>1571100</v>
      </c>
      <c r="N1045" s="64">
        <v>942660</v>
      </c>
      <c r="O1045" s="17" t="s">
        <v>13004</v>
      </c>
      <c r="P1045" s="17" t="s">
        <v>13005</v>
      </c>
      <c r="Q1045" s="17" t="s">
        <v>6259</v>
      </c>
      <c r="R1045" s="17" t="s">
        <v>5321</v>
      </c>
      <c r="S1045" s="17" t="s">
        <v>5321</v>
      </c>
      <c r="T1045" s="17" t="s">
        <v>5321</v>
      </c>
      <c r="U1045" s="17" t="s">
        <v>5321</v>
      </c>
      <c r="V1045" s="17">
        <v>1</v>
      </c>
      <c r="W1045" s="17">
        <v>0</v>
      </c>
      <c r="X1045" s="17">
        <v>0</v>
      </c>
    </row>
    <row r="1046" spans="1:24" s="17" customFormat="1" ht="11.25" x14ac:dyDescent="0.2">
      <c r="A1046" s="17" t="s">
        <v>13006</v>
      </c>
      <c r="B1046" s="17" t="s">
        <v>13007</v>
      </c>
      <c r="C1046" s="17" t="s">
        <v>13008</v>
      </c>
      <c r="D1046" s="17" t="s">
        <v>5429</v>
      </c>
      <c r="E1046" s="17">
        <v>2020</v>
      </c>
      <c r="F1046" s="17" t="s">
        <v>5341</v>
      </c>
      <c r="G1046" s="17" t="s">
        <v>13009</v>
      </c>
      <c r="H1046" s="17" t="s">
        <v>13010</v>
      </c>
      <c r="I1046" s="17" t="s">
        <v>13011</v>
      </c>
      <c r="J1046" s="17" t="s">
        <v>5560</v>
      </c>
      <c r="K1046" s="17" t="s">
        <v>5520</v>
      </c>
      <c r="L1046" s="17" t="s">
        <v>5434</v>
      </c>
      <c r="M1046" s="64">
        <v>8361180</v>
      </c>
      <c r="N1046" s="64">
        <v>4598647</v>
      </c>
      <c r="O1046" s="17" t="s">
        <v>13012</v>
      </c>
      <c r="P1046" s="17" t="s">
        <v>13013</v>
      </c>
      <c r="Q1046" s="17" t="s">
        <v>13014</v>
      </c>
      <c r="R1046" s="17" t="s">
        <v>5321</v>
      </c>
      <c r="S1046" s="17" t="s">
        <v>5321</v>
      </c>
      <c r="T1046" s="17" t="s">
        <v>5321</v>
      </c>
      <c r="U1046" s="17" t="s">
        <v>5321</v>
      </c>
      <c r="V1046" s="17">
        <v>1</v>
      </c>
      <c r="W1046" s="17">
        <v>0</v>
      </c>
      <c r="X1046" s="17">
        <v>0</v>
      </c>
    </row>
    <row r="1047" spans="1:24" s="17" customFormat="1" ht="11.25" x14ac:dyDescent="0.2">
      <c r="A1047" s="17" t="s">
        <v>13015</v>
      </c>
      <c r="B1047" s="17" t="s">
        <v>13016</v>
      </c>
      <c r="C1047" s="17" t="s">
        <v>13017</v>
      </c>
      <c r="D1047" s="17" t="s">
        <v>5441</v>
      </c>
      <c r="E1047" s="17">
        <v>2014</v>
      </c>
      <c r="F1047" s="17" t="s">
        <v>5341</v>
      </c>
      <c r="H1047" s="17" t="s">
        <v>13018</v>
      </c>
      <c r="I1047" s="17" t="s">
        <v>13019</v>
      </c>
      <c r="J1047" s="17" t="s">
        <v>5597</v>
      </c>
      <c r="K1047" s="17" t="s">
        <v>5370</v>
      </c>
      <c r="L1047" s="17" t="s">
        <v>5473</v>
      </c>
      <c r="M1047" s="64">
        <v>10362411</v>
      </c>
      <c r="N1047" s="64">
        <v>2767982</v>
      </c>
      <c r="O1047" s="17" t="s">
        <v>13020</v>
      </c>
      <c r="P1047" s="17" t="s">
        <v>13021</v>
      </c>
      <c r="Q1047" s="17" t="s">
        <v>6032</v>
      </c>
      <c r="R1047" s="17" t="s">
        <v>5321</v>
      </c>
      <c r="S1047" s="17" t="s">
        <v>5321</v>
      </c>
      <c r="T1047" s="17" t="s">
        <v>5321</v>
      </c>
      <c r="U1047" s="17" t="s">
        <v>5321</v>
      </c>
      <c r="V1047" s="17">
        <v>1</v>
      </c>
      <c r="W1047" s="17">
        <v>0</v>
      </c>
      <c r="X1047" s="17">
        <v>0</v>
      </c>
    </row>
    <row r="1048" spans="1:24" s="17" customFormat="1" ht="11.25" x14ac:dyDescent="0.2">
      <c r="A1048" s="17" t="s">
        <v>13022</v>
      </c>
      <c r="B1048" s="17" t="s">
        <v>13023</v>
      </c>
      <c r="C1048" s="17" t="s">
        <v>13024</v>
      </c>
      <c r="D1048" s="17" t="s">
        <v>5429</v>
      </c>
      <c r="E1048" s="17">
        <v>2019</v>
      </c>
      <c r="F1048" s="17" t="s">
        <v>11</v>
      </c>
      <c r="H1048" s="17" t="s">
        <v>13025</v>
      </c>
      <c r="I1048" s="17" t="s">
        <v>13026</v>
      </c>
      <c r="J1048" s="17" t="s">
        <v>13027</v>
      </c>
      <c r="K1048" s="17" t="s">
        <v>9107</v>
      </c>
      <c r="L1048" s="17" t="s">
        <v>5672</v>
      </c>
      <c r="M1048" s="64">
        <v>4612221</v>
      </c>
      <c r="N1048" s="64">
        <v>2536683</v>
      </c>
      <c r="O1048" s="17" t="s">
        <v>13028</v>
      </c>
      <c r="P1048" s="17" t="s">
        <v>13029</v>
      </c>
      <c r="Q1048" s="17" t="s">
        <v>13030</v>
      </c>
      <c r="R1048" s="17" t="s">
        <v>5321</v>
      </c>
      <c r="S1048" s="17" t="s">
        <v>5321</v>
      </c>
      <c r="T1048" s="17" t="s">
        <v>5321</v>
      </c>
      <c r="U1048" s="17" t="s">
        <v>5321</v>
      </c>
      <c r="V1048" s="17">
        <v>1</v>
      </c>
      <c r="W1048" s="17">
        <v>0</v>
      </c>
      <c r="X1048" s="17">
        <v>0</v>
      </c>
    </row>
    <row r="1049" spans="1:24" s="17" customFormat="1" ht="11.25" x14ac:dyDescent="0.2">
      <c r="A1049" s="17" t="s">
        <v>13031</v>
      </c>
      <c r="B1049" s="17" t="s">
        <v>13032</v>
      </c>
      <c r="C1049" s="17" t="s">
        <v>13033</v>
      </c>
      <c r="D1049" s="17" t="s">
        <v>5325</v>
      </c>
      <c r="E1049" s="17">
        <v>2020</v>
      </c>
      <c r="F1049" s="17" t="s">
        <v>5430</v>
      </c>
      <c r="H1049" s="17" t="s">
        <v>13034</v>
      </c>
      <c r="I1049" s="17" t="s">
        <v>13035</v>
      </c>
      <c r="J1049" s="17" t="s">
        <v>10302</v>
      </c>
      <c r="K1049" s="17" t="s">
        <v>5316</v>
      </c>
      <c r="L1049" s="17" t="s">
        <v>8708</v>
      </c>
      <c r="M1049" s="64">
        <v>2329866</v>
      </c>
      <c r="N1049" s="64">
        <v>1397919</v>
      </c>
      <c r="O1049" s="17" t="s">
        <v>13036</v>
      </c>
      <c r="P1049" s="17" t="s">
        <v>13037</v>
      </c>
      <c r="Q1049" s="17" t="s">
        <v>10280</v>
      </c>
      <c r="R1049" s="17" t="s">
        <v>13038</v>
      </c>
      <c r="S1049" s="17" t="s">
        <v>13039</v>
      </c>
      <c r="T1049" s="17" t="s">
        <v>5321</v>
      </c>
      <c r="U1049" s="17" t="s">
        <v>13040</v>
      </c>
      <c r="V1049" s="17">
        <v>1</v>
      </c>
      <c r="W1049" s="17">
        <v>0</v>
      </c>
      <c r="X1049" s="17">
        <v>0</v>
      </c>
    </row>
    <row r="1050" spans="1:24" s="17" customFormat="1" ht="11.25" x14ac:dyDescent="0.2">
      <c r="A1050" s="17" t="s">
        <v>13041</v>
      </c>
      <c r="B1050" s="17" t="s">
        <v>13042</v>
      </c>
      <c r="C1050" s="17" t="s">
        <v>13043</v>
      </c>
      <c r="D1050" s="17" t="s">
        <v>5393</v>
      </c>
      <c r="E1050" s="17">
        <v>2015</v>
      </c>
      <c r="F1050" s="17" t="s">
        <v>5460</v>
      </c>
      <c r="H1050" s="17" t="s">
        <v>13044</v>
      </c>
      <c r="I1050" s="17" t="s">
        <v>13045</v>
      </c>
      <c r="J1050" s="17" t="s">
        <v>5481</v>
      </c>
      <c r="K1050" s="17" t="s">
        <v>5487</v>
      </c>
      <c r="L1050" s="17" t="s">
        <v>5371</v>
      </c>
      <c r="M1050" s="64">
        <v>5712506</v>
      </c>
      <c r="N1050" s="64">
        <v>1288163</v>
      </c>
      <c r="O1050" s="17" t="s">
        <v>13046</v>
      </c>
      <c r="P1050" s="17" t="s">
        <v>13047</v>
      </c>
      <c r="Q1050" s="17" t="s">
        <v>13048</v>
      </c>
      <c r="R1050" s="17" t="s">
        <v>5321</v>
      </c>
      <c r="S1050" s="17" t="s">
        <v>5321</v>
      </c>
      <c r="T1050" s="17" t="s">
        <v>5321</v>
      </c>
      <c r="U1050" s="17" t="s">
        <v>5321</v>
      </c>
      <c r="V1050" s="17">
        <v>1</v>
      </c>
      <c r="W1050" s="17">
        <v>0</v>
      </c>
      <c r="X1050" s="17">
        <v>0</v>
      </c>
    </row>
    <row r="1051" spans="1:24" s="17" customFormat="1" ht="11.25" x14ac:dyDescent="0.2">
      <c r="A1051" s="17" t="s">
        <v>13049</v>
      </c>
      <c r="B1051" s="17" t="s">
        <v>13050</v>
      </c>
      <c r="C1051" s="17" t="s">
        <v>13051</v>
      </c>
      <c r="D1051" s="17" t="s">
        <v>5393</v>
      </c>
      <c r="E1051" s="17">
        <v>2020</v>
      </c>
      <c r="F1051" s="17" t="s">
        <v>5430</v>
      </c>
      <c r="H1051" s="17" t="s">
        <v>13052</v>
      </c>
      <c r="I1051" s="17" t="s">
        <v>13053</v>
      </c>
      <c r="J1051" s="17" t="s">
        <v>9917</v>
      </c>
      <c r="K1051" s="17" t="s">
        <v>5398</v>
      </c>
      <c r="L1051" s="17" t="s">
        <v>5617</v>
      </c>
      <c r="M1051" s="64">
        <v>1533563</v>
      </c>
      <c r="N1051" s="64">
        <v>828606</v>
      </c>
      <c r="O1051" s="17" t="s">
        <v>13054</v>
      </c>
      <c r="P1051" s="17" t="s">
        <v>13055</v>
      </c>
      <c r="Q1051" s="17" t="s">
        <v>13056</v>
      </c>
      <c r="R1051" s="17" t="s">
        <v>5321</v>
      </c>
      <c r="S1051" s="17" t="s">
        <v>5321</v>
      </c>
      <c r="T1051" s="17" t="s">
        <v>5321</v>
      </c>
      <c r="U1051" s="17" t="s">
        <v>5321</v>
      </c>
      <c r="V1051" s="17">
        <v>1</v>
      </c>
      <c r="W1051" s="17">
        <v>0</v>
      </c>
      <c r="X1051" s="17">
        <v>0</v>
      </c>
    </row>
    <row r="1052" spans="1:24" s="17" customFormat="1" ht="11.25" x14ac:dyDescent="0.2">
      <c r="A1052" s="17" t="s">
        <v>13057</v>
      </c>
      <c r="B1052" s="17" t="s">
        <v>13058</v>
      </c>
      <c r="C1052" s="17" t="s">
        <v>13059</v>
      </c>
      <c r="D1052" s="17" t="s">
        <v>5381</v>
      </c>
      <c r="E1052" s="17">
        <v>2020</v>
      </c>
      <c r="F1052" s="17" t="s">
        <v>11</v>
      </c>
      <c r="H1052" s="17" t="s">
        <v>6409</v>
      </c>
      <c r="I1052" s="17" t="s">
        <v>13060</v>
      </c>
      <c r="J1052" s="17" t="s">
        <v>5637</v>
      </c>
      <c r="K1052" s="17" t="s">
        <v>13061</v>
      </c>
      <c r="L1052" s="17" t="s">
        <v>6388</v>
      </c>
      <c r="M1052" s="64">
        <v>1076352</v>
      </c>
      <c r="N1052" s="64">
        <v>576822</v>
      </c>
      <c r="O1052" s="17" t="s">
        <v>13062</v>
      </c>
      <c r="P1052" s="17" t="s">
        <v>13063</v>
      </c>
      <c r="Q1052" s="17" t="s">
        <v>13064</v>
      </c>
      <c r="R1052" s="17" t="s">
        <v>5321</v>
      </c>
      <c r="S1052" s="17" t="s">
        <v>5321</v>
      </c>
      <c r="T1052" s="17" t="s">
        <v>5321</v>
      </c>
      <c r="U1052" s="17" t="s">
        <v>5321</v>
      </c>
      <c r="V1052" s="17">
        <v>1</v>
      </c>
      <c r="W1052" s="17">
        <v>0</v>
      </c>
      <c r="X1052" s="17">
        <v>0</v>
      </c>
    </row>
    <row r="1053" spans="1:24" s="17" customFormat="1" ht="11.25" x14ac:dyDescent="0.2">
      <c r="A1053" s="17" t="s">
        <v>13065</v>
      </c>
      <c r="B1053" s="17" t="s">
        <v>13066</v>
      </c>
      <c r="C1053" s="17" t="s">
        <v>13067</v>
      </c>
      <c r="D1053" s="17" t="s">
        <v>5325</v>
      </c>
      <c r="E1053" s="17">
        <v>2020</v>
      </c>
      <c r="F1053" s="17" t="s">
        <v>5430</v>
      </c>
      <c r="H1053" s="17" t="s">
        <v>7529</v>
      </c>
      <c r="I1053" s="17" t="s">
        <v>13068</v>
      </c>
      <c r="J1053" s="17" t="s">
        <v>9706</v>
      </c>
      <c r="K1053" s="17" t="s">
        <v>12431</v>
      </c>
      <c r="L1053" s="17" t="s">
        <v>5358</v>
      </c>
      <c r="M1053" s="64">
        <v>5485479</v>
      </c>
      <c r="N1053" s="64">
        <v>3995041</v>
      </c>
      <c r="O1053" s="17" t="s">
        <v>12043</v>
      </c>
      <c r="P1053" s="17" t="s">
        <v>13069</v>
      </c>
      <c r="Q1053" s="17" t="s">
        <v>7605</v>
      </c>
      <c r="R1053" s="17" t="s">
        <v>5321</v>
      </c>
      <c r="S1053" s="17" t="s">
        <v>7533</v>
      </c>
      <c r="T1053" s="17" t="s">
        <v>5321</v>
      </c>
      <c r="U1053" s="17" t="s">
        <v>13070</v>
      </c>
      <c r="V1053" s="17">
        <v>1</v>
      </c>
      <c r="W1053" s="17">
        <v>0</v>
      </c>
      <c r="X1053" s="17">
        <v>0</v>
      </c>
    </row>
    <row r="1054" spans="1:24" s="17" customFormat="1" ht="11.25" x14ac:dyDescent="0.2">
      <c r="A1054" s="17" t="s">
        <v>13071</v>
      </c>
      <c r="B1054" s="17" t="s">
        <v>13072</v>
      </c>
      <c r="C1054" s="17" t="s">
        <v>13073</v>
      </c>
      <c r="D1054" s="17" t="s">
        <v>5325</v>
      </c>
      <c r="E1054" s="17">
        <v>2020</v>
      </c>
      <c r="F1054" s="17" t="s">
        <v>5430</v>
      </c>
      <c r="H1054" s="17" t="s">
        <v>13074</v>
      </c>
      <c r="I1054" s="17" t="s">
        <v>13075</v>
      </c>
      <c r="J1054" s="17" t="s">
        <v>5384</v>
      </c>
      <c r="K1054" s="17" t="s">
        <v>5509</v>
      </c>
      <c r="L1054" s="17" t="s">
        <v>5358</v>
      </c>
      <c r="M1054" s="64">
        <v>2406410</v>
      </c>
      <c r="N1054" s="64">
        <v>1804807</v>
      </c>
      <c r="O1054" s="17" t="s">
        <v>13076</v>
      </c>
      <c r="P1054" s="17" t="s">
        <v>5837</v>
      </c>
      <c r="Q1054" s="17" t="s">
        <v>13077</v>
      </c>
      <c r="R1054" s="17" t="s">
        <v>6635</v>
      </c>
      <c r="S1054" s="17" t="s">
        <v>5321</v>
      </c>
      <c r="T1054" s="17" t="s">
        <v>5321</v>
      </c>
      <c r="U1054" s="17" t="s">
        <v>13078</v>
      </c>
      <c r="V1054" s="17">
        <v>1</v>
      </c>
      <c r="W1054" s="17">
        <v>0</v>
      </c>
      <c r="X1054" s="17">
        <v>0</v>
      </c>
    </row>
    <row r="1055" spans="1:24" s="17" customFormat="1" ht="11.25" x14ac:dyDescent="0.2">
      <c r="A1055" s="17" t="s">
        <v>13079</v>
      </c>
      <c r="B1055" s="17" t="s">
        <v>13080</v>
      </c>
      <c r="C1055" s="17" t="s">
        <v>13081</v>
      </c>
      <c r="D1055" s="17" t="s">
        <v>5429</v>
      </c>
      <c r="E1055" s="17">
        <v>2020</v>
      </c>
      <c r="F1055" s="17" t="s">
        <v>11</v>
      </c>
      <c r="G1055" s="17" t="s">
        <v>13082</v>
      </c>
      <c r="H1055" s="17" t="s">
        <v>13025</v>
      </c>
      <c r="I1055" s="17" t="s">
        <v>13083</v>
      </c>
      <c r="J1055" s="17" t="s">
        <v>9691</v>
      </c>
      <c r="K1055" s="17" t="s">
        <v>5345</v>
      </c>
      <c r="L1055" s="17" t="s">
        <v>13084</v>
      </c>
      <c r="M1055" s="64">
        <v>6660720</v>
      </c>
      <c r="N1055" s="64">
        <v>3662377</v>
      </c>
      <c r="O1055" s="17" t="s">
        <v>13085</v>
      </c>
      <c r="P1055" s="17" t="s">
        <v>13086</v>
      </c>
      <c r="Q1055" s="17" t="s">
        <v>8090</v>
      </c>
      <c r="R1055" s="17" t="s">
        <v>5321</v>
      </c>
      <c r="S1055" s="17" t="s">
        <v>5321</v>
      </c>
      <c r="T1055" s="17" t="s">
        <v>5321</v>
      </c>
      <c r="U1055" s="17" t="s">
        <v>5321</v>
      </c>
      <c r="V1055" s="17">
        <v>1</v>
      </c>
      <c r="W1055" s="17">
        <v>0</v>
      </c>
      <c r="X1055" s="17">
        <v>0</v>
      </c>
    </row>
    <row r="1056" spans="1:24" s="17" customFormat="1" ht="11.25" x14ac:dyDescent="0.2">
      <c r="A1056" s="17" t="s">
        <v>13087</v>
      </c>
      <c r="B1056" s="17" t="s">
        <v>13088</v>
      </c>
      <c r="C1056" s="17" t="s">
        <v>13089</v>
      </c>
      <c r="D1056" s="17" t="s">
        <v>5393</v>
      </c>
      <c r="E1056" s="17">
        <v>2014</v>
      </c>
      <c r="F1056" s="17" t="s">
        <v>5430</v>
      </c>
      <c r="I1056" s="17" t="s">
        <v>13090</v>
      </c>
      <c r="J1056" s="17" t="s">
        <v>5329</v>
      </c>
      <c r="K1056" s="17" t="s">
        <v>5421</v>
      </c>
      <c r="L1056" s="17" t="s">
        <v>13091</v>
      </c>
      <c r="M1056" s="64">
        <v>1549598</v>
      </c>
      <c r="N1056" s="64">
        <v>927559</v>
      </c>
      <c r="O1056" s="17" t="s">
        <v>6206</v>
      </c>
      <c r="P1056" s="17" t="s">
        <v>13092</v>
      </c>
      <c r="Q1056" s="17" t="s">
        <v>10610</v>
      </c>
      <c r="R1056" s="17" t="s">
        <v>5321</v>
      </c>
      <c r="S1056" s="17" t="s">
        <v>5321</v>
      </c>
      <c r="T1056" s="17" t="s">
        <v>5321</v>
      </c>
      <c r="U1056" s="17" t="s">
        <v>5321</v>
      </c>
      <c r="V1056" s="17">
        <v>1</v>
      </c>
      <c r="W1056" s="17">
        <v>0</v>
      </c>
      <c r="X1056" s="17">
        <v>0</v>
      </c>
    </row>
    <row r="1057" spans="1:24" s="17" customFormat="1" ht="11.25" x14ac:dyDescent="0.2">
      <c r="A1057" s="17" t="s">
        <v>13093</v>
      </c>
      <c r="B1057" s="17" t="s">
        <v>13094</v>
      </c>
      <c r="C1057" s="17" t="s">
        <v>13095</v>
      </c>
      <c r="D1057" s="17" t="s">
        <v>5393</v>
      </c>
      <c r="E1057" s="17">
        <v>2015</v>
      </c>
      <c r="F1057" s="17" t="s">
        <v>5430</v>
      </c>
      <c r="H1057" s="17" t="s">
        <v>13096</v>
      </c>
      <c r="I1057" s="17" t="s">
        <v>13097</v>
      </c>
      <c r="J1057" s="17" t="s">
        <v>5481</v>
      </c>
      <c r="K1057" s="17" t="s">
        <v>5487</v>
      </c>
      <c r="L1057" s="17" t="s">
        <v>6097</v>
      </c>
      <c r="M1057" s="64">
        <v>1298994</v>
      </c>
      <c r="N1057" s="64">
        <v>779396</v>
      </c>
      <c r="O1057" s="17" t="s">
        <v>13098</v>
      </c>
      <c r="P1057" s="17" t="s">
        <v>13099</v>
      </c>
      <c r="Q1057" s="17" t="s">
        <v>13100</v>
      </c>
      <c r="R1057" s="17" t="s">
        <v>5321</v>
      </c>
      <c r="S1057" s="17" t="s">
        <v>5321</v>
      </c>
      <c r="T1057" s="17" t="s">
        <v>5321</v>
      </c>
      <c r="U1057" s="17" t="s">
        <v>5321</v>
      </c>
      <c r="V1057" s="17">
        <v>1</v>
      </c>
      <c r="W1057" s="17">
        <v>0</v>
      </c>
      <c r="X1057" s="17">
        <v>0</v>
      </c>
    </row>
    <row r="1058" spans="1:24" s="17" customFormat="1" ht="11.25" x14ac:dyDescent="0.2">
      <c r="A1058" s="17" t="s">
        <v>13101</v>
      </c>
      <c r="B1058" s="17" t="s">
        <v>13102</v>
      </c>
      <c r="C1058" s="17" t="s">
        <v>13103</v>
      </c>
      <c r="D1058" s="17" t="s">
        <v>5381</v>
      </c>
      <c r="E1058" s="17">
        <v>2020</v>
      </c>
      <c r="F1058" s="17" t="s">
        <v>11</v>
      </c>
      <c r="H1058" s="17" t="s">
        <v>11150</v>
      </c>
      <c r="I1058" s="17" t="s">
        <v>13104</v>
      </c>
      <c r="J1058" s="17" t="s">
        <v>9917</v>
      </c>
      <c r="K1058" s="17" t="s">
        <v>5330</v>
      </c>
      <c r="L1058" s="17" t="s">
        <v>13105</v>
      </c>
      <c r="M1058" s="64">
        <v>2757840</v>
      </c>
      <c r="N1058" s="64">
        <v>1516812</v>
      </c>
      <c r="O1058" s="17" t="s">
        <v>13106</v>
      </c>
      <c r="P1058" s="17" t="s">
        <v>13107</v>
      </c>
      <c r="Q1058" s="17" t="s">
        <v>13108</v>
      </c>
      <c r="R1058" s="17" t="s">
        <v>5321</v>
      </c>
      <c r="S1058" s="17" t="s">
        <v>5321</v>
      </c>
      <c r="T1058" s="17" t="s">
        <v>5321</v>
      </c>
      <c r="U1058" s="17" t="s">
        <v>5321</v>
      </c>
      <c r="V1058" s="17">
        <v>1</v>
      </c>
      <c r="W1058" s="17">
        <v>0</v>
      </c>
      <c r="X1058" s="17">
        <v>0</v>
      </c>
    </row>
    <row r="1059" spans="1:24" s="17" customFormat="1" ht="11.25" x14ac:dyDescent="0.2">
      <c r="A1059" s="17" t="s">
        <v>13109</v>
      </c>
      <c r="B1059" s="17" t="s">
        <v>13110</v>
      </c>
      <c r="C1059" s="17" t="s">
        <v>13111</v>
      </c>
      <c r="D1059" s="17" t="s">
        <v>5381</v>
      </c>
      <c r="E1059" s="17">
        <v>2020</v>
      </c>
      <c r="F1059" s="17" t="s">
        <v>5460</v>
      </c>
      <c r="H1059" s="17" t="s">
        <v>13112</v>
      </c>
      <c r="I1059" s="17" t="s">
        <v>13113</v>
      </c>
      <c r="J1059" s="17" t="s">
        <v>13114</v>
      </c>
      <c r="K1059" s="17" t="s">
        <v>5398</v>
      </c>
      <c r="L1059" s="17" t="s">
        <v>5434</v>
      </c>
      <c r="M1059" s="64">
        <v>3666667</v>
      </c>
      <c r="N1059" s="64">
        <v>2016666</v>
      </c>
      <c r="O1059" s="17" t="s">
        <v>13115</v>
      </c>
      <c r="P1059" s="17" t="s">
        <v>13116</v>
      </c>
      <c r="Q1059" s="17" t="s">
        <v>13117</v>
      </c>
      <c r="R1059" s="17" t="s">
        <v>5321</v>
      </c>
      <c r="S1059" s="17" t="s">
        <v>5321</v>
      </c>
      <c r="T1059" s="17" t="s">
        <v>5321</v>
      </c>
      <c r="U1059" s="17" t="s">
        <v>5321</v>
      </c>
      <c r="V1059" s="17">
        <v>1</v>
      </c>
      <c r="W1059" s="17">
        <v>0</v>
      </c>
      <c r="X1059" s="17">
        <v>0</v>
      </c>
    </row>
    <row r="1060" spans="1:24" s="17" customFormat="1" ht="11.25" x14ac:dyDescent="0.2">
      <c r="A1060" s="17" t="s">
        <v>13118</v>
      </c>
      <c r="B1060" s="17" t="s">
        <v>13119</v>
      </c>
      <c r="C1060" s="17" t="s">
        <v>13120</v>
      </c>
      <c r="D1060" s="17" t="s">
        <v>5325</v>
      </c>
      <c r="E1060" s="17">
        <v>2020</v>
      </c>
      <c r="F1060" s="17" t="s">
        <v>5418</v>
      </c>
      <c r="H1060" s="17" t="s">
        <v>6734</v>
      </c>
      <c r="I1060" s="17" t="s">
        <v>13121</v>
      </c>
      <c r="J1060" s="17" t="s">
        <v>5637</v>
      </c>
      <c r="K1060" s="17" t="s">
        <v>5345</v>
      </c>
      <c r="L1060" s="17" t="s">
        <v>13122</v>
      </c>
      <c r="M1060" s="64">
        <v>7087215</v>
      </c>
      <c r="N1060" s="64">
        <v>4252329</v>
      </c>
      <c r="O1060" s="17" t="s">
        <v>13123</v>
      </c>
      <c r="P1060" s="17" t="s">
        <v>13124</v>
      </c>
      <c r="Q1060" s="17" t="s">
        <v>13125</v>
      </c>
      <c r="R1060" s="17" t="s">
        <v>13126</v>
      </c>
      <c r="S1060" s="17" t="s">
        <v>13127</v>
      </c>
      <c r="T1060" s="17" t="s">
        <v>5321</v>
      </c>
      <c r="U1060" s="17" t="s">
        <v>13128</v>
      </c>
      <c r="V1060" s="17">
        <v>1</v>
      </c>
      <c r="W1060" s="17">
        <v>0</v>
      </c>
      <c r="X1060" s="17">
        <v>0</v>
      </c>
    </row>
    <row r="1061" spans="1:24" s="17" customFormat="1" ht="11.25" x14ac:dyDescent="0.2">
      <c r="A1061" s="17" t="s">
        <v>13129</v>
      </c>
      <c r="B1061" s="17" t="s">
        <v>13130</v>
      </c>
      <c r="C1061" s="17" t="s">
        <v>13131</v>
      </c>
      <c r="D1061" s="17" t="s">
        <v>5429</v>
      </c>
      <c r="E1061" s="17">
        <v>2020</v>
      </c>
      <c r="F1061" s="17" t="s">
        <v>5882</v>
      </c>
      <c r="H1061" s="17" t="s">
        <v>13132</v>
      </c>
      <c r="I1061" s="17" t="s">
        <v>13133</v>
      </c>
      <c r="J1061" s="17" t="s">
        <v>5409</v>
      </c>
      <c r="K1061" s="17" t="s">
        <v>5330</v>
      </c>
      <c r="L1061" s="17" t="s">
        <v>9219</v>
      </c>
      <c r="M1061" s="64">
        <v>2034626</v>
      </c>
      <c r="N1061" s="64">
        <v>1116700</v>
      </c>
      <c r="O1061" s="17" t="s">
        <v>13134</v>
      </c>
      <c r="P1061" s="17" t="s">
        <v>13135</v>
      </c>
      <c r="Q1061" s="17" t="s">
        <v>5321</v>
      </c>
      <c r="R1061" s="17" t="s">
        <v>5321</v>
      </c>
      <c r="S1061" s="17" t="s">
        <v>5321</v>
      </c>
      <c r="T1061" s="17" t="s">
        <v>5321</v>
      </c>
      <c r="U1061" s="17" t="s">
        <v>5321</v>
      </c>
      <c r="V1061" s="17">
        <v>1</v>
      </c>
      <c r="W1061" s="17">
        <v>0</v>
      </c>
      <c r="X1061" s="17">
        <v>0</v>
      </c>
    </row>
    <row r="1062" spans="1:24" s="17" customFormat="1" ht="11.25" x14ac:dyDescent="0.2">
      <c r="A1062" s="17" t="s">
        <v>13136</v>
      </c>
      <c r="B1062" s="17" t="s">
        <v>13137</v>
      </c>
      <c r="C1062" s="17" t="s">
        <v>13138</v>
      </c>
      <c r="D1062" s="17" t="s">
        <v>5325</v>
      </c>
      <c r="E1062" s="17">
        <v>2020</v>
      </c>
      <c r="F1062" s="17" t="s">
        <v>6130</v>
      </c>
      <c r="H1062" s="17" t="s">
        <v>13139</v>
      </c>
      <c r="I1062" s="17" t="s">
        <v>13140</v>
      </c>
      <c r="J1062" s="17" t="s">
        <v>5369</v>
      </c>
      <c r="K1062" s="17" t="s">
        <v>5345</v>
      </c>
      <c r="L1062" s="17" t="s">
        <v>13122</v>
      </c>
      <c r="M1062" s="64">
        <v>4960143</v>
      </c>
      <c r="N1062" s="64">
        <v>2976084</v>
      </c>
      <c r="O1062" s="17" t="s">
        <v>13141</v>
      </c>
      <c r="P1062" s="17" t="s">
        <v>13142</v>
      </c>
      <c r="Q1062" s="17" t="s">
        <v>13143</v>
      </c>
      <c r="R1062" s="17" t="s">
        <v>13144</v>
      </c>
      <c r="S1062" s="17" t="s">
        <v>13145</v>
      </c>
      <c r="T1062" s="17" t="s">
        <v>5321</v>
      </c>
      <c r="U1062" s="17" t="s">
        <v>13146</v>
      </c>
      <c r="V1062" s="17">
        <v>1</v>
      </c>
      <c r="W1062" s="17">
        <v>0</v>
      </c>
      <c r="X1062" s="17">
        <v>0</v>
      </c>
    </row>
    <row r="1063" spans="1:24" s="17" customFormat="1" ht="11.25" x14ac:dyDescent="0.2">
      <c r="A1063" s="17" t="s">
        <v>13147</v>
      </c>
      <c r="B1063" s="17" t="s">
        <v>13148</v>
      </c>
      <c r="C1063" s="17" t="s">
        <v>13149</v>
      </c>
      <c r="D1063" s="17" t="s">
        <v>5393</v>
      </c>
      <c r="E1063" s="17">
        <v>2015</v>
      </c>
      <c r="F1063" s="17" t="s">
        <v>5460</v>
      </c>
      <c r="H1063" s="17" t="s">
        <v>13150</v>
      </c>
      <c r="I1063" s="17" t="s">
        <v>13151</v>
      </c>
      <c r="J1063" s="17" t="s">
        <v>5607</v>
      </c>
      <c r="K1063" s="17" t="s">
        <v>5744</v>
      </c>
      <c r="L1063" s="17" t="s">
        <v>10671</v>
      </c>
      <c r="M1063" s="64">
        <v>3691795</v>
      </c>
      <c r="N1063" s="64">
        <v>2083547</v>
      </c>
      <c r="O1063" s="17" t="s">
        <v>13152</v>
      </c>
      <c r="P1063" s="17" t="s">
        <v>13153</v>
      </c>
      <c r="Q1063" s="17" t="s">
        <v>13154</v>
      </c>
      <c r="R1063" s="17" t="s">
        <v>5321</v>
      </c>
      <c r="S1063" s="17" t="s">
        <v>5321</v>
      </c>
      <c r="T1063" s="17" t="s">
        <v>5321</v>
      </c>
      <c r="U1063" s="17" t="s">
        <v>5321</v>
      </c>
      <c r="V1063" s="17">
        <v>1</v>
      </c>
      <c r="W1063" s="17">
        <v>0</v>
      </c>
      <c r="X1063" s="17">
        <v>0</v>
      </c>
    </row>
    <row r="1064" spans="1:24" s="17" customFormat="1" ht="11.25" x14ac:dyDescent="0.2">
      <c r="A1064" s="17" t="s">
        <v>13155</v>
      </c>
      <c r="B1064" s="17" t="s">
        <v>13156</v>
      </c>
      <c r="C1064" s="17" t="s">
        <v>13157</v>
      </c>
      <c r="D1064" s="17" t="s">
        <v>5393</v>
      </c>
      <c r="E1064" s="17">
        <v>2016</v>
      </c>
      <c r="F1064" s="17" t="s">
        <v>5430</v>
      </c>
      <c r="H1064" s="17" t="s">
        <v>13158</v>
      </c>
      <c r="I1064" s="17" t="s">
        <v>13159</v>
      </c>
      <c r="J1064" s="17" t="s">
        <v>5607</v>
      </c>
      <c r="K1064" s="17" t="s">
        <v>5385</v>
      </c>
      <c r="L1064" s="17" t="s">
        <v>5386</v>
      </c>
      <c r="M1064" s="64">
        <v>1709664</v>
      </c>
      <c r="N1064" s="64">
        <v>1025795</v>
      </c>
      <c r="O1064" s="17" t="s">
        <v>13160</v>
      </c>
      <c r="P1064" s="17" t="s">
        <v>13161</v>
      </c>
      <c r="Q1064" s="17" t="s">
        <v>13162</v>
      </c>
      <c r="R1064" s="17" t="s">
        <v>5321</v>
      </c>
      <c r="S1064" s="17" t="s">
        <v>5321</v>
      </c>
      <c r="T1064" s="17" t="s">
        <v>5321</v>
      </c>
      <c r="U1064" s="17" t="s">
        <v>5321</v>
      </c>
      <c r="V1064" s="17">
        <v>1</v>
      </c>
      <c r="W1064" s="17">
        <v>0</v>
      </c>
      <c r="X1064" s="17">
        <v>0</v>
      </c>
    </row>
    <row r="1065" spans="1:24" s="17" customFormat="1" ht="11.25" x14ac:dyDescent="0.2">
      <c r="A1065" s="17" t="s">
        <v>13163</v>
      </c>
      <c r="B1065" s="17" t="s">
        <v>13164</v>
      </c>
      <c r="C1065" s="17" t="s">
        <v>13165</v>
      </c>
      <c r="D1065" s="17" t="s">
        <v>5325</v>
      </c>
      <c r="E1065" s="17">
        <v>2020</v>
      </c>
      <c r="F1065" s="17" t="s">
        <v>5430</v>
      </c>
      <c r="H1065" s="17" t="s">
        <v>13166</v>
      </c>
      <c r="I1065" s="17" t="s">
        <v>13167</v>
      </c>
      <c r="J1065" s="17" t="s">
        <v>11082</v>
      </c>
      <c r="K1065" s="17" t="s">
        <v>5398</v>
      </c>
      <c r="L1065" s="17" t="s">
        <v>5358</v>
      </c>
      <c r="M1065" s="64">
        <v>3472215</v>
      </c>
      <c r="N1065" s="64">
        <v>2083325</v>
      </c>
      <c r="O1065" s="17" t="s">
        <v>13168</v>
      </c>
      <c r="P1065" s="17" t="s">
        <v>13169</v>
      </c>
      <c r="Q1065" s="17" t="s">
        <v>13170</v>
      </c>
      <c r="R1065" s="17" t="s">
        <v>13171</v>
      </c>
      <c r="S1065" s="17" t="s">
        <v>13172</v>
      </c>
      <c r="T1065" s="17" t="s">
        <v>5321</v>
      </c>
      <c r="U1065" s="17" t="s">
        <v>13173</v>
      </c>
      <c r="V1065" s="17">
        <v>1</v>
      </c>
      <c r="W1065" s="17">
        <v>0</v>
      </c>
      <c r="X1065" s="17">
        <v>0</v>
      </c>
    </row>
    <row r="1066" spans="1:24" s="17" customFormat="1" ht="11.25" x14ac:dyDescent="0.2">
      <c r="A1066" s="17" t="s">
        <v>13174</v>
      </c>
      <c r="B1066" s="17" t="s">
        <v>13175</v>
      </c>
      <c r="C1066" s="17" t="s">
        <v>13176</v>
      </c>
      <c r="D1066" s="17" t="s">
        <v>5325</v>
      </c>
      <c r="E1066" s="17">
        <v>2020</v>
      </c>
      <c r="F1066" s="17" t="s">
        <v>5430</v>
      </c>
      <c r="H1066" s="17" t="s">
        <v>12761</v>
      </c>
      <c r="I1066" s="17" t="s">
        <v>13177</v>
      </c>
      <c r="J1066" s="17" t="s">
        <v>11082</v>
      </c>
      <c r="K1066" s="17" t="s">
        <v>5345</v>
      </c>
      <c r="L1066" s="17" t="s">
        <v>5346</v>
      </c>
      <c r="M1066" s="64">
        <v>1408273</v>
      </c>
      <c r="N1066" s="64">
        <v>843814</v>
      </c>
      <c r="O1066" s="17" t="s">
        <v>13178</v>
      </c>
      <c r="P1066" s="17" t="s">
        <v>13179</v>
      </c>
      <c r="Q1066" s="17" t="s">
        <v>7476</v>
      </c>
      <c r="R1066" s="17" t="s">
        <v>13180</v>
      </c>
      <c r="S1066" s="17" t="s">
        <v>5321</v>
      </c>
      <c r="T1066" s="17" t="s">
        <v>5321</v>
      </c>
      <c r="U1066" s="17" t="s">
        <v>5321</v>
      </c>
      <c r="V1066" s="17">
        <v>1</v>
      </c>
      <c r="W1066" s="17">
        <v>0</v>
      </c>
      <c r="X1066" s="17">
        <v>0</v>
      </c>
    </row>
    <row r="1067" spans="1:24" s="17" customFormat="1" ht="11.25" x14ac:dyDescent="0.2">
      <c r="A1067" s="17" t="s">
        <v>13181</v>
      </c>
      <c r="B1067" s="17" t="s">
        <v>13182</v>
      </c>
      <c r="C1067" s="17" t="s">
        <v>13183</v>
      </c>
      <c r="D1067" s="17" t="s">
        <v>5393</v>
      </c>
      <c r="E1067" s="17">
        <v>2020</v>
      </c>
      <c r="F1067" s="17" t="s">
        <v>5430</v>
      </c>
      <c r="H1067" s="17" t="s">
        <v>5814</v>
      </c>
      <c r="I1067" s="17" t="s">
        <v>13184</v>
      </c>
      <c r="J1067" s="17" t="s">
        <v>5637</v>
      </c>
      <c r="K1067" s="17" t="s">
        <v>5345</v>
      </c>
      <c r="L1067" s="17" t="s">
        <v>7771</v>
      </c>
      <c r="M1067" s="64">
        <v>1290675</v>
      </c>
      <c r="N1067" s="64">
        <v>709871</v>
      </c>
      <c r="O1067" s="17" t="s">
        <v>13185</v>
      </c>
      <c r="P1067" s="17" t="s">
        <v>13186</v>
      </c>
      <c r="Q1067" s="17" t="s">
        <v>8746</v>
      </c>
      <c r="R1067" s="17" t="s">
        <v>5321</v>
      </c>
      <c r="S1067" s="17" t="s">
        <v>5321</v>
      </c>
      <c r="T1067" s="17" t="s">
        <v>5321</v>
      </c>
      <c r="U1067" s="17" t="s">
        <v>5321</v>
      </c>
      <c r="V1067" s="17">
        <v>1</v>
      </c>
      <c r="W1067" s="17">
        <v>0</v>
      </c>
      <c r="X1067" s="17">
        <v>0</v>
      </c>
    </row>
    <row r="1068" spans="1:24" s="17" customFormat="1" ht="11.25" x14ac:dyDescent="0.2">
      <c r="A1068" s="17" t="s">
        <v>13187</v>
      </c>
      <c r="B1068" s="17" t="s">
        <v>13188</v>
      </c>
      <c r="C1068" s="17" t="s">
        <v>13189</v>
      </c>
      <c r="D1068" s="17" t="s">
        <v>7601</v>
      </c>
      <c r="E1068" s="17">
        <v>2016</v>
      </c>
      <c r="F1068" s="17" t="s">
        <v>5460</v>
      </c>
      <c r="I1068" s="17" t="s">
        <v>13190</v>
      </c>
      <c r="J1068" s="17" t="s">
        <v>5384</v>
      </c>
      <c r="K1068" s="17" t="s">
        <v>13191</v>
      </c>
      <c r="L1068" s="17" t="s">
        <v>13192</v>
      </c>
      <c r="M1068" s="64">
        <v>804897</v>
      </c>
      <c r="N1068" s="64">
        <v>482897</v>
      </c>
      <c r="O1068" s="17" t="s">
        <v>13193</v>
      </c>
      <c r="P1068" s="17" t="s">
        <v>7604</v>
      </c>
      <c r="Q1068" s="17" t="s">
        <v>7931</v>
      </c>
      <c r="R1068" s="17" t="s">
        <v>5321</v>
      </c>
      <c r="S1068" s="17" t="s">
        <v>5321</v>
      </c>
      <c r="T1068" s="17" t="s">
        <v>5321</v>
      </c>
      <c r="U1068" s="17" t="s">
        <v>5321</v>
      </c>
      <c r="V1068" s="17">
        <v>1</v>
      </c>
      <c r="W1068" s="17">
        <v>0</v>
      </c>
      <c r="X1068" s="17">
        <v>0</v>
      </c>
    </row>
    <row r="1069" spans="1:24" s="17" customFormat="1" ht="11.25" x14ac:dyDescent="0.2">
      <c r="A1069" s="17" t="s">
        <v>13194</v>
      </c>
      <c r="B1069" s="17" t="s">
        <v>13195</v>
      </c>
      <c r="C1069" s="17" t="s">
        <v>13196</v>
      </c>
      <c r="D1069" s="17" t="s">
        <v>5325</v>
      </c>
      <c r="E1069" s="17">
        <v>2016</v>
      </c>
      <c r="F1069" s="17" t="s">
        <v>5326</v>
      </c>
      <c r="H1069" s="17" t="s">
        <v>13197</v>
      </c>
      <c r="I1069" s="17" t="s">
        <v>13198</v>
      </c>
      <c r="J1069" s="17" t="s">
        <v>5597</v>
      </c>
      <c r="K1069" s="17" t="s">
        <v>5385</v>
      </c>
      <c r="L1069" s="17" t="s">
        <v>5386</v>
      </c>
      <c r="M1069" s="64">
        <v>1136663</v>
      </c>
      <c r="N1069" s="64">
        <v>681698</v>
      </c>
      <c r="O1069" s="17" t="s">
        <v>13199</v>
      </c>
      <c r="P1069" s="17" t="s">
        <v>13200</v>
      </c>
      <c r="Q1069" s="17" t="s">
        <v>13201</v>
      </c>
      <c r="R1069" s="17" t="s">
        <v>5375</v>
      </c>
      <c r="S1069" s="17" t="s">
        <v>13202</v>
      </c>
      <c r="T1069" s="17" t="s">
        <v>5321</v>
      </c>
      <c r="U1069" s="17" t="s">
        <v>13203</v>
      </c>
      <c r="V1069" s="17">
        <v>1</v>
      </c>
      <c r="W1069" s="17">
        <v>0</v>
      </c>
      <c r="X1069" s="17">
        <v>0</v>
      </c>
    </row>
    <row r="1070" spans="1:24" s="17" customFormat="1" ht="11.25" x14ac:dyDescent="0.2">
      <c r="A1070" s="17" t="s">
        <v>13204</v>
      </c>
      <c r="B1070" s="17" t="s">
        <v>13205</v>
      </c>
      <c r="C1070" s="17" t="s">
        <v>13206</v>
      </c>
      <c r="D1070" s="17" t="s">
        <v>5429</v>
      </c>
      <c r="E1070" s="17">
        <v>2015</v>
      </c>
      <c r="F1070" s="17" t="s">
        <v>5430</v>
      </c>
      <c r="I1070" s="17" t="s">
        <v>13207</v>
      </c>
      <c r="J1070" s="17" t="s">
        <v>5597</v>
      </c>
      <c r="K1070" s="17" t="s">
        <v>5744</v>
      </c>
      <c r="L1070" s="17" t="s">
        <v>5386</v>
      </c>
      <c r="M1070" s="64">
        <v>835020</v>
      </c>
      <c r="N1070" s="64">
        <v>495365</v>
      </c>
      <c r="O1070" s="17" t="s">
        <v>5412</v>
      </c>
      <c r="P1070" s="17" t="s">
        <v>13208</v>
      </c>
      <c r="Q1070" s="17" t="s">
        <v>13209</v>
      </c>
      <c r="R1070" s="17" t="s">
        <v>5321</v>
      </c>
      <c r="S1070" s="17" t="s">
        <v>5321</v>
      </c>
      <c r="T1070" s="17" t="s">
        <v>5321</v>
      </c>
      <c r="U1070" s="17" t="s">
        <v>5321</v>
      </c>
      <c r="V1070" s="17">
        <v>0</v>
      </c>
      <c r="W1070" s="17">
        <v>0</v>
      </c>
      <c r="X1070" s="17">
        <v>0</v>
      </c>
    </row>
    <row r="1071" spans="1:24" s="17" customFormat="1" ht="11.25" x14ac:dyDescent="0.2">
      <c r="A1071" s="17" t="s">
        <v>13210</v>
      </c>
      <c r="B1071" s="17" t="s">
        <v>13211</v>
      </c>
      <c r="C1071" s="17" t="s">
        <v>13212</v>
      </c>
      <c r="D1071" s="17" t="s">
        <v>5325</v>
      </c>
      <c r="E1071" s="17">
        <v>2020</v>
      </c>
      <c r="F1071" s="17" t="s">
        <v>5460</v>
      </c>
      <c r="H1071" s="17" t="s">
        <v>13213</v>
      </c>
      <c r="I1071" s="17" t="s">
        <v>13214</v>
      </c>
      <c r="J1071" s="17" t="s">
        <v>9917</v>
      </c>
      <c r="K1071" s="17" t="s">
        <v>5345</v>
      </c>
      <c r="L1071" s="17" t="s">
        <v>5346</v>
      </c>
      <c r="M1071" s="64">
        <v>3732985</v>
      </c>
      <c r="N1071" s="64">
        <v>2239789</v>
      </c>
      <c r="O1071" s="17" t="s">
        <v>13215</v>
      </c>
      <c r="P1071" s="17" t="s">
        <v>13216</v>
      </c>
      <c r="Q1071" s="17" t="s">
        <v>13217</v>
      </c>
      <c r="R1071" s="17" t="s">
        <v>5321</v>
      </c>
      <c r="S1071" s="17" t="s">
        <v>13218</v>
      </c>
      <c r="T1071" s="17" t="s">
        <v>5321</v>
      </c>
      <c r="U1071" s="17" t="s">
        <v>13219</v>
      </c>
      <c r="V1071" s="17">
        <v>1</v>
      </c>
      <c r="W1071" s="17">
        <v>0</v>
      </c>
      <c r="X1071" s="17">
        <v>0</v>
      </c>
    </row>
    <row r="1072" spans="1:24" s="17" customFormat="1" ht="11.25" x14ac:dyDescent="0.2">
      <c r="A1072" s="17" t="s">
        <v>13220</v>
      </c>
      <c r="B1072" s="17" t="s">
        <v>13221</v>
      </c>
      <c r="C1072" s="17" t="s">
        <v>13222</v>
      </c>
      <c r="D1072" s="17" t="s">
        <v>7659</v>
      </c>
      <c r="E1072" s="17">
        <v>2019</v>
      </c>
      <c r="F1072" s="17" t="s">
        <v>6335</v>
      </c>
      <c r="I1072" s="17" t="s">
        <v>5321</v>
      </c>
      <c r="J1072" s="17" t="s">
        <v>5321</v>
      </c>
      <c r="K1072" s="17" t="s">
        <v>13223</v>
      </c>
      <c r="L1072" s="17" t="s">
        <v>5976</v>
      </c>
      <c r="M1072" s="64">
        <v>337729</v>
      </c>
      <c r="N1072" s="64">
        <v>200000</v>
      </c>
      <c r="O1072" s="17" t="s">
        <v>13224</v>
      </c>
      <c r="P1072" s="17" t="s">
        <v>13225</v>
      </c>
      <c r="Q1072" s="17" t="s">
        <v>8431</v>
      </c>
      <c r="R1072" s="17" t="s">
        <v>5321</v>
      </c>
      <c r="S1072" s="17" t="s">
        <v>5321</v>
      </c>
      <c r="T1072" s="17" t="s">
        <v>5321</v>
      </c>
      <c r="U1072" s="17" t="s">
        <v>5321</v>
      </c>
      <c r="V1072" s="17">
        <v>1</v>
      </c>
      <c r="W1072" s="17">
        <v>0</v>
      </c>
      <c r="X1072" s="17">
        <v>0</v>
      </c>
    </row>
    <row r="1073" spans="1:24" s="17" customFormat="1" ht="11.25" x14ac:dyDescent="0.2">
      <c r="A1073" s="17" t="s">
        <v>13226</v>
      </c>
      <c r="B1073" s="17" t="s">
        <v>13227</v>
      </c>
      <c r="C1073" s="17" t="s">
        <v>13228</v>
      </c>
      <c r="D1073" s="17" t="s">
        <v>5393</v>
      </c>
      <c r="E1073" s="17">
        <v>2014</v>
      </c>
      <c r="F1073" s="17" t="s">
        <v>5460</v>
      </c>
      <c r="H1073" s="17" t="s">
        <v>13229</v>
      </c>
      <c r="I1073" s="17" t="s">
        <v>13230</v>
      </c>
      <c r="J1073" s="17" t="s">
        <v>5329</v>
      </c>
      <c r="K1073" s="17" t="s">
        <v>5774</v>
      </c>
      <c r="L1073" s="17" t="s">
        <v>5530</v>
      </c>
      <c r="M1073" s="64">
        <v>975506</v>
      </c>
      <c r="N1073" s="64">
        <v>554867</v>
      </c>
      <c r="O1073" s="17" t="s">
        <v>13231</v>
      </c>
      <c r="P1073" s="17" t="s">
        <v>13232</v>
      </c>
      <c r="Q1073" s="17" t="s">
        <v>13233</v>
      </c>
      <c r="R1073" s="17" t="s">
        <v>5321</v>
      </c>
      <c r="S1073" s="17" t="s">
        <v>5321</v>
      </c>
      <c r="T1073" s="17" t="s">
        <v>5321</v>
      </c>
      <c r="U1073" s="17" t="s">
        <v>5321</v>
      </c>
      <c r="V1073" s="17">
        <v>1</v>
      </c>
      <c r="W1073" s="17">
        <v>0</v>
      </c>
      <c r="X1073" s="17">
        <v>0</v>
      </c>
    </row>
    <row r="1074" spans="1:24" s="17" customFormat="1" ht="11.25" x14ac:dyDescent="0.2">
      <c r="A1074" s="17" t="s">
        <v>13234</v>
      </c>
      <c r="B1074" s="17" t="s">
        <v>13235</v>
      </c>
      <c r="C1074" s="17" t="s">
        <v>13236</v>
      </c>
      <c r="D1074" s="17" t="s">
        <v>5393</v>
      </c>
      <c r="E1074" s="17">
        <v>2016</v>
      </c>
      <c r="F1074" s="17" t="s">
        <v>5430</v>
      </c>
      <c r="I1074" s="17" t="s">
        <v>13237</v>
      </c>
      <c r="J1074" s="17" t="s">
        <v>5481</v>
      </c>
      <c r="K1074" s="17" t="s">
        <v>5410</v>
      </c>
      <c r="L1074" s="17" t="s">
        <v>6526</v>
      </c>
      <c r="M1074" s="64">
        <v>1141570</v>
      </c>
      <c r="N1074" s="64">
        <v>684940</v>
      </c>
      <c r="O1074" s="17" t="s">
        <v>5766</v>
      </c>
      <c r="P1074" s="17" t="s">
        <v>11502</v>
      </c>
      <c r="Q1074" s="17" t="s">
        <v>8218</v>
      </c>
      <c r="R1074" s="17" t="s">
        <v>5321</v>
      </c>
      <c r="S1074" s="17" t="s">
        <v>5321</v>
      </c>
      <c r="T1074" s="17" t="s">
        <v>5321</v>
      </c>
      <c r="U1074" s="17" t="s">
        <v>5321</v>
      </c>
      <c r="V1074" s="17">
        <v>1</v>
      </c>
      <c r="W1074" s="17">
        <v>0</v>
      </c>
      <c r="X1074" s="17">
        <v>0</v>
      </c>
    </row>
    <row r="1075" spans="1:24" s="17" customFormat="1" ht="11.25" x14ac:dyDescent="0.2">
      <c r="A1075" s="17" t="s">
        <v>13238</v>
      </c>
      <c r="B1075" s="17" t="s">
        <v>13239</v>
      </c>
      <c r="C1075" s="17" t="s">
        <v>13240</v>
      </c>
      <c r="D1075" s="17" t="s">
        <v>5381</v>
      </c>
      <c r="E1075" s="17">
        <v>2017</v>
      </c>
      <c r="F1075" s="17" t="s">
        <v>5460</v>
      </c>
      <c r="I1075" s="17" t="s">
        <v>13241</v>
      </c>
      <c r="J1075" s="17" t="s">
        <v>5369</v>
      </c>
      <c r="K1075" s="17" t="s">
        <v>5764</v>
      </c>
      <c r="L1075" s="17" t="s">
        <v>5755</v>
      </c>
      <c r="M1075" s="64">
        <v>2517130</v>
      </c>
      <c r="N1075" s="64">
        <v>1506452</v>
      </c>
      <c r="O1075" s="17" t="s">
        <v>13242</v>
      </c>
      <c r="P1075" s="17" t="s">
        <v>13243</v>
      </c>
      <c r="Q1075" s="17" t="s">
        <v>12231</v>
      </c>
      <c r="R1075" s="17" t="s">
        <v>5321</v>
      </c>
      <c r="S1075" s="17" t="s">
        <v>5321</v>
      </c>
      <c r="T1075" s="17" t="s">
        <v>5321</v>
      </c>
      <c r="U1075" s="17" t="s">
        <v>5321</v>
      </c>
      <c r="V1075" s="17">
        <v>1</v>
      </c>
      <c r="W1075" s="17">
        <v>0</v>
      </c>
      <c r="X1075" s="17">
        <v>0</v>
      </c>
    </row>
    <row r="1076" spans="1:24" s="17" customFormat="1" ht="11.25" x14ac:dyDescent="0.2">
      <c r="A1076" s="17" t="s">
        <v>13244</v>
      </c>
      <c r="B1076" s="17" t="s">
        <v>13245</v>
      </c>
      <c r="C1076" s="17" t="s">
        <v>13246</v>
      </c>
      <c r="D1076" s="17" t="s">
        <v>5393</v>
      </c>
      <c r="E1076" s="17">
        <v>2016</v>
      </c>
      <c r="F1076" s="17" t="s">
        <v>5460</v>
      </c>
      <c r="H1076" s="17" t="s">
        <v>13247</v>
      </c>
      <c r="I1076" s="17" t="s">
        <v>13248</v>
      </c>
      <c r="J1076" s="17" t="s">
        <v>8338</v>
      </c>
      <c r="K1076" s="17" t="s">
        <v>5385</v>
      </c>
      <c r="L1076" s="17" t="s">
        <v>5411</v>
      </c>
      <c r="M1076" s="64">
        <v>5253748</v>
      </c>
      <c r="N1076" s="64">
        <v>2841830</v>
      </c>
      <c r="O1076" s="17" t="s">
        <v>10987</v>
      </c>
      <c r="P1076" s="17" t="s">
        <v>13249</v>
      </c>
      <c r="Q1076" s="17" t="s">
        <v>13250</v>
      </c>
      <c r="R1076" s="17" t="s">
        <v>5321</v>
      </c>
      <c r="S1076" s="17" t="s">
        <v>5321</v>
      </c>
      <c r="T1076" s="17" t="s">
        <v>5321</v>
      </c>
      <c r="U1076" s="17" t="s">
        <v>5321</v>
      </c>
      <c r="V1076" s="17">
        <v>1</v>
      </c>
      <c r="W1076" s="17">
        <v>0</v>
      </c>
      <c r="X1076" s="17">
        <v>0</v>
      </c>
    </row>
    <row r="1077" spans="1:24" s="17" customFormat="1" ht="11.25" x14ac:dyDescent="0.2">
      <c r="A1077" s="17" t="s">
        <v>13251</v>
      </c>
      <c r="B1077" s="17" t="s">
        <v>13252</v>
      </c>
      <c r="C1077" s="17" t="s">
        <v>13253</v>
      </c>
      <c r="D1077" s="17" t="s">
        <v>5325</v>
      </c>
      <c r="E1077" s="17">
        <v>2014</v>
      </c>
      <c r="F1077" s="17" t="s">
        <v>5460</v>
      </c>
      <c r="H1077" s="17" t="s">
        <v>13254</v>
      </c>
      <c r="I1077" s="17" t="s">
        <v>13255</v>
      </c>
      <c r="J1077" s="17" t="s">
        <v>5481</v>
      </c>
      <c r="K1077" s="17" t="s">
        <v>5774</v>
      </c>
      <c r="L1077" s="17" t="s">
        <v>6526</v>
      </c>
      <c r="M1077" s="64">
        <v>1161293</v>
      </c>
      <c r="N1077" s="64">
        <v>696775</v>
      </c>
      <c r="O1077" s="17" t="s">
        <v>13256</v>
      </c>
      <c r="P1077" s="17" t="s">
        <v>13257</v>
      </c>
      <c r="Q1077" s="17" t="s">
        <v>13258</v>
      </c>
      <c r="R1077" s="17" t="s">
        <v>13259</v>
      </c>
      <c r="S1077" s="17" t="s">
        <v>5838</v>
      </c>
      <c r="T1077" s="17" t="s">
        <v>5321</v>
      </c>
      <c r="U1077" s="17" t="s">
        <v>13260</v>
      </c>
      <c r="V1077" s="17">
        <v>1</v>
      </c>
      <c r="W1077" s="17">
        <v>0</v>
      </c>
      <c r="X1077" s="17">
        <v>0</v>
      </c>
    </row>
    <row r="1078" spans="1:24" s="17" customFormat="1" ht="11.25" x14ac:dyDescent="0.2">
      <c r="A1078" s="17" t="s">
        <v>13261</v>
      </c>
      <c r="B1078" s="17" t="s">
        <v>13262</v>
      </c>
      <c r="C1078" s="17" t="s">
        <v>13263</v>
      </c>
      <c r="D1078" s="17" t="s">
        <v>5393</v>
      </c>
      <c r="E1078" s="17">
        <v>2014</v>
      </c>
      <c r="F1078" s="17" t="s">
        <v>5430</v>
      </c>
      <c r="H1078" s="17" t="s">
        <v>13264</v>
      </c>
      <c r="I1078" s="17" t="s">
        <v>13265</v>
      </c>
      <c r="J1078" s="17" t="s">
        <v>5481</v>
      </c>
      <c r="K1078" s="17" t="s">
        <v>5421</v>
      </c>
      <c r="L1078" s="17" t="s">
        <v>5937</v>
      </c>
      <c r="M1078" s="64">
        <v>993596</v>
      </c>
      <c r="N1078" s="64">
        <v>596157</v>
      </c>
      <c r="O1078" s="17" t="s">
        <v>13266</v>
      </c>
      <c r="P1078" s="17" t="s">
        <v>13267</v>
      </c>
      <c r="Q1078" s="17" t="s">
        <v>13268</v>
      </c>
      <c r="R1078" s="17" t="s">
        <v>5321</v>
      </c>
      <c r="S1078" s="17" t="s">
        <v>5321</v>
      </c>
      <c r="T1078" s="17" t="s">
        <v>5321</v>
      </c>
      <c r="U1078" s="17" t="s">
        <v>5321</v>
      </c>
      <c r="V1078" s="17">
        <v>1</v>
      </c>
      <c r="W1078" s="17">
        <v>0</v>
      </c>
      <c r="X1078" s="17">
        <v>0</v>
      </c>
    </row>
    <row r="1079" spans="1:24" s="17" customFormat="1" ht="11.25" x14ac:dyDescent="0.2">
      <c r="A1079" s="17" t="s">
        <v>13269</v>
      </c>
      <c r="B1079" s="17" t="s">
        <v>13270</v>
      </c>
      <c r="C1079" s="17" t="s">
        <v>13271</v>
      </c>
      <c r="D1079" s="17" t="s">
        <v>5325</v>
      </c>
      <c r="E1079" s="17">
        <v>2014</v>
      </c>
      <c r="F1079" s="17" t="s">
        <v>11</v>
      </c>
      <c r="H1079" s="17" t="s">
        <v>13272</v>
      </c>
      <c r="I1079" s="17" t="s">
        <v>13273</v>
      </c>
      <c r="J1079" s="17" t="s">
        <v>5384</v>
      </c>
      <c r="K1079" s="17" t="s">
        <v>5421</v>
      </c>
      <c r="L1079" s="17" t="s">
        <v>11307</v>
      </c>
      <c r="M1079" s="64">
        <v>5927481</v>
      </c>
      <c r="N1079" s="64">
        <v>3556488</v>
      </c>
      <c r="O1079" s="17" t="s">
        <v>6869</v>
      </c>
      <c r="P1079" s="17" t="s">
        <v>13274</v>
      </c>
      <c r="Q1079" s="17" t="s">
        <v>13275</v>
      </c>
      <c r="R1079" s="17" t="s">
        <v>5375</v>
      </c>
      <c r="S1079" s="17" t="s">
        <v>5838</v>
      </c>
      <c r="T1079" s="17" t="s">
        <v>5321</v>
      </c>
      <c r="U1079" s="17" t="s">
        <v>5321</v>
      </c>
      <c r="V1079" s="17">
        <v>1</v>
      </c>
      <c r="W1079" s="17">
        <v>0</v>
      </c>
      <c r="X1079" s="17">
        <v>0</v>
      </c>
    </row>
    <row r="1080" spans="1:24" s="17" customFormat="1" ht="11.25" x14ac:dyDescent="0.2">
      <c r="A1080" s="17" t="s">
        <v>13276</v>
      </c>
      <c r="B1080" s="17" t="s">
        <v>13277</v>
      </c>
      <c r="C1080" s="17" t="s">
        <v>13278</v>
      </c>
      <c r="D1080" s="17" t="s">
        <v>5393</v>
      </c>
      <c r="E1080" s="17">
        <v>2014</v>
      </c>
      <c r="F1080" s="17" t="s">
        <v>5460</v>
      </c>
      <c r="H1080" s="17" t="s">
        <v>13279</v>
      </c>
      <c r="I1080" s="17" t="s">
        <v>13280</v>
      </c>
      <c r="J1080" s="17" t="s">
        <v>5597</v>
      </c>
      <c r="K1080" s="17" t="s">
        <v>5370</v>
      </c>
      <c r="L1080" s="17" t="s">
        <v>13281</v>
      </c>
      <c r="M1080" s="64">
        <v>2243969</v>
      </c>
      <c r="N1080" s="64">
        <v>1346381</v>
      </c>
      <c r="O1080" s="17" t="s">
        <v>13282</v>
      </c>
      <c r="P1080" s="17" t="s">
        <v>13283</v>
      </c>
      <c r="Q1080" s="17" t="s">
        <v>13284</v>
      </c>
      <c r="R1080" s="17" t="s">
        <v>5321</v>
      </c>
      <c r="S1080" s="17" t="s">
        <v>5321</v>
      </c>
      <c r="T1080" s="17" t="s">
        <v>5321</v>
      </c>
      <c r="U1080" s="17" t="s">
        <v>5321</v>
      </c>
      <c r="V1080" s="17">
        <v>1</v>
      </c>
      <c r="W1080" s="17">
        <v>0</v>
      </c>
      <c r="X1080" s="17">
        <v>0</v>
      </c>
    </row>
    <row r="1081" spans="1:24" s="17" customFormat="1" ht="11.25" x14ac:dyDescent="0.2">
      <c r="A1081" s="17" t="s">
        <v>13285</v>
      </c>
      <c r="B1081" s="17" t="s">
        <v>13286</v>
      </c>
      <c r="C1081" s="17" t="s">
        <v>13287</v>
      </c>
      <c r="D1081" s="17" t="s">
        <v>5325</v>
      </c>
      <c r="E1081" s="17">
        <v>2020</v>
      </c>
      <c r="F1081" s="17" t="s">
        <v>11</v>
      </c>
      <c r="H1081" s="17" t="s">
        <v>13288</v>
      </c>
      <c r="I1081" s="17" t="s">
        <v>13289</v>
      </c>
      <c r="J1081" s="17" t="s">
        <v>5560</v>
      </c>
      <c r="K1081" s="17" t="s">
        <v>5345</v>
      </c>
      <c r="L1081" s="17" t="s">
        <v>5626</v>
      </c>
      <c r="M1081" s="64">
        <v>9097686</v>
      </c>
      <c r="N1081" s="64">
        <v>5458611</v>
      </c>
      <c r="O1081" s="17" t="s">
        <v>13290</v>
      </c>
      <c r="P1081" s="17" t="s">
        <v>13291</v>
      </c>
      <c r="Q1081" s="17" t="s">
        <v>11563</v>
      </c>
      <c r="R1081" s="17" t="s">
        <v>13292</v>
      </c>
      <c r="S1081" s="17" t="s">
        <v>5321</v>
      </c>
      <c r="T1081" s="17" t="s">
        <v>5321</v>
      </c>
      <c r="U1081" s="17" t="s">
        <v>5321</v>
      </c>
      <c r="V1081" s="17">
        <v>1</v>
      </c>
      <c r="W1081" s="17">
        <v>0</v>
      </c>
      <c r="X1081" s="17">
        <v>0</v>
      </c>
    </row>
    <row r="1082" spans="1:24" s="17" customFormat="1" ht="11.25" x14ac:dyDescent="0.2">
      <c r="A1082" s="17" t="s">
        <v>13293</v>
      </c>
      <c r="B1082" s="17" t="s">
        <v>13294</v>
      </c>
      <c r="C1082" s="17" t="s">
        <v>13295</v>
      </c>
      <c r="D1082" s="17" t="s">
        <v>5325</v>
      </c>
      <c r="E1082" s="17">
        <v>2014</v>
      </c>
      <c r="F1082" s="17" t="s">
        <v>5430</v>
      </c>
      <c r="H1082" s="17" t="s">
        <v>5733</v>
      </c>
      <c r="I1082" s="17" t="s">
        <v>13296</v>
      </c>
      <c r="J1082" s="17" t="s">
        <v>5329</v>
      </c>
      <c r="K1082" s="17" t="s">
        <v>5774</v>
      </c>
      <c r="L1082" s="17" t="s">
        <v>11292</v>
      </c>
      <c r="M1082" s="64">
        <v>2856005</v>
      </c>
      <c r="N1082" s="64">
        <v>1713603</v>
      </c>
      <c r="O1082" s="17" t="s">
        <v>13297</v>
      </c>
      <c r="P1082" s="17" t="s">
        <v>13298</v>
      </c>
      <c r="Q1082" s="17" t="s">
        <v>5979</v>
      </c>
      <c r="R1082" s="17" t="s">
        <v>5980</v>
      </c>
      <c r="S1082" s="17" t="s">
        <v>5838</v>
      </c>
      <c r="T1082" s="17" t="s">
        <v>5321</v>
      </c>
      <c r="U1082" s="17" t="s">
        <v>5321</v>
      </c>
      <c r="V1082" s="17">
        <v>1</v>
      </c>
      <c r="W1082" s="17">
        <v>0</v>
      </c>
      <c r="X1082" s="17">
        <v>0</v>
      </c>
    </row>
    <row r="1083" spans="1:24" s="17" customFormat="1" ht="11.25" x14ac:dyDescent="0.2">
      <c r="A1083" s="17" t="s">
        <v>13299</v>
      </c>
      <c r="B1083" s="17" t="s">
        <v>13300</v>
      </c>
      <c r="C1083" s="17" t="s">
        <v>13301</v>
      </c>
      <c r="D1083" s="17" t="s">
        <v>5393</v>
      </c>
      <c r="E1083" s="17">
        <v>2014</v>
      </c>
      <c r="F1083" s="17" t="s">
        <v>5430</v>
      </c>
      <c r="H1083" s="17" t="s">
        <v>13158</v>
      </c>
      <c r="I1083" s="17" t="s">
        <v>13302</v>
      </c>
      <c r="J1083" s="17" t="s">
        <v>5560</v>
      </c>
      <c r="K1083" s="17" t="s">
        <v>5421</v>
      </c>
      <c r="L1083" s="17" t="s">
        <v>8493</v>
      </c>
      <c r="M1083" s="64">
        <v>2036680</v>
      </c>
      <c r="N1083" s="64">
        <v>1222002</v>
      </c>
      <c r="O1083" s="17" t="s">
        <v>13303</v>
      </c>
      <c r="P1083" s="17" t="s">
        <v>13304</v>
      </c>
      <c r="Q1083" s="17" t="s">
        <v>5758</v>
      </c>
      <c r="R1083" s="17" t="s">
        <v>5321</v>
      </c>
      <c r="S1083" s="17" t="s">
        <v>5321</v>
      </c>
      <c r="T1083" s="17" t="s">
        <v>5321</v>
      </c>
      <c r="U1083" s="17" t="s">
        <v>5321</v>
      </c>
      <c r="V1083" s="17">
        <v>1</v>
      </c>
      <c r="W1083" s="17">
        <v>0</v>
      </c>
      <c r="X1083" s="17">
        <v>0</v>
      </c>
    </row>
    <row r="1084" spans="1:24" s="17" customFormat="1" ht="11.25" x14ac:dyDescent="0.2">
      <c r="A1084" s="17" t="s">
        <v>13305</v>
      </c>
      <c r="B1084" s="17" t="s">
        <v>13306</v>
      </c>
      <c r="C1084" s="17" t="s">
        <v>13307</v>
      </c>
      <c r="D1084" s="17" t="s">
        <v>5381</v>
      </c>
      <c r="E1084" s="17">
        <v>2015</v>
      </c>
      <c r="F1084" s="17" t="s">
        <v>5516</v>
      </c>
      <c r="H1084" s="17" t="s">
        <v>13308</v>
      </c>
      <c r="I1084" s="17" t="s">
        <v>13309</v>
      </c>
      <c r="J1084" s="17" t="s">
        <v>5384</v>
      </c>
      <c r="K1084" s="17" t="s">
        <v>6545</v>
      </c>
      <c r="L1084" s="17" t="s">
        <v>5386</v>
      </c>
      <c r="M1084" s="64">
        <v>964468</v>
      </c>
      <c r="N1084" s="64">
        <v>578680</v>
      </c>
      <c r="O1084" s="17" t="s">
        <v>13310</v>
      </c>
      <c r="P1084" s="17" t="s">
        <v>13311</v>
      </c>
      <c r="Q1084" s="17" t="s">
        <v>13312</v>
      </c>
      <c r="R1084" s="17" t="s">
        <v>5321</v>
      </c>
      <c r="S1084" s="17" t="s">
        <v>5321</v>
      </c>
      <c r="T1084" s="17" t="s">
        <v>5321</v>
      </c>
      <c r="U1084" s="17" t="s">
        <v>5321</v>
      </c>
      <c r="V1084" s="17">
        <v>1</v>
      </c>
      <c r="W1084" s="17">
        <v>0</v>
      </c>
      <c r="X1084" s="17">
        <v>0</v>
      </c>
    </row>
    <row r="1085" spans="1:24" s="17" customFormat="1" ht="11.25" x14ac:dyDescent="0.2">
      <c r="A1085" s="17" t="s">
        <v>13313</v>
      </c>
      <c r="B1085" s="17" t="s">
        <v>13314</v>
      </c>
      <c r="C1085" s="17" t="s">
        <v>13315</v>
      </c>
      <c r="D1085" s="17" t="s">
        <v>5450</v>
      </c>
      <c r="E1085" s="17">
        <v>2014</v>
      </c>
      <c r="F1085" s="17" t="s">
        <v>5418</v>
      </c>
      <c r="G1085" s="17" t="s">
        <v>13316</v>
      </c>
      <c r="H1085" s="17" t="s">
        <v>13317</v>
      </c>
      <c r="I1085" s="17" t="s">
        <v>13318</v>
      </c>
      <c r="J1085" s="17" t="s">
        <v>5597</v>
      </c>
      <c r="K1085" s="17" t="s">
        <v>13319</v>
      </c>
      <c r="L1085" s="17" t="s">
        <v>5816</v>
      </c>
      <c r="M1085" s="64">
        <v>1166667</v>
      </c>
      <c r="N1085" s="64">
        <v>700000</v>
      </c>
      <c r="O1085" s="17" t="s">
        <v>13320</v>
      </c>
      <c r="P1085" s="17" t="s">
        <v>6978</v>
      </c>
      <c r="Q1085" s="17" t="s">
        <v>6167</v>
      </c>
      <c r="R1085" s="17" t="s">
        <v>5321</v>
      </c>
      <c r="S1085" s="17" t="s">
        <v>5321</v>
      </c>
      <c r="T1085" s="17" t="s">
        <v>5321</v>
      </c>
      <c r="U1085" s="17" t="s">
        <v>5321</v>
      </c>
      <c r="V1085" s="17">
        <v>1</v>
      </c>
      <c r="W1085" s="17">
        <v>0</v>
      </c>
      <c r="X1085" s="17">
        <v>0</v>
      </c>
    </row>
    <row r="1086" spans="1:24" s="17" customFormat="1" ht="11.25" x14ac:dyDescent="0.2">
      <c r="A1086" s="17" t="s">
        <v>13321</v>
      </c>
      <c r="B1086" s="17" t="s">
        <v>13322</v>
      </c>
      <c r="C1086" s="17" t="s">
        <v>13323</v>
      </c>
      <c r="D1086" s="17" t="s">
        <v>5441</v>
      </c>
      <c r="E1086" s="17">
        <v>2017</v>
      </c>
      <c r="F1086" s="17" t="s">
        <v>5430</v>
      </c>
      <c r="H1086" s="17" t="s">
        <v>13324</v>
      </c>
      <c r="I1086" s="17" t="s">
        <v>13325</v>
      </c>
      <c r="J1086" s="17" t="s">
        <v>6845</v>
      </c>
      <c r="K1086" s="17" t="s">
        <v>7680</v>
      </c>
      <c r="L1086" s="17" t="s">
        <v>5411</v>
      </c>
      <c r="M1086" s="64">
        <v>2207025</v>
      </c>
      <c r="N1086" s="64">
        <v>1324211</v>
      </c>
      <c r="O1086" s="17" t="s">
        <v>13326</v>
      </c>
      <c r="P1086" s="17" t="s">
        <v>13327</v>
      </c>
      <c r="Q1086" s="17" t="s">
        <v>13328</v>
      </c>
      <c r="R1086" s="17" t="s">
        <v>5321</v>
      </c>
      <c r="S1086" s="17" t="s">
        <v>5321</v>
      </c>
      <c r="T1086" s="17" t="s">
        <v>5321</v>
      </c>
      <c r="U1086" s="17" t="s">
        <v>5321</v>
      </c>
      <c r="V1086" s="17">
        <v>1</v>
      </c>
      <c r="W1086" s="17">
        <v>0</v>
      </c>
      <c r="X1086" s="17">
        <v>0</v>
      </c>
    </row>
    <row r="1087" spans="1:24" s="17" customFormat="1" ht="11.25" x14ac:dyDescent="0.2">
      <c r="A1087" s="17" t="s">
        <v>13329</v>
      </c>
      <c r="B1087" s="17" t="s">
        <v>13330</v>
      </c>
      <c r="C1087" s="17" t="s">
        <v>13331</v>
      </c>
      <c r="D1087" s="17" t="s">
        <v>5393</v>
      </c>
      <c r="E1087" s="17">
        <v>2017</v>
      </c>
      <c r="F1087" s="17" t="s">
        <v>5341</v>
      </c>
      <c r="H1087" s="17" t="s">
        <v>13332</v>
      </c>
      <c r="I1087" s="17" t="s">
        <v>13333</v>
      </c>
      <c r="J1087" s="17" t="s">
        <v>5481</v>
      </c>
      <c r="K1087" s="17" t="s">
        <v>7381</v>
      </c>
      <c r="L1087" s="17" t="s">
        <v>5608</v>
      </c>
      <c r="M1087" s="64">
        <v>1249375</v>
      </c>
      <c r="N1087" s="64">
        <v>747602</v>
      </c>
      <c r="O1087" s="17" t="s">
        <v>5766</v>
      </c>
      <c r="P1087" s="17" t="s">
        <v>13334</v>
      </c>
      <c r="Q1087" s="17" t="s">
        <v>13335</v>
      </c>
      <c r="R1087" s="17" t="s">
        <v>5321</v>
      </c>
      <c r="S1087" s="17" t="s">
        <v>5321</v>
      </c>
      <c r="T1087" s="17" t="s">
        <v>5321</v>
      </c>
      <c r="U1087" s="17" t="s">
        <v>5321</v>
      </c>
      <c r="V1087" s="17">
        <v>1</v>
      </c>
      <c r="W1087" s="17">
        <v>0</v>
      </c>
      <c r="X1087" s="17">
        <v>0</v>
      </c>
    </row>
    <row r="1088" spans="1:24" s="17" customFormat="1" ht="11.25" x14ac:dyDescent="0.2">
      <c r="A1088" s="17" t="s">
        <v>13336</v>
      </c>
      <c r="B1088" s="17" t="s">
        <v>13337</v>
      </c>
      <c r="C1088" s="17" t="s">
        <v>13338</v>
      </c>
      <c r="D1088" s="17" t="s">
        <v>5393</v>
      </c>
      <c r="E1088" s="17">
        <v>2017</v>
      </c>
      <c r="F1088" s="17" t="s">
        <v>5430</v>
      </c>
      <c r="I1088" s="17" t="s">
        <v>13339</v>
      </c>
      <c r="J1088" s="17" t="s">
        <v>5597</v>
      </c>
      <c r="K1088" s="17" t="s">
        <v>7240</v>
      </c>
      <c r="L1088" s="17" t="s">
        <v>8377</v>
      </c>
      <c r="M1088" s="64">
        <v>1812708</v>
      </c>
      <c r="N1088" s="64">
        <v>1087623</v>
      </c>
      <c r="O1088" s="17" t="s">
        <v>13340</v>
      </c>
      <c r="P1088" s="17" t="s">
        <v>13341</v>
      </c>
      <c r="Q1088" s="17" t="s">
        <v>13342</v>
      </c>
      <c r="R1088" s="17" t="s">
        <v>5321</v>
      </c>
      <c r="S1088" s="17" t="s">
        <v>5321</v>
      </c>
      <c r="T1088" s="17" t="s">
        <v>5321</v>
      </c>
      <c r="U1088" s="17" t="s">
        <v>5321</v>
      </c>
      <c r="V1088" s="17">
        <v>1</v>
      </c>
      <c r="W1088" s="17">
        <v>0</v>
      </c>
      <c r="X1088" s="17">
        <v>0</v>
      </c>
    </row>
    <row r="1089" spans="1:24" s="17" customFormat="1" ht="11.25" x14ac:dyDescent="0.2">
      <c r="A1089" s="17" t="s">
        <v>13343</v>
      </c>
      <c r="B1089" s="17" t="s">
        <v>13344</v>
      </c>
      <c r="C1089" s="17" t="s">
        <v>13345</v>
      </c>
      <c r="D1089" s="17" t="s">
        <v>5393</v>
      </c>
      <c r="E1089" s="17">
        <v>2018</v>
      </c>
      <c r="F1089" s="17" t="s">
        <v>6084</v>
      </c>
      <c r="H1089" s="17" t="s">
        <v>13346</v>
      </c>
      <c r="I1089" s="17" t="s">
        <v>5321</v>
      </c>
      <c r="J1089" s="17" t="s">
        <v>5321</v>
      </c>
      <c r="K1089" s="17" t="s">
        <v>7324</v>
      </c>
      <c r="L1089" s="17" t="s">
        <v>13347</v>
      </c>
      <c r="M1089" s="64">
        <v>4242210</v>
      </c>
      <c r="N1089" s="64">
        <v>1719943</v>
      </c>
      <c r="O1089" s="17" t="s">
        <v>13348</v>
      </c>
      <c r="P1089" s="17" t="s">
        <v>13349</v>
      </c>
      <c r="Q1089" s="17" t="s">
        <v>13350</v>
      </c>
      <c r="R1089" s="17" t="s">
        <v>5321</v>
      </c>
      <c r="S1089" s="17" t="s">
        <v>5321</v>
      </c>
      <c r="T1089" s="17" t="s">
        <v>5321</v>
      </c>
      <c r="U1089" s="17" t="s">
        <v>5321</v>
      </c>
      <c r="V1089" s="17">
        <v>1</v>
      </c>
      <c r="W1089" s="17">
        <v>0</v>
      </c>
      <c r="X1089" s="17">
        <v>0</v>
      </c>
    </row>
    <row r="1090" spans="1:24" s="17" customFormat="1" ht="11.25" x14ac:dyDescent="0.2">
      <c r="A1090" s="17" t="s">
        <v>13351</v>
      </c>
      <c r="B1090" s="17" t="s">
        <v>13352</v>
      </c>
      <c r="C1090" s="17" t="s">
        <v>13353</v>
      </c>
      <c r="D1090" s="17" t="s">
        <v>5441</v>
      </c>
      <c r="E1090" s="17">
        <v>2018</v>
      </c>
      <c r="F1090" s="17" t="s">
        <v>5430</v>
      </c>
      <c r="H1090" s="17" t="s">
        <v>13354</v>
      </c>
      <c r="I1090" s="17" t="s">
        <v>13355</v>
      </c>
      <c r="J1090" s="17" t="s">
        <v>8842</v>
      </c>
      <c r="K1090" s="17" t="s">
        <v>7324</v>
      </c>
      <c r="L1090" s="17" t="s">
        <v>5521</v>
      </c>
      <c r="M1090" s="64">
        <v>2595725</v>
      </c>
      <c r="N1090" s="64">
        <v>1427639</v>
      </c>
      <c r="O1090" s="17" t="s">
        <v>13356</v>
      </c>
      <c r="P1090" s="17" t="s">
        <v>13357</v>
      </c>
      <c r="Q1090" s="17" t="s">
        <v>5320</v>
      </c>
      <c r="R1090" s="17" t="s">
        <v>5321</v>
      </c>
      <c r="S1090" s="17" t="s">
        <v>5321</v>
      </c>
      <c r="T1090" s="17" t="s">
        <v>5321</v>
      </c>
      <c r="U1090" s="17" t="s">
        <v>5321</v>
      </c>
      <c r="V1090" s="17">
        <v>1</v>
      </c>
      <c r="W1090" s="17">
        <v>0</v>
      </c>
      <c r="X1090" s="17">
        <v>0</v>
      </c>
    </row>
    <row r="1091" spans="1:24" s="17" customFormat="1" ht="11.25" x14ac:dyDescent="0.2">
      <c r="A1091" s="17" t="s">
        <v>13358</v>
      </c>
      <c r="B1091" s="17" t="s">
        <v>13359</v>
      </c>
      <c r="C1091" s="17" t="s">
        <v>13360</v>
      </c>
      <c r="D1091" s="17" t="s">
        <v>7659</v>
      </c>
      <c r="E1091" s="17">
        <v>2020</v>
      </c>
      <c r="F1091" s="17" t="s">
        <v>5460</v>
      </c>
      <c r="I1091" s="17" t="s">
        <v>13361</v>
      </c>
      <c r="J1091" s="17" t="s">
        <v>5519</v>
      </c>
      <c r="K1091" s="17" t="s">
        <v>9246</v>
      </c>
      <c r="L1091" s="17" t="s">
        <v>5473</v>
      </c>
      <c r="M1091" s="64">
        <v>1636582</v>
      </c>
      <c r="N1091" s="64">
        <v>981773</v>
      </c>
      <c r="O1091" s="17" t="s">
        <v>13362</v>
      </c>
      <c r="P1091" s="17" t="s">
        <v>13363</v>
      </c>
      <c r="Q1091" s="17" t="s">
        <v>6652</v>
      </c>
      <c r="R1091" s="17" t="s">
        <v>5321</v>
      </c>
      <c r="S1091" s="17" t="s">
        <v>5321</v>
      </c>
      <c r="T1091" s="17" t="s">
        <v>5321</v>
      </c>
      <c r="U1091" s="17" t="s">
        <v>5321</v>
      </c>
      <c r="V1091" s="17">
        <v>1</v>
      </c>
      <c r="W1091" s="17">
        <v>0</v>
      </c>
      <c r="X1091" s="17">
        <v>0</v>
      </c>
    </row>
    <row r="1092" spans="1:24" s="17" customFormat="1" ht="11.25" x14ac:dyDescent="0.2">
      <c r="A1092" s="17" t="s">
        <v>13364</v>
      </c>
      <c r="B1092" s="17" t="s">
        <v>13365</v>
      </c>
      <c r="C1092" s="17" t="s">
        <v>13366</v>
      </c>
      <c r="D1092" s="17" t="s">
        <v>5450</v>
      </c>
      <c r="E1092" s="17">
        <v>2014</v>
      </c>
      <c r="F1092" s="17" t="s">
        <v>5326</v>
      </c>
      <c r="G1092" s="17" t="s">
        <v>13367</v>
      </c>
      <c r="H1092" s="17" t="s">
        <v>13368</v>
      </c>
      <c r="I1092" s="17" t="s">
        <v>13369</v>
      </c>
      <c r="J1092" s="17" t="s">
        <v>5508</v>
      </c>
      <c r="K1092" s="17" t="s">
        <v>13370</v>
      </c>
      <c r="L1092" s="17" t="s">
        <v>6213</v>
      </c>
      <c r="M1092" s="64">
        <v>837995</v>
      </c>
      <c r="N1092" s="64">
        <v>500000</v>
      </c>
      <c r="O1092" s="17" t="s">
        <v>5372</v>
      </c>
      <c r="P1092" s="17" t="s">
        <v>6978</v>
      </c>
      <c r="Q1092" s="17" t="s">
        <v>8186</v>
      </c>
      <c r="R1092" s="17" t="s">
        <v>5321</v>
      </c>
      <c r="S1092" s="17" t="s">
        <v>5321</v>
      </c>
      <c r="T1092" s="17" t="s">
        <v>5321</v>
      </c>
      <c r="U1092" s="17" t="s">
        <v>5321</v>
      </c>
      <c r="V1092" s="17">
        <v>1</v>
      </c>
      <c r="W1092" s="17">
        <v>0</v>
      </c>
      <c r="X1092" s="17">
        <v>0</v>
      </c>
    </row>
    <row r="1093" spans="1:24" s="17" customFormat="1" ht="11.25" x14ac:dyDescent="0.2">
      <c r="A1093" s="17" t="s">
        <v>13371</v>
      </c>
      <c r="B1093" s="17" t="s">
        <v>13372</v>
      </c>
      <c r="C1093" s="17" t="s">
        <v>13373</v>
      </c>
      <c r="D1093" s="17" t="s">
        <v>5325</v>
      </c>
      <c r="E1093" s="17">
        <v>2014</v>
      </c>
      <c r="F1093" s="17" t="s">
        <v>5460</v>
      </c>
      <c r="H1093" s="17" t="s">
        <v>13374</v>
      </c>
      <c r="I1093" s="17" t="s">
        <v>13375</v>
      </c>
      <c r="J1093" s="17" t="s">
        <v>5481</v>
      </c>
      <c r="K1093" s="17" t="s">
        <v>5865</v>
      </c>
      <c r="L1093" s="17" t="s">
        <v>5937</v>
      </c>
      <c r="M1093" s="64">
        <v>3048811</v>
      </c>
      <c r="N1093" s="64">
        <v>1818652</v>
      </c>
      <c r="O1093" s="17" t="s">
        <v>12376</v>
      </c>
      <c r="P1093" s="17" t="s">
        <v>13376</v>
      </c>
      <c r="Q1093" s="17" t="s">
        <v>13377</v>
      </c>
      <c r="R1093" s="17" t="s">
        <v>13378</v>
      </c>
      <c r="S1093" s="17" t="s">
        <v>13379</v>
      </c>
      <c r="T1093" s="17" t="s">
        <v>5321</v>
      </c>
      <c r="U1093" s="17" t="s">
        <v>13380</v>
      </c>
      <c r="V1093" s="17">
        <v>1</v>
      </c>
      <c r="W1093" s="17">
        <v>0</v>
      </c>
      <c r="X1093" s="17">
        <v>0</v>
      </c>
    </row>
    <row r="1094" spans="1:24" s="17" customFormat="1" ht="11.25" x14ac:dyDescent="0.2">
      <c r="A1094" s="17" t="s">
        <v>13381</v>
      </c>
      <c r="B1094" s="17" t="s">
        <v>13382</v>
      </c>
      <c r="C1094" s="17" t="s">
        <v>13383</v>
      </c>
      <c r="D1094" s="17" t="s">
        <v>5393</v>
      </c>
      <c r="E1094" s="17">
        <v>2015</v>
      </c>
      <c r="F1094" s="17" t="s">
        <v>6084</v>
      </c>
      <c r="H1094" s="17" t="s">
        <v>13384</v>
      </c>
      <c r="I1094" s="17" t="s">
        <v>13385</v>
      </c>
      <c r="J1094" s="17" t="s">
        <v>5597</v>
      </c>
      <c r="K1094" s="17" t="s">
        <v>5744</v>
      </c>
      <c r="L1094" s="17" t="s">
        <v>6097</v>
      </c>
      <c r="M1094" s="64">
        <v>3113781</v>
      </c>
      <c r="N1094" s="64">
        <v>1387384</v>
      </c>
      <c r="O1094" s="17" t="s">
        <v>7846</v>
      </c>
      <c r="P1094" s="17" t="s">
        <v>13386</v>
      </c>
      <c r="Q1094" s="17" t="s">
        <v>5758</v>
      </c>
      <c r="R1094" s="17" t="s">
        <v>5321</v>
      </c>
      <c r="S1094" s="17" t="s">
        <v>5321</v>
      </c>
      <c r="T1094" s="17" t="s">
        <v>5321</v>
      </c>
      <c r="U1094" s="17" t="s">
        <v>5321</v>
      </c>
      <c r="V1094" s="17">
        <v>1</v>
      </c>
      <c r="W1094" s="17">
        <v>0</v>
      </c>
      <c r="X1094" s="17">
        <v>0</v>
      </c>
    </row>
    <row r="1095" spans="1:24" s="17" customFormat="1" ht="11.25" x14ac:dyDescent="0.2">
      <c r="A1095" s="17" t="s">
        <v>13387</v>
      </c>
      <c r="B1095" s="17" t="s">
        <v>13388</v>
      </c>
      <c r="C1095" s="17" t="s">
        <v>13389</v>
      </c>
      <c r="D1095" s="17" t="s">
        <v>5325</v>
      </c>
      <c r="E1095" s="17">
        <v>2020</v>
      </c>
      <c r="F1095" s="17" t="s">
        <v>5470</v>
      </c>
      <c r="H1095" s="17" t="s">
        <v>13390</v>
      </c>
      <c r="I1095" s="17" t="s">
        <v>13391</v>
      </c>
      <c r="J1095" s="17" t="s">
        <v>5607</v>
      </c>
      <c r="K1095" s="17" t="s">
        <v>5330</v>
      </c>
      <c r="L1095" s="17" t="s">
        <v>9260</v>
      </c>
      <c r="M1095" s="64">
        <v>4828915</v>
      </c>
      <c r="N1095" s="64">
        <v>2897324</v>
      </c>
      <c r="O1095" s="17" t="s">
        <v>13392</v>
      </c>
      <c r="P1095" s="17" t="s">
        <v>13393</v>
      </c>
      <c r="Q1095" s="17" t="s">
        <v>5797</v>
      </c>
      <c r="R1095" s="17" t="s">
        <v>13394</v>
      </c>
      <c r="S1095" s="17" t="s">
        <v>13395</v>
      </c>
      <c r="T1095" s="17" t="s">
        <v>5321</v>
      </c>
      <c r="U1095" s="17" t="s">
        <v>13396</v>
      </c>
      <c r="V1095" s="17">
        <v>1</v>
      </c>
      <c r="W1095" s="17">
        <v>0</v>
      </c>
      <c r="X1095" s="17">
        <v>0</v>
      </c>
    </row>
    <row r="1096" spans="1:24" s="17" customFormat="1" ht="11.25" x14ac:dyDescent="0.2">
      <c r="A1096" s="17" t="s">
        <v>13397</v>
      </c>
      <c r="B1096" s="17" t="s">
        <v>13398</v>
      </c>
      <c r="C1096" s="17" t="s">
        <v>13399</v>
      </c>
      <c r="D1096" s="17" t="s">
        <v>5393</v>
      </c>
      <c r="E1096" s="17">
        <v>2015</v>
      </c>
      <c r="F1096" s="17" t="s">
        <v>5460</v>
      </c>
      <c r="H1096" s="17" t="s">
        <v>13400</v>
      </c>
      <c r="I1096" s="17" t="s">
        <v>13401</v>
      </c>
      <c r="J1096" s="17" t="s">
        <v>5560</v>
      </c>
      <c r="K1096" s="17" t="s">
        <v>5744</v>
      </c>
      <c r="L1096" s="17" t="s">
        <v>5509</v>
      </c>
      <c r="M1096" s="64">
        <v>4018005</v>
      </c>
      <c r="N1096" s="64">
        <v>1922772</v>
      </c>
      <c r="O1096" s="17" t="s">
        <v>5454</v>
      </c>
      <c r="P1096" s="17" t="s">
        <v>13402</v>
      </c>
      <c r="Q1096" s="17" t="s">
        <v>9008</v>
      </c>
      <c r="R1096" s="17" t="s">
        <v>5321</v>
      </c>
      <c r="S1096" s="17" t="s">
        <v>5321</v>
      </c>
      <c r="T1096" s="17" t="s">
        <v>5321</v>
      </c>
      <c r="U1096" s="17" t="s">
        <v>5321</v>
      </c>
      <c r="V1096" s="17">
        <v>1</v>
      </c>
      <c r="W1096" s="17">
        <v>0</v>
      </c>
      <c r="X1096" s="17">
        <v>0</v>
      </c>
    </row>
    <row r="1097" spans="1:24" s="17" customFormat="1" ht="11.25" x14ac:dyDescent="0.2">
      <c r="A1097" s="17" t="s">
        <v>13403</v>
      </c>
      <c r="B1097" s="17" t="s">
        <v>13404</v>
      </c>
      <c r="C1097" s="17" t="s">
        <v>13405</v>
      </c>
      <c r="D1097" s="17" t="s">
        <v>5393</v>
      </c>
      <c r="E1097" s="17">
        <v>2014</v>
      </c>
      <c r="F1097" s="17" t="s">
        <v>5460</v>
      </c>
      <c r="H1097" s="17" t="s">
        <v>13406</v>
      </c>
      <c r="I1097" s="17" t="s">
        <v>13407</v>
      </c>
      <c r="J1097" s="17" t="s">
        <v>5384</v>
      </c>
      <c r="K1097" s="17" t="s">
        <v>5421</v>
      </c>
      <c r="L1097" s="17" t="s">
        <v>13408</v>
      </c>
      <c r="M1097" s="64">
        <v>1214300</v>
      </c>
      <c r="N1097" s="64">
        <v>728579</v>
      </c>
      <c r="O1097" s="17" t="s">
        <v>13409</v>
      </c>
      <c r="P1097" s="17" t="s">
        <v>13410</v>
      </c>
      <c r="Q1097" s="17" t="s">
        <v>13411</v>
      </c>
      <c r="R1097" s="17" t="s">
        <v>5321</v>
      </c>
      <c r="S1097" s="17" t="s">
        <v>5321</v>
      </c>
      <c r="T1097" s="17" t="s">
        <v>5321</v>
      </c>
      <c r="U1097" s="17" t="s">
        <v>5321</v>
      </c>
      <c r="V1097" s="17">
        <v>1</v>
      </c>
      <c r="W1097" s="17">
        <v>0</v>
      </c>
      <c r="X1097" s="17">
        <v>0</v>
      </c>
    </row>
    <row r="1098" spans="1:24" s="17" customFormat="1" ht="11.25" x14ac:dyDescent="0.2">
      <c r="A1098" s="17" t="s">
        <v>13412</v>
      </c>
      <c r="B1098" s="17" t="s">
        <v>13413</v>
      </c>
      <c r="C1098" s="17" t="s">
        <v>13414</v>
      </c>
      <c r="D1098" s="17" t="s">
        <v>5393</v>
      </c>
      <c r="E1098" s="17">
        <v>2014</v>
      </c>
      <c r="F1098" s="17" t="s">
        <v>5430</v>
      </c>
      <c r="H1098" s="17" t="s">
        <v>11209</v>
      </c>
      <c r="I1098" s="17" t="s">
        <v>13415</v>
      </c>
      <c r="J1098" s="17" t="s">
        <v>5384</v>
      </c>
      <c r="K1098" s="17" t="s">
        <v>5774</v>
      </c>
      <c r="L1098" s="17" t="s">
        <v>6213</v>
      </c>
      <c r="M1098" s="64">
        <v>732049</v>
      </c>
      <c r="N1098" s="64">
        <v>436377</v>
      </c>
      <c r="O1098" s="17" t="s">
        <v>13416</v>
      </c>
      <c r="P1098" s="17" t="s">
        <v>13417</v>
      </c>
      <c r="Q1098" s="17" t="s">
        <v>11330</v>
      </c>
      <c r="R1098" s="17" t="s">
        <v>5321</v>
      </c>
      <c r="S1098" s="17" t="s">
        <v>5321</v>
      </c>
      <c r="T1098" s="17" t="s">
        <v>5321</v>
      </c>
      <c r="U1098" s="17" t="s">
        <v>5321</v>
      </c>
      <c r="V1098" s="17">
        <v>1</v>
      </c>
      <c r="W1098" s="17">
        <v>0</v>
      </c>
      <c r="X1098" s="17">
        <v>0</v>
      </c>
    </row>
    <row r="1099" spans="1:24" s="17" customFormat="1" ht="11.25" x14ac:dyDescent="0.2">
      <c r="A1099" s="17" t="s">
        <v>13418</v>
      </c>
      <c r="B1099" s="17" t="s">
        <v>13419</v>
      </c>
      <c r="C1099" s="17" t="s">
        <v>13420</v>
      </c>
      <c r="D1099" s="17" t="s">
        <v>5381</v>
      </c>
      <c r="E1099" s="17">
        <v>2014</v>
      </c>
      <c r="F1099" s="17" t="s">
        <v>5496</v>
      </c>
      <c r="H1099" s="17" t="s">
        <v>8483</v>
      </c>
      <c r="I1099" s="17" t="s">
        <v>13421</v>
      </c>
      <c r="J1099" s="17" t="s">
        <v>5384</v>
      </c>
      <c r="K1099" s="17" t="s">
        <v>5936</v>
      </c>
      <c r="L1099" s="17" t="s">
        <v>13422</v>
      </c>
      <c r="M1099" s="64">
        <v>1795765</v>
      </c>
      <c r="N1099" s="64">
        <v>919209</v>
      </c>
      <c r="O1099" s="17" t="s">
        <v>13423</v>
      </c>
      <c r="P1099" s="17" t="s">
        <v>13424</v>
      </c>
      <c r="Q1099" s="17" t="s">
        <v>13425</v>
      </c>
      <c r="R1099" s="17" t="s">
        <v>5321</v>
      </c>
      <c r="S1099" s="17" t="s">
        <v>5321</v>
      </c>
      <c r="T1099" s="17" t="s">
        <v>5321</v>
      </c>
      <c r="U1099" s="17" t="s">
        <v>5321</v>
      </c>
      <c r="V1099" s="17">
        <v>1</v>
      </c>
      <c r="W1099" s="17">
        <v>0</v>
      </c>
      <c r="X1099" s="17">
        <v>0</v>
      </c>
    </row>
    <row r="1100" spans="1:24" s="17" customFormat="1" ht="11.25" x14ac:dyDescent="0.2">
      <c r="A1100" s="17" t="s">
        <v>13426</v>
      </c>
      <c r="B1100" s="17" t="s">
        <v>13427</v>
      </c>
      <c r="C1100" s="17" t="s">
        <v>13428</v>
      </c>
      <c r="D1100" s="17" t="s">
        <v>5325</v>
      </c>
      <c r="E1100" s="17">
        <v>2020</v>
      </c>
      <c r="F1100" s="17" t="s">
        <v>5326</v>
      </c>
      <c r="H1100" s="17" t="s">
        <v>13429</v>
      </c>
      <c r="I1100" s="17" t="s">
        <v>13430</v>
      </c>
      <c r="J1100" s="17" t="s">
        <v>5481</v>
      </c>
      <c r="K1100" s="17" t="s">
        <v>13061</v>
      </c>
      <c r="L1100" s="17" t="s">
        <v>5358</v>
      </c>
      <c r="M1100" s="64">
        <v>6826710</v>
      </c>
      <c r="N1100" s="64">
        <v>4096027</v>
      </c>
      <c r="O1100" s="17" t="s">
        <v>13431</v>
      </c>
      <c r="P1100" s="17" t="s">
        <v>13432</v>
      </c>
      <c r="Q1100" s="17" t="s">
        <v>13433</v>
      </c>
      <c r="R1100" s="17" t="s">
        <v>5321</v>
      </c>
      <c r="S1100" s="17" t="s">
        <v>13434</v>
      </c>
      <c r="T1100" s="17" t="s">
        <v>5321</v>
      </c>
      <c r="U1100" s="17" t="s">
        <v>13435</v>
      </c>
      <c r="V1100" s="17">
        <v>1</v>
      </c>
      <c r="W1100" s="17">
        <v>0</v>
      </c>
      <c r="X1100" s="17">
        <v>0</v>
      </c>
    </row>
    <row r="1101" spans="1:24" s="17" customFormat="1" ht="11.25" x14ac:dyDescent="0.2">
      <c r="A1101" s="17" t="s">
        <v>13436</v>
      </c>
      <c r="B1101" s="17" t="s">
        <v>13437</v>
      </c>
      <c r="C1101" s="17" t="s">
        <v>13438</v>
      </c>
      <c r="D1101" s="17" t="s">
        <v>5495</v>
      </c>
      <c r="E1101" s="17">
        <v>2014</v>
      </c>
      <c r="F1101" s="17" t="s">
        <v>5418</v>
      </c>
      <c r="I1101" s="17" t="s">
        <v>13439</v>
      </c>
      <c r="J1101" s="17" t="s">
        <v>5560</v>
      </c>
      <c r="K1101" s="17" t="s">
        <v>5793</v>
      </c>
      <c r="L1101" s="17" t="s">
        <v>5755</v>
      </c>
      <c r="M1101" s="64">
        <v>19008047</v>
      </c>
      <c r="N1101" s="64">
        <v>11404828</v>
      </c>
      <c r="O1101" s="17" t="s">
        <v>6165</v>
      </c>
      <c r="P1101" s="17" t="s">
        <v>13440</v>
      </c>
      <c r="Q1101" s="17" t="s">
        <v>7605</v>
      </c>
      <c r="R1101" s="17" t="s">
        <v>5321</v>
      </c>
      <c r="S1101" s="17" t="s">
        <v>5321</v>
      </c>
      <c r="T1101" s="17" t="s">
        <v>5321</v>
      </c>
      <c r="U1101" s="17" t="s">
        <v>5321</v>
      </c>
      <c r="V1101" s="17">
        <v>1</v>
      </c>
      <c r="W1101" s="17">
        <v>0</v>
      </c>
      <c r="X1101" s="17">
        <v>0</v>
      </c>
    </row>
    <row r="1102" spans="1:24" s="17" customFormat="1" ht="11.25" x14ac:dyDescent="0.2">
      <c r="A1102" s="17" t="s">
        <v>13441</v>
      </c>
      <c r="B1102" s="17" t="s">
        <v>13442</v>
      </c>
      <c r="C1102" s="17" t="s">
        <v>13443</v>
      </c>
      <c r="D1102" s="17" t="s">
        <v>5441</v>
      </c>
      <c r="E1102" s="17">
        <v>2017</v>
      </c>
      <c r="F1102" s="17" t="s">
        <v>5430</v>
      </c>
      <c r="H1102" s="17" t="s">
        <v>12761</v>
      </c>
      <c r="I1102" s="17" t="s">
        <v>13444</v>
      </c>
      <c r="J1102" s="17" t="s">
        <v>5329</v>
      </c>
      <c r="K1102" s="17" t="s">
        <v>5764</v>
      </c>
      <c r="L1102" s="17" t="s">
        <v>5473</v>
      </c>
      <c r="M1102" s="64">
        <v>2854102</v>
      </c>
      <c r="N1102" s="64">
        <v>1697369</v>
      </c>
      <c r="O1102" s="17" t="s">
        <v>5510</v>
      </c>
      <c r="P1102" s="17" t="s">
        <v>13445</v>
      </c>
      <c r="Q1102" s="17" t="s">
        <v>12547</v>
      </c>
      <c r="R1102" s="17" t="s">
        <v>5321</v>
      </c>
      <c r="S1102" s="17" t="s">
        <v>5321</v>
      </c>
      <c r="T1102" s="17" t="s">
        <v>5321</v>
      </c>
      <c r="U1102" s="17" t="s">
        <v>5321</v>
      </c>
      <c r="V1102" s="17">
        <v>1</v>
      </c>
      <c r="W1102" s="17">
        <v>0</v>
      </c>
      <c r="X1102" s="17">
        <v>0</v>
      </c>
    </row>
    <row r="1103" spans="1:24" s="17" customFormat="1" ht="11.25" x14ac:dyDescent="0.2">
      <c r="A1103" s="17" t="s">
        <v>13446</v>
      </c>
      <c r="B1103" s="17" t="s">
        <v>13447</v>
      </c>
      <c r="C1103" s="17" t="s">
        <v>13448</v>
      </c>
      <c r="D1103" s="17" t="s">
        <v>5325</v>
      </c>
      <c r="E1103" s="17">
        <v>2014</v>
      </c>
      <c r="F1103" s="17" t="s">
        <v>5430</v>
      </c>
      <c r="H1103" s="17" t="s">
        <v>12298</v>
      </c>
      <c r="I1103" s="17" t="s">
        <v>13449</v>
      </c>
      <c r="J1103" s="17" t="s">
        <v>5607</v>
      </c>
      <c r="K1103" s="17" t="s">
        <v>13450</v>
      </c>
      <c r="L1103" s="17" t="s">
        <v>13451</v>
      </c>
      <c r="M1103" s="64">
        <v>1325680</v>
      </c>
      <c r="N1103" s="64">
        <v>794257</v>
      </c>
      <c r="O1103" s="17" t="s">
        <v>13452</v>
      </c>
      <c r="P1103" s="17" t="s">
        <v>13453</v>
      </c>
      <c r="Q1103" s="17" t="s">
        <v>7605</v>
      </c>
      <c r="R1103" s="17" t="s">
        <v>13454</v>
      </c>
      <c r="S1103" s="17" t="s">
        <v>13455</v>
      </c>
      <c r="T1103" s="17" t="s">
        <v>5321</v>
      </c>
      <c r="U1103" s="17" t="s">
        <v>13456</v>
      </c>
      <c r="V1103" s="17">
        <v>1</v>
      </c>
      <c r="W1103" s="17">
        <v>0</v>
      </c>
      <c r="X1103" s="17">
        <v>0</v>
      </c>
    </row>
    <row r="1104" spans="1:24" s="17" customFormat="1" ht="11.25" x14ac:dyDescent="0.2">
      <c r="A1104" s="17" t="s">
        <v>13457</v>
      </c>
      <c r="B1104" s="17" t="s">
        <v>13458</v>
      </c>
      <c r="C1104" s="17" t="s">
        <v>13459</v>
      </c>
      <c r="D1104" s="17" t="s">
        <v>5943</v>
      </c>
      <c r="E1104" s="17">
        <v>2014</v>
      </c>
      <c r="F1104" s="17" t="s">
        <v>27</v>
      </c>
      <c r="I1104" s="17" t="s">
        <v>13460</v>
      </c>
      <c r="J1104" s="17" t="s">
        <v>5384</v>
      </c>
      <c r="K1104" s="17" t="s">
        <v>5936</v>
      </c>
      <c r="L1104" s="17" t="s">
        <v>5937</v>
      </c>
      <c r="M1104" s="64">
        <v>401550</v>
      </c>
      <c r="N1104" s="64">
        <v>333468</v>
      </c>
      <c r="O1104" s="17" t="s">
        <v>5321</v>
      </c>
      <c r="P1104" s="17" t="s">
        <v>5945</v>
      </c>
      <c r="Q1104" s="17" t="s">
        <v>5321</v>
      </c>
      <c r="R1104" s="17" t="s">
        <v>5321</v>
      </c>
      <c r="S1104" s="17" t="s">
        <v>5321</v>
      </c>
      <c r="T1104" s="17" t="s">
        <v>5321</v>
      </c>
      <c r="U1104" s="17" t="s">
        <v>5321</v>
      </c>
      <c r="V1104" s="17">
        <v>1</v>
      </c>
      <c r="W1104" s="17">
        <v>0</v>
      </c>
      <c r="X1104" s="17">
        <v>0</v>
      </c>
    </row>
    <row r="1105" spans="1:24" s="17" customFormat="1" ht="11.25" x14ac:dyDescent="0.2">
      <c r="A1105" s="17" t="s">
        <v>13461</v>
      </c>
      <c r="B1105" s="17" t="s">
        <v>13462</v>
      </c>
      <c r="C1105" s="17" t="s">
        <v>13463</v>
      </c>
      <c r="D1105" s="17" t="s">
        <v>5325</v>
      </c>
      <c r="E1105" s="17">
        <v>2020</v>
      </c>
      <c r="F1105" s="17" t="s">
        <v>11</v>
      </c>
      <c r="H1105" s="17" t="s">
        <v>13464</v>
      </c>
      <c r="I1105" s="17" t="s">
        <v>13465</v>
      </c>
      <c r="J1105" s="17" t="s">
        <v>13466</v>
      </c>
      <c r="K1105" s="17" t="s">
        <v>5330</v>
      </c>
      <c r="L1105" s="17" t="s">
        <v>9707</v>
      </c>
      <c r="M1105" s="64">
        <v>6106375</v>
      </c>
      <c r="N1105" s="64">
        <v>4579781</v>
      </c>
      <c r="O1105" s="17" t="s">
        <v>13467</v>
      </c>
      <c r="P1105" s="17" t="s">
        <v>13468</v>
      </c>
      <c r="Q1105" s="17" t="s">
        <v>13469</v>
      </c>
      <c r="R1105" s="17" t="s">
        <v>13470</v>
      </c>
      <c r="S1105" s="17" t="s">
        <v>13471</v>
      </c>
      <c r="T1105" s="17" t="s">
        <v>5321</v>
      </c>
      <c r="U1105" s="17" t="s">
        <v>13472</v>
      </c>
      <c r="V1105" s="17">
        <v>1</v>
      </c>
      <c r="W1105" s="17">
        <v>0</v>
      </c>
      <c r="X1105" s="17">
        <v>0</v>
      </c>
    </row>
    <row r="1106" spans="1:24" s="17" customFormat="1" ht="11.25" x14ac:dyDescent="0.2">
      <c r="A1106" s="17" t="s">
        <v>13473</v>
      </c>
      <c r="B1106" s="17" t="s">
        <v>13474</v>
      </c>
      <c r="C1106" s="17" t="s">
        <v>13475</v>
      </c>
      <c r="D1106" s="17" t="s">
        <v>5325</v>
      </c>
      <c r="E1106" s="17">
        <v>2015</v>
      </c>
      <c r="F1106" s="17" t="s">
        <v>5470</v>
      </c>
      <c r="H1106" s="17" t="s">
        <v>13476</v>
      </c>
      <c r="I1106" s="17" t="s">
        <v>13477</v>
      </c>
      <c r="J1106" s="17" t="s">
        <v>5384</v>
      </c>
      <c r="K1106" s="17" t="s">
        <v>5487</v>
      </c>
      <c r="L1106" s="17" t="s">
        <v>5464</v>
      </c>
      <c r="M1106" s="64">
        <v>1373484</v>
      </c>
      <c r="N1106" s="64">
        <v>824090</v>
      </c>
      <c r="O1106" s="17" t="s">
        <v>5372</v>
      </c>
      <c r="P1106" s="17" t="s">
        <v>13478</v>
      </c>
      <c r="Q1106" s="17" t="s">
        <v>13479</v>
      </c>
      <c r="R1106" s="17" t="s">
        <v>5375</v>
      </c>
      <c r="S1106" s="17" t="s">
        <v>13480</v>
      </c>
      <c r="T1106" s="17" t="s">
        <v>5321</v>
      </c>
      <c r="U1106" s="17" t="s">
        <v>13481</v>
      </c>
      <c r="V1106" s="17">
        <v>1</v>
      </c>
      <c r="W1106" s="17">
        <v>0</v>
      </c>
      <c r="X1106" s="17">
        <v>0</v>
      </c>
    </row>
    <row r="1107" spans="1:24" s="17" customFormat="1" ht="11.25" x14ac:dyDescent="0.2">
      <c r="A1107" s="17" t="s">
        <v>13482</v>
      </c>
      <c r="B1107" s="17" t="s">
        <v>13483</v>
      </c>
      <c r="C1107" s="17" t="s">
        <v>13484</v>
      </c>
      <c r="D1107" s="17" t="s">
        <v>5393</v>
      </c>
      <c r="E1107" s="17">
        <v>2014</v>
      </c>
      <c r="F1107" s="17" t="s">
        <v>5430</v>
      </c>
      <c r="H1107" s="17" t="s">
        <v>13485</v>
      </c>
      <c r="I1107" s="17" t="s">
        <v>13486</v>
      </c>
      <c r="J1107" s="17" t="s">
        <v>5597</v>
      </c>
      <c r="K1107" s="17" t="s">
        <v>5421</v>
      </c>
      <c r="L1107" s="17" t="s">
        <v>13091</v>
      </c>
      <c r="M1107" s="64">
        <v>881520</v>
      </c>
      <c r="N1107" s="64">
        <v>486432</v>
      </c>
      <c r="O1107" s="17" t="s">
        <v>13487</v>
      </c>
      <c r="P1107" s="17" t="s">
        <v>13488</v>
      </c>
      <c r="Q1107" s="17" t="s">
        <v>13489</v>
      </c>
      <c r="R1107" s="17" t="s">
        <v>5321</v>
      </c>
      <c r="S1107" s="17" t="s">
        <v>5321</v>
      </c>
      <c r="T1107" s="17" t="s">
        <v>5321</v>
      </c>
      <c r="U1107" s="17" t="s">
        <v>5321</v>
      </c>
      <c r="V1107" s="17">
        <v>1</v>
      </c>
      <c r="W1107" s="17">
        <v>0</v>
      </c>
      <c r="X1107" s="17">
        <v>0</v>
      </c>
    </row>
    <row r="1108" spans="1:24" s="17" customFormat="1" ht="11.25" x14ac:dyDescent="0.2">
      <c r="A1108" s="17" t="s">
        <v>13490</v>
      </c>
      <c r="B1108" s="17" t="s">
        <v>13491</v>
      </c>
      <c r="C1108" s="17" t="s">
        <v>13492</v>
      </c>
      <c r="D1108" s="17" t="s">
        <v>5393</v>
      </c>
      <c r="E1108" s="17">
        <v>2014</v>
      </c>
      <c r="F1108" s="17" t="s">
        <v>5430</v>
      </c>
      <c r="H1108" s="17" t="s">
        <v>13493</v>
      </c>
      <c r="I1108" s="17" t="s">
        <v>13494</v>
      </c>
      <c r="J1108" s="17" t="s">
        <v>5597</v>
      </c>
      <c r="K1108" s="17" t="s">
        <v>10753</v>
      </c>
      <c r="L1108" s="17" t="s">
        <v>5784</v>
      </c>
      <c r="M1108" s="64">
        <v>1448377</v>
      </c>
      <c r="N1108" s="64">
        <v>869025</v>
      </c>
      <c r="O1108" s="17" t="s">
        <v>13495</v>
      </c>
      <c r="P1108" s="17" t="s">
        <v>13496</v>
      </c>
      <c r="Q1108" s="17" t="s">
        <v>13497</v>
      </c>
      <c r="R1108" s="17" t="s">
        <v>5321</v>
      </c>
      <c r="S1108" s="17" t="s">
        <v>5321</v>
      </c>
      <c r="T1108" s="17" t="s">
        <v>5321</v>
      </c>
      <c r="U1108" s="17" t="s">
        <v>5321</v>
      </c>
      <c r="V1108" s="17">
        <v>1</v>
      </c>
      <c r="W1108" s="17">
        <v>0</v>
      </c>
      <c r="X1108" s="17">
        <v>0</v>
      </c>
    </row>
    <row r="1109" spans="1:24" s="17" customFormat="1" ht="11.25" x14ac:dyDescent="0.2">
      <c r="A1109" s="17" t="s">
        <v>13498</v>
      </c>
      <c r="B1109" s="17" t="s">
        <v>13499</v>
      </c>
      <c r="C1109" s="17" t="s">
        <v>13500</v>
      </c>
      <c r="D1109" s="17" t="s">
        <v>5393</v>
      </c>
      <c r="E1109" s="17">
        <v>2014</v>
      </c>
      <c r="F1109" s="17" t="s">
        <v>5430</v>
      </c>
      <c r="H1109" s="17" t="s">
        <v>13501</v>
      </c>
      <c r="I1109" s="17" t="s">
        <v>13502</v>
      </c>
      <c r="J1109" s="17" t="s">
        <v>5384</v>
      </c>
      <c r="K1109" s="17" t="s">
        <v>5370</v>
      </c>
      <c r="L1109" s="17" t="s">
        <v>13503</v>
      </c>
      <c r="M1109" s="64">
        <v>1158391</v>
      </c>
      <c r="N1109" s="64">
        <v>694906</v>
      </c>
      <c r="O1109" s="17" t="s">
        <v>5766</v>
      </c>
      <c r="P1109" s="17" t="s">
        <v>13504</v>
      </c>
      <c r="Q1109" s="17" t="s">
        <v>13505</v>
      </c>
      <c r="R1109" s="17" t="s">
        <v>5321</v>
      </c>
      <c r="S1109" s="17" t="s">
        <v>5321</v>
      </c>
      <c r="T1109" s="17" t="s">
        <v>5321</v>
      </c>
      <c r="U1109" s="17" t="s">
        <v>5321</v>
      </c>
      <c r="V1109" s="17">
        <v>1</v>
      </c>
      <c r="W1109" s="17">
        <v>0</v>
      </c>
      <c r="X1109" s="17">
        <v>0</v>
      </c>
    </row>
    <row r="1110" spans="1:24" s="17" customFormat="1" ht="11.25" x14ac:dyDescent="0.2">
      <c r="A1110" s="17" t="s">
        <v>13506</v>
      </c>
      <c r="B1110" s="17" t="s">
        <v>13507</v>
      </c>
      <c r="C1110" s="17" t="s">
        <v>13508</v>
      </c>
      <c r="D1110" s="17" t="s">
        <v>5325</v>
      </c>
      <c r="E1110" s="17">
        <v>2020</v>
      </c>
      <c r="F1110" s="17" t="s">
        <v>17</v>
      </c>
      <c r="H1110" s="17" t="s">
        <v>5367</v>
      </c>
      <c r="I1110" s="17" t="s">
        <v>13509</v>
      </c>
      <c r="J1110" s="17" t="s">
        <v>8338</v>
      </c>
      <c r="K1110" s="17" t="s">
        <v>5345</v>
      </c>
      <c r="L1110" s="17" t="s">
        <v>5672</v>
      </c>
      <c r="M1110" s="64">
        <v>3260350</v>
      </c>
      <c r="N1110" s="64">
        <v>1956206</v>
      </c>
      <c r="O1110" s="17" t="s">
        <v>13510</v>
      </c>
      <c r="P1110" s="17" t="s">
        <v>13511</v>
      </c>
      <c r="Q1110" s="17" t="s">
        <v>13512</v>
      </c>
      <c r="R1110" s="17" t="s">
        <v>5321</v>
      </c>
      <c r="S1110" s="17" t="s">
        <v>13513</v>
      </c>
      <c r="T1110" s="17" t="s">
        <v>13514</v>
      </c>
      <c r="U1110" s="17" t="s">
        <v>13515</v>
      </c>
      <c r="V1110" s="17">
        <v>1</v>
      </c>
      <c r="W1110" s="17">
        <v>0</v>
      </c>
      <c r="X1110" s="17">
        <v>0</v>
      </c>
    </row>
    <row r="1111" spans="1:24" s="17" customFormat="1" ht="11.25" x14ac:dyDescent="0.2">
      <c r="A1111" s="17" t="s">
        <v>13516</v>
      </c>
      <c r="B1111" s="17" t="s">
        <v>13517</v>
      </c>
      <c r="C1111" s="17" t="s">
        <v>13518</v>
      </c>
      <c r="D1111" s="17" t="s">
        <v>5393</v>
      </c>
      <c r="E1111" s="17">
        <v>2014</v>
      </c>
      <c r="F1111" s="17" t="s">
        <v>5430</v>
      </c>
      <c r="H1111" s="17" t="s">
        <v>13519</v>
      </c>
      <c r="I1111" s="17" t="s">
        <v>13520</v>
      </c>
      <c r="J1111" s="17" t="s">
        <v>5329</v>
      </c>
      <c r="K1111" s="17" t="s">
        <v>13521</v>
      </c>
      <c r="L1111" s="17" t="s">
        <v>5894</v>
      </c>
      <c r="M1111" s="64">
        <v>1205363</v>
      </c>
      <c r="N1111" s="64">
        <v>722884</v>
      </c>
      <c r="O1111" s="17" t="s">
        <v>8991</v>
      </c>
      <c r="P1111" s="17" t="s">
        <v>13522</v>
      </c>
      <c r="Q1111" s="17" t="s">
        <v>5758</v>
      </c>
      <c r="R1111" s="17" t="s">
        <v>5321</v>
      </c>
      <c r="S1111" s="17" t="s">
        <v>5321</v>
      </c>
      <c r="T1111" s="17" t="s">
        <v>5321</v>
      </c>
      <c r="U1111" s="17" t="s">
        <v>5321</v>
      </c>
      <c r="V1111" s="17">
        <v>1</v>
      </c>
      <c r="W1111" s="17">
        <v>0</v>
      </c>
      <c r="X1111" s="17">
        <v>0</v>
      </c>
    </row>
    <row r="1112" spans="1:24" s="17" customFormat="1" ht="11.25" x14ac:dyDescent="0.2">
      <c r="A1112" s="17" t="s">
        <v>13523</v>
      </c>
      <c r="B1112" s="17" t="s">
        <v>13524</v>
      </c>
      <c r="C1112" s="17" t="s">
        <v>13525</v>
      </c>
      <c r="D1112" s="17" t="s">
        <v>5325</v>
      </c>
      <c r="E1112" s="17">
        <v>2015</v>
      </c>
      <c r="F1112" s="17" t="s">
        <v>5470</v>
      </c>
      <c r="H1112" s="17" t="s">
        <v>13526</v>
      </c>
      <c r="I1112" s="17" t="s">
        <v>13527</v>
      </c>
      <c r="J1112" s="17" t="s">
        <v>5597</v>
      </c>
      <c r="K1112" s="17" t="s">
        <v>6668</v>
      </c>
      <c r="L1112" s="17" t="s">
        <v>11624</v>
      </c>
      <c r="M1112" s="64">
        <v>1419468</v>
      </c>
      <c r="N1112" s="64">
        <v>851680</v>
      </c>
      <c r="O1112" s="17" t="s">
        <v>5372</v>
      </c>
      <c r="P1112" s="17" t="s">
        <v>13528</v>
      </c>
      <c r="Q1112" s="17" t="s">
        <v>5374</v>
      </c>
      <c r="R1112" s="17" t="s">
        <v>5375</v>
      </c>
      <c r="S1112" s="17" t="s">
        <v>13529</v>
      </c>
      <c r="T1112" s="17" t="s">
        <v>5321</v>
      </c>
      <c r="U1112" s="17" t="s">
        <v>13530</v>
      </c>
      <c r="V1112" s="17">
        <v>1</v>
      </c>
      <c r="W1112" s="17">
        <v>0</v>
      </c>
      <c r="X1112" s="17">
        <v>0</v>
      </c>
    </row>
    <row r="1113" spans="1:24" s="17" customFormat="1" ht="11.25" x14ac:dyDescent="0.2">
      <c r="A1113" s="17" t="s">
        <v>13531</v>
      </c>
      <c r="B1113" s="17" t="s">
        <v>13532</v>
      </c>
      <c r="C1113" s="17" t="s">
        <v>13533</v>
      </c>
      <c r="D1113" s="17" t="s">
        <v>5393</v>
      </c>
      <c r="E1113" s="17">
        <v>2014</v>
      </c>
      <c r="F1113" s="17" t="s">
        <v>5460</v>
      </c>
      <c r="H1113" s="17" t="s">
        <v>13534</v>
      </c>
      <c r="I1113" s="17" t="s">
        <v>13535</v>
      </c>
      <c r="J1113" s="17" t="s">
        <v>5481</v>
      </c>
      <c r="K1113" s="17" t="s">
        <v>5421</v>
      </c>
      <c r="L1113" s="17" t="s">
        <v>5894</v>
      </c>
      <c r="M1113" s="64">
        <v>1813648</v>
      </c>
      <c r="N1113" s="64">
        <v>1070186</v>
      </c>
      <c r="O1113" s="17" t="s">
        <v>13536</v>
      </c>
      <c r="P1113" s="17" t="s">
        <v>13537</v>
      </c>
      <c r="Q1113" s="17" t="s">
        <v>13538</v>
      </c>
      <c r="R1113" s="17" t="s">
        <v>5321</v>
      </c>
      <c r="S1113" s="17" t="s">
        <v>5321</v>
      </c>
      <c r="T1113" s="17" t="s">
        <v>5321</v>
      </c>
      <c r="U1113" s="17" t="s">
        <v>5321</v>
      </c>
      <c r="V1113" s="17">
        <v>1</v>
      </c>
      <c r="W1113" s="17">
        <v>0</v>
      </c>
      <c r="X1113" s="17">
        <v>0</v>
      </c>
    </row>
    <row r="1114" spans="1:24" s="17" customFormat="1" ht="11.25" x14ac:dyDescent="0.2">
      <c r="A1114" s="17" t="s">
        <v>13539</v>
      </c>
      <c r="B1114" s="17" t="s">
        <v>13540</v>
      </c>
      <c r="C1114" s="17" t="s">
        <v>13541</v>
      </c>
      <c r="D1114" s="17" t="s">
        <v>5325</v>
      </c>
      <c r="E1114" s="17">
        <v>2020</v>
      </c>
      <c r="F1114" s="17" t="s">
        <v>5460</v>
      </c>
      <c r="H1114" s="17" t="s">
        <v>13542</v>
      </c>
      <c r="I1114" s="17" t="s">
        <v>13543</v>
      </c>
      <c r="J1114" s="17" t="s">
        <v>10302</v>
      </c>
      <c r="K1114" s="17" t="s">
        <v>10734</v>
      </c>
      <c r="L1114" s="17" t="s">
        <v>13544</v>
      </c>
      <c r="M1114" s="64">
        <v>4015644</v>
      </c>
      <c r="N1114" s="64">
        <v>2186951</v>
      </c>
      <c r="O1114" s="17" t="s">
        <v>13545</v>
      </c>
      <c r="P1114" s="17" t="s">
        <v>13546</v>
      </c>
      <c r="Q1114" s="17" t="s">
        <v>8551</v>
      </c>
      <c r="R1114" s="17" t="s">
        <v>5321</v>
      </c>
      <c r="S1114" s="17" t="s">
        <v>13547</v>
      </c>
      <c r="T1114" s="17" t="s">
        <v>13548</v>
      </c>
      <c r="U1114" s="17" t="s">
        <v>5321</v>
      </c>
      <c r="V1114" s="17">
        <v>1</v>
      </c>
      <c r="W1114" s="17">
        <v>0</v>
      </c>
      <c r="X1114" s="17">
        <v>0</v>
      </c>
    </row>
    <row r="1115" spans="1:24" s="17" customFormat="1" ht="11.25" x14ac:dyDescent="0.2">
      <c r="A1115" s="17" t="s">
        <v>13549</v>
      </c>
      <c r="B1115" s="17" t="s">
        <v>13550</v>
      </c>
      <c r="C1115" s="17" t="s">
        <v>13551</v>
      </c>
      <c r="D1115" s="17" t="s">
        <v>5393</v>
      </c>
      <c r="E1115" s="17">
        <v>2016</v>
      </c>
      <c r="F1115" s="17" t="s">
        <v>5460</v>
      </c>
      <c r="H1115" s="17" t="s">
        <v>13552</v>
      </c>
      <c r="I1115" s="17" t="s">
        <v>13553</v>
      </c>
      <c r="J1115" s="17" t="s">
        <v>5597</v>
      </c>
      <c r="K1115" s="17" t="s">
        <v>5410</v>
      </c>
      <c r="L1115" s="17" t="s">
        <v>7081</v>
      </c>
      <c r="M1115" s="64">
        <v>3294332</v>
      </c>
      <c r="N1115" s="64">
        <v>1814187</v>
      </c>
      <c r="O1115" s="17" t="s">
        <v>13554</v>
      </c>
      <c r="P1115" s="17" t="s">
        <v>13555</v>
      </c>
      <c r="Q1115" s="17" t="s">
        <v>13556</v>
      </c>
      <c r="R1115" s="17" t="s">
        <v>5321</v>
      </c>
      <c r="S1115" s="17" t="s">
        <v>5321</v>
      </c>
      <c r="T1115" s="17" t="s">
        <v>5321</v>
      </c>
      <c r="U1115" s="17" t="s">
        <v>5321</v>
      </c>
      <c r="V1115" s="17">
        <v>1</v>
      </c>
      <c r="W1115" s="17">
        <v>0</v>
      </c>
      <c r="X1115" s="17">
        <v>0</v>
      </c>
    </row>
    <row r="1116" spans="1:24" s="17" customFormat="1" ht="11.25" x14ac:dyDescent="0.2">
      <c r="A1116" s="17" t="s">
        <v>13557</v>
      </c>
      <c r="B1116" s="17" t="s">
        <v>13558</v>
      </c>
      <c r="C1116" s="17" t="s">
        <v>13559</v>
      </c>
      <c r="D1116" s="17" t="s">
        <v>5381</v>
      </c>
      <c r="E1116" s="17">
        <v>2020</v>
      </c>
      <c r="F1116" s="17" t="s">
        <v>5460</v>
      </c>
      <c r="H1116" s="17" t="s">
        <v>13560</v>
      </c>
      <c r="I1116" s="17" t="s">
        <v>13561</v>
      </c>
      <c r="J1116" s="17" t="s">
        <v>5481</v>
      </c>
      <c r="K1116" s="17" t="s">
        <v>5345</v>
      </c>
      <c r="L1116" s="17" t="s">
        <v>7564</v>
      </c>
      <c r="M1116" s="64">
        <v>1896284</v>
      </c>
      <c r="N1116" s="64">
        <v>1042952</v>
      </c>
      <c r="O1116" s="17" t="s">
        <v>13115</v>
      </c>
      <c r="P1116" s="17" t="s">
        <v>13562</v>
      </c>
      <c r="Q1116" s="17" t="s">
        <v>13563</v>
      </c>
      <c r="R1116" s="17" t="s">
        <v>5321</v>
      </c>
      <c r="S1116" s="17" t="s">
        <v>5321</v>
      </c>
      <c r="T1116" s="17" t="s">
        <v>5321</v>
      </c>
      <c r="U1116" s="17" t="s">
        <v>5321</v>
      </c>
      <c r="V1116" s="17">
        <v>1</v>
      </c>
      <c r="W1116" s="17">
        <v>0</v>
      </c>
      <c r="X1116" s="17">
        <v>0</v>
      </c>
    </row>
    <row r="1117" spans="1:24" s="17" customFormat="1" ht="11.25" x14ac:dyDescent="0.2">
      <c r="A1117" s="17" t="s">
        <v>13564</v>
      </c>
      <c r="B1117" s="17" t="s">
        <v>13565</v>
      </c>
      <c r="C1117" s="17" t="s">
        <v>13566</v>
      </c>
      <c r="D1117" s="17" t="s">
        <v>5325</v>
      </c>
      <c r="E1117" s="17">
        <v>2020</v>
      </c>
      <c r="F1117" s="17" t="s">
        <v>5430</v>
      </c>
      <c r="H1117" s="17" t="s">
        <v>13567</v>
      </c>
      <c r="I1117" s="17" t="s">
        <v>13568</v>
      </c>
      <c r="J1117" s="17" t="s">
        <v>5409</v>
      </c>
      <c r="K1117" s="17" t="s">
        <v>5345</v>
      </c>
      <c r="L1117" s="17" t="s">
        <v>5617</v>
      </c>
      <c r="M1117" s="64">
        <v>2249322</v>
      </c>
      <c r="N1117" s="64">
        <v>1347894</v>
      </c>
      <c r="O1117" s="17" t="s">
        <v>13569</v>
      </c>
      <c r="P1117" s="17" t="s">
        <v>13570</v>
      </c>
      <c r="Q1117" s="17" t="s">
        <v>5797</v>
      </c>
      <c r="R1117" s="17" t="s">
        <v>6766</v>
      </c>
      <c r="S1117" s="17" t="s">
        <v>9921</v>
      </c>
      <c r="T1117" s="17" t="s">
        <v>5321</v>
      </c>
      <c r="U1117" s="17" t="s">
        <v>13571</v>
      </c>
      <c r="V1117" s="17">
        <v>1</v>
      </c>
      <c r="W1117" s="17">
        <v>0</v>
      </c>
      <c r="X1117" s="17">
        <v>0</v>
      </c>
    </row>
    <row r="1118" spans="1:24" s="17" customFormat="1" ht="11.25" x14ac:dyDescent="0.2">
      <c r="A1118" s="17" t="s">
        <v>13572</v>
      </c>
      <c r="B1118" s="17" t="s">
        <v>13573</v>
      </c>
      <c r="C1118" s="17" t="s">
        <v>13574</v>
      </c>
      <c r="D1118" s="17" t="s">
        <v>5325</v>
      </c>
      <c r="E1118" s="17">
        <v>2020</v>
      </c>
      <c r="F1118" s="17" t="s">
        <v>11</v>
      </c>
      <c r="H1118" s="17" t="s">
        <v>13575</v>
      </c>
      <c r="I1118" s="17" t="s">
        <v>13576</v>
      </c>
      <c r="J1118" s="17" t="s">
        <v>5329</v>
      </c>
      <c r="K1118" s="17" t="s">
        <v>5345</v>
      </c>
      <c r="L1118" s="17" t="s">
        <v>5399</v>
      </c>
      <c r="M1118" s="64">
        <v>3152116</v>
      </c>
      <c r="N1118" s="64">
        <v>1923681</v>
      </c>
      <c r="O1118" s="17" t="s">
        <v>5321</v>
      </c>
      <c r="P1118" s="17" t="s">
        <v>5321</v>
      </c>
      <c r="Q1118" s="17" t="s">
        <v>11563</v>
      </c>
      <c r="R1118" s="17" t="s">
        <v>5321</v>
      </c>
      <c r="S1118" s="17" t="s">
        <v>9999</v>
      </c>
      <c r="T1118" s="17" t="s">
        <v>5321</v>
      </c>
      <c r="U1118" s="17" t="s">
        <v>13577</v>
      </c>
      <c r="V1118" s="17">
        <v>1</v>
      </c>
      <c r="W1118" s="17">
        <v>0</v>
      </c>
      <c r="X1118" s="17">
        <v>0</v>
      </c>
    </row>
    <row r="1119" spans="1:24" s="17" customFormat="1" ht="11.25" x14ac:dyDescent="0.2">
      <c r="A1119" s="17" t="s">
        <v>13578</v>
      </c>
      <c r="B1119" s="17" t="s">
        <v>13579</v>
      </c>
      <c r="C1119" s="17" t="s">
        <v>13580</v>
      </c>
      <c r="D1119" s="17" t="s">
        <v>5381</v>
      </c>
      <c r="E1119" s="17">
        <v>2018</v>
      </c>
      <c r="F1119" s="17" t="s">
        <v>5460</v>
      </c>
      <c r="H1119" s="17" t="s">
        <v>12854</v>
      </c>
      <c r="I1119" s="17" t="s">
        <v>13581</v>
      </c>
      <c r="J1119" s="17" t="s">
        <v>8842</v>
      </c>
      <c r="K1119" s="17" t="s">
        <v>8087</v>
      </c>
      <c r="L1119" s="17" t="s">
        <v>6388</v>
      </c>
      <c r="M1119" s="64">
        <v>2485965</v>
      </c>
      <c r="N1119" s="64">
        <v>1365747</v>
      </c>
      <c r="O1119" s="17" t="s">
        <v>6497</v>
      </c>
      <c r="P1119" s="17" t="s">
        <v>13582</v>
      </c>
      <c r="Q1119" s="17" t="s">
        <v>5954</v>
      </c>
      <c r="R1119" s="17" t="s">
        <v>5321</v>
      </c>
      <c r="S1119" s="17" t="s">
        <v>5321</v>
      </c>
      <c r="T1119" s="17" t="s">
        <v>5321</v>
      </c>
      <c r="U1119" s="17" t="s">
        <v>5321</v>
      </c>
      <c r="V1119" s="17">
        <v>1</v>
      </c>
      <c r="W1119" s="17">
        <v>0</v>
      </c>
      <c r="X1119" s="17">
        <v>0</v>
      </c>
    </row>
    <row r="1120" spans="1:24" s="17" customFormat="1" ht="11.25" x14ac:dyDescent="0.2">
      <c r="A1120" s="17" t="s">
        <v>13583</v>
      </c>
      <c r="B1120" s="17" t="s">
        <v>13584</v>
      </c>
      <c r="C1120" s="17" t="s">
        <v>13585</v>
      </c>
      <c r="D1120" s="17" t="s">
        <v>5393</v>
      </c>
      <c r="E1120" s="17">
        <v>2017</v>
      </c>
      <c r="F1120" s="17" t="s">
        <v>5430</v>
      </c>
      <c r="H1120" s="17" t="s">
        <v>13586</v>
      </c>
      <c r="I1120" s="17" t="s">
        <v>13587</v>
      </c>
      <c r="J1120" s="17" t="s">
        <v>5481</v>
      </c>
      <c r="K1120" s="17" t="s">
        <v>7381</v>
      </c>
      <c r="L1120" s="17" t="s">
        <v>5411</v>
      </c>
      <c r="M1120" s="64">
        <v>2221241</v>
      </c>
      <c r="N1120" s="64">
        <v>1332724</v>
      </c>
      <c r="O1120" s="17" t="s">
        <v>8273</v>
      </c>
      <c r="P1120" s="17" t="s">
        <v>13588</v>
      </c>
      <c r="Q1120" s="17" t="s">
        <v>13589</v>
      </c>
      <c r="R1120" s="17" t="s">
        <v>5321</v>
      </c>
      <c r="S1120" s="17" t="s">
        <v>5321</v>
      </c>
      <c r="T1120" s="17" t="s">
        <v>5321</v>
      </c>
      <c r="U1120" s="17" t="s">
        <v>5321</v>
      </c>
      <c r="V1120" s="17">
        <v>1</v>
      </c>
      <c r="W1120" s="17">
        <v>0</v>
      </c>
      <c r="X1120" s="17">
        <v>0</v>
      </c>
    </row>
    <row r="1121" spans="1:24" s="17" customFormat="1" ht="11.25" x14ac:dyDescent="0.2">
      <c r="A1121" s="17" t="s">
        <v>13590</v>
      </c>
      <c r="B1121" s="17" t="s">
        <v>13591</v>
      </c>
      <c r="C1121" s="17" t="s">
        <v>13592</v>
      </c>
      <c r="D1121" s="17" t="s">
        <v>5393</v>
      </c>
      <c r="E1121" s="17">
        <v>2018</v>
      </c>
      <c r="F1121" s="17" t="s">
        <v>5430</v>
      </c>
      <c r="H1121" s="17" t="s">
        <v>11364</v>
      </c>
      <c r="I1121" s="17" t="s">
        <v>13593</v>
      </c>
      <c r="J1121" s="17" t="s">
        <v>7232</v>
      </c>
      <c r="K1121" s="17" t="s">
        <v>8087</v>
      </c>
      <c r="L1121" s="17" t="s">
        <v>6411</v>
      </c>
      <c r="M1121" s="64">
        <v>1189042</v>
      </c>
      <c r="N1121" s="64">
        <v>650121</v>
      </c>
      <c r="O1121" s="17" t="s">
        <v>13594</v>
      </c>
      <c r="P1121" s="17" t="s">
        <v>13595</v>
      </c>
      <c r="Q1121" s="17" t="s">
        <v>13100</v>
      </c>
      <c r="R1121" s="17" t="s">
        <v>5321</v>
      </c>
      <c r="S1121" s="17" t="s">
        <v>5321</v>
      </c>
      <c r="T1121" s="17" t="s">
        <v>5321</v>
      </c>
      <c r="U1121" s="17" t="s">
        <v>5321</v>
      </c>
      <c r="V1121" s="17">
        <v>1</v>
      </c>
      <c r="W1121" s="17">
        <v>0</v>
      </c>
      <c r="X1121" s="17">
        <v>0</v>
      </c>
    </row>
    <row r="1122" spans="1:24" s="17" customFormat="1" ht="11.25" x14ac:dyDescent="0.2">
      <c r="A1122" s="17" t="s">
        <v>13596</v>
      </c>
      <c r="B1122" s="17" t="s">
        <v>13597</v>
      </c>
      <c r="C1122" s="17" t="s">
        <v>13598</v>
      </c>
      <c r="D1122" s="17" t="s">
        <v>5393</v>
      </c>
      <c r="E1122" s="17">
        <v>2014</v>
      </c>
      <c r="F1122" s="17" t="s">
        <v>5460</v>
      </c>
      <c r="H1122" s="17" t="s">
        <v>13599</v>
      </c>
      <c r="I1122" s="17" t="s">
        <v>13600</v>
      </c>
      <c r="J1122" s="17" t="s">
        <v>5329</v>
      </c>
      <c r="K1122" s="17" t="s">
        <v>5936</v>
      </c>
      <c r="L1122" s="17" t="s">
        <v>5509</v>
      </c>
      <c r="M1122" s="64">
        <v>2512171</v>
      </c>
      <c r="N1122" s="64">
        <v>1325473</v>
      </c>
      <c r="O1122" s="17" t="s">
        <v>13601</v>
      </c>
      <c r="P1122" s="17" t="s">
        <v>13602</v>
      </c>
      <c r="Q1122" s="17" t="s">
        <v>6183</v>
      </c>
      <c r="R1122" s="17" t="s">
        <v>5321</v>
      </c>
      <c r="S1122" s="17" t="s">
        <v>5321</v>
      </c>
      <c r="T1122" s="17" t="s">
        <v>5321</v>
      </c>
      <c r="U1122" s="17" t="s">
        <v>5321</v>
      </c>
      <c r="V1122" s="17">
        <v>1</v>
      </c>
      <c r="W1122" s="17">
        <v>0</v>
      </c>
      <c r="X1122" s="17">
        <v>0</v>
      </c>
    </row>
    <row r="1123" spans="1:24" s="17" customFormat="1" ht="11.25" x14ac:dyDescent="0.2">
      <c r="A1123" s="17" t="s">
        <v>13603</v>
      </c>
      <c r="B1123" s="17" t="s">
        <v>13604</v>
      </c>
      <c r="C1123" s="17" t="s">
        <v>13605</v>
      </c>
      <c r="D1123" s="17" t="s">
        <v>13606</v>
      </c>
      <c r="E1123" s="17">
        <v>2021</v>
      </c>
      <c r="F1123" s="17" t="s">
        <v>5791</v>
      </c>
      <c r="H1123" s="17" t="s">
        <v>13607</v>
      </c>
      <c r="I1123" s="17" t="s">
        <v>13608</v>
      </c>
      <c r="J1123" s="17" t="s">
        <v>5692</v>
      </c>
      <c r="K1123" s="17" t="s">
        <v>13609</v>
      </c>
      <c r="L1123" s="17" t="s">
        <v>7241</v>
      </c>
      <c r="M1123" s="64">
        <v>1745170</v>
      </c>
      <c r="N1123" s="64">
        <v>1657908</v>
      </c>
      <c r="O1123" s="17" t="s">
        <v>5321</v>
      </c>
      <c r="P1123" s="17" t="s">
        <v>5321</v>
      </c>
      <c r="Q1123" s="17" t="s">
        <v>5321</v>
      </c>
      <c r="R1123" s="17" t="s">
        <v>5321</v>
      </c>
      <c r="S1123" s="17" t="s">
        <v>5321</v>
      </c>
      <c r="T1123" s="17" t="s">
        <v>5321</v>
      </c>
      <c r="U1123" s="17" t="s">
        <v>5321</v>
      </c>
      <c r="V1123" s="17">
        <v>0</v>
      </c>
      <c r="W1123" s="17">
        <v>0</v>
      </c>
      <c r="X1123" s="17">
        <v>0</v>
      </c>
    </row>
    <row r="1124" spans="1:24" s="17" customFormat="1" ht="11.25" x14ac:dyDescent="0.2">
      <c r="A1124" s="17" t="s">
        <v>13610</v>
      </c>
      <c r="B1124" s="17" t="s">
        <v>13611</v>
      </c>
      <c r="C1124" s="17" t="s">
        <v>13612</v>
      </c>
      <c r="D1124" s="17" t="s">
        <v>5393</v>
      </c>
      <c r="E1124" s="17">
        <v>2016</v>
      </c>
      <c r="F1124" s="17" t="s">
        <v>5430</v>
      </c>
      <c r="H1124" s="17" t="s">
        <v>13613</v>
      </c>
      <c r="I1124" s="17" t="s">
        <v>13614</v>
      </c>
      <c r="J1124" s="17" t="s">
        <v>5409</v>
      </c>
      <c r="K1124" s="17" t="s">
        <v>13615</v>
      </c>
      <c r="L1124" s="17" t="s">
        <v>5509</v>
      </c>
      <c r="M1124" s="64">
        <v>1540276</v>
      </c>
      <c r="N1124" s="64">
        <v>924163</v>
      </c>
      <c r="O1124" s="17" t="s">
        <v>13616</v>
      </c>
      <c r="P1124" s="17" t="s">
        <v>13617</v>
      </c>
      <c r="Q1124" s="17" t="s">
        <v>13618</v>
      </c>
      <c r="R1124" s="17" t="s">
        <v>5321</v>
      </c>
      <c r="S1124" s="17" t="s">
        <v>5321</v>
      </c>
      <c r="T1124" s="17" t="s">
        <v>5321</v>
      </c>
      <c r="U1124" s="17" t="s">
        <v>5321</v>
      </c>
      <c r="V1124" s="17">
        <v>1</v>
      </c>
      <c r="W1124" s="17">
        <v>0</v>
      </c>
      <c r="X1124" s="17">
        <v>0</v>
      </c>
    </row>
    <row r="1125" spans="1:24" s="17" customFormat="1" ht="11.25" x14ac:dyDescent="0.2">
      <c r="A1125" s="17" t="s">
        <v>13619</v>
      </c>
      <c r="B1125" s="17" t="s">
        <v>13620</v>
      </c>
      <c r="C1125" s="17" t="s">
        <v>13621</v>
      </c>
      <c r="D1125" s="17" t="s">
        <v>7601</v>
      </c>
      <c r="E1125" s="17">
        <v>2016</v>
      </c>
      <c r="F1125" s="17" t="s">
        <v>5430</v>
      </c>
      <c r="I1125" s="17" t="s">
        <v>13622</v>
      </c>
      <c r="J1125" s="17" t="s">
        <v>5384</v>
      </c>
      <c r="K1125" s="17" t="s">
        <v>5385</v>
      </c>
      <c r="L1125" s="17" t="s">
        <v>5386</v>
      </c>
      <c r="M1125" s="64">
        <v>800162</v>
      </c>
      <c r="N1125" s="64">
        <v>478677</v>
      </c>
      <c r="O1125" s="17" t="s">
        <v>5321</v>
      </c>
      <c r="P1125" s="17" t="s">
        <v>7604</v>
      </c>
      <c r="Q1125" s="17" t="s">
        <v>5321</v>
      </c>
      <c r="R1125" s="17" t="s">
        <v>5321</v>
      </c>
      <c r="S1125" s="17" t="s">
        <v>5321</v>
      </c>
      <c r="T1125" s="17" t="s">
        <v>5321</v>
      </c>
      <c r="U1125" s="17" t="s">
        <v>5321</v>
      </c>
      <c r="V1125" s="17">
        <v>1</v>
      </c>
      <c r="W1125" s="17">
        <v>0</v>
      </c>
      <c r="X1125" s="17">
        <v>0</v>
      </c>
    </row>
    <row r="1126" spans="1:24" s="17" customFormat="1" ht="11.25" x14ac:dyDescent="0.2">
      <c r="A1126" s="17" t="s">
        <v>13623</v>
      </c>
      <c r="B1126" s="17" t="s">
        <v>13624</v>
      </c>
      <c r="C1126" s="17" t="s">
        <v>13625</v>
      </c>
      <c r="D1126" s="17" t="s">
        <v>13606</v>
      </c>
      <c r="E1126" s="17">
        <v>2021</v>
      </c>
      <c r="F1126" s="17" t="s">
        <v>5741</v>
      </c>
      <c r="H1126" s="17" t="s">
        <v>13626</v>
      </c>
      <c r="I1126" s="17" t="s">
        <v>13627</v>
      </c>
      <c r="J1126" s="17" t="s">
        <v>13114</v>
      </c>
      <c r="K1126" s="17" t="s">
        <v>5704</v>
      </c>
      <c r="L1126" s="17" t="s">
        <v>6736</v>
      </c>
      <c r="M1126" s="64">
        <v>1813396</v>
      </c>
      <c r="N1126" s="64">
        <v>1722727</v>
      </c>
      <c r="O1126" s="17" t="s">
        <v>5321</v>
      </c>
      <c r="P1126" s="17" t="s">
        <v>5321</v>
      </c>
      <c r="Q1126" s="17" t="s">
        <v>5321</v>
      </c>
      <c r="R1126" s="17" t="s">
        <v>5321</v>
      </c>
      <c r="S1126" s="17" t="s">
        <v>5321</v>
      </c>
      <c r="T1126" s="17" t="s">
        <v>5321</v>
      </c>
      <c r="U1126" s="17" t="s">
        <v>5321</v>
      </c>
      <c r="V1126" s="17">
        <v>0</v>
      </c>
      <c r="W1126" s="17">
        <v>0</v>
      </c>
      <c r="X1126" s="17">
        <v>0</v>
      </c>
    </row>
    <row r="1127" spans="1:24" s="17" customFormat="1" ht="11.25" x14ac:dyDescent="0.2">
      <c r="A1127" s="17" t="s">
        <v>13628</v>
      </c>
      <c r="B1127" s="17" t="s">
        <v>13629</v>
      </c>
      <c r="C1127" s="17" t="s">
        <v>13630</v>
      </c>
      <c r="D1127" s="17" t="s">
        <v>5393</v>
      </c>
      <c r="E1127" s="17">
        <v>2016</v>
      </c>
      <c r="F1127" s="17" t="s">
        <v>5430</v>
      </c>
      <c r="H1127" s="17" t="s">
        <v>13631</v>
      </c>
      <c r="I1127" s="17" t="s">
        <v>13632</v>
      </c>
      <c r="J1127" s="17" t="s">
        <v>5481</v>
      </c>
      <c r="K1127" s="17" t="s">
        <v>6992</v>
      </c>
      <c r="L1127" s="17" t="s">
        <v>5386</v>
      </c>
      <c r="M1127" s="64">
        <v>1289434</v>
      </c>
      <c r="N1127" s="64">
        <v>773660</v>
      </c>
      <c r="O1127" s="17" t="s">
        <v>13633</v>
      </c>
      <c r="P1127" s="17" t="s">
        <v>13634</v>
      </c>
      <c r="Q1127" s="17" t="s">
        <v>6529</v>
      </c>
      <c r="R1127" s="17" t="s">
        <v>5321</v>
      </c>
      <c r="S1127" s="17" t="s">
        <v>5321</v>
      </c>
      <c r="T1127" s="17" t="s">
        <v>5321</v>
      </c>
      <c r="U1127" s="17" t="s">
        <v>5321</v>
      </c>
      <c r="V1127" s="17">
        <v>1</v>
      </c>
      <c r="W1127" s="17">
        <v>0</v>
      </c>
      <c r="X1127" s="17">
        <v>0</v>
      </c>
    </row>
    <row r="1128" spans="1:24" s="17" customFormat="1" ht="11.25" x14ac:dyDescent="0.2">
      <c r="A1128" s="17" t="s">
        <v>13635</v>
      </c>
      <c r="B1128" s="17" t="s">
        <v>13636</v>
      </c>
      <c r="C1128" s="17" t="s">
        <v>13637</v>
      </c>
      <c r="D1128" s="17" t="s">
        <v>13606</v>
      </c>
      <c r="E1128" s="17">
        <v>2021</v>
      </c>
      <c r="F1128" s="17" t="s">
        <v>5341</v>
      </c>
      <c r="H1128" s="17" t="s">
        <v>13638</v>
      </c>
      <c r="I1128" s="17" t="s">
        <v>13639</v>
      </c>
      <c r="J1128" s="17" t="s">
        <v>11648</v>
      </c>
      <c r="K1128" s="17" t="s">
        <v>13640</v>
      </c>
      <c r="L1128" s="17" t="s">
        <v>13641</v>
      </c>
      <c r="M1128" s="64">
        <v>1837532</v>
      </c>
      <c r="N1128" s="64">
        <v>1745653</v>
      </c>
      <c r="O1128" s="17" t="s">
        <v>5321</v>
      </c>
      <c r="P1128" s="17" t="s">
        <v>5321</v>
      </c>
      <c r="Q1128" s="17" t="s">
        <v>5321</v>
      </c>
      <c r="R1128" s="17" t="s">
        <v>5321</v>
      </c>
      <c r="S1128" s="17" t="s">
        <v>5321</v>
      </c>
      <c r="T1128" s="17" t="s">
        <v>5321</v>
      </c>
      <c r="U1128" s="17" t="s">
        <v>5321</v>
      </c>
      <c r="V1128" s="17">
        <v>0</v>
      </c>
      <c r="W1128" s="17">
        <v>0</v>
      </c>
      <c r="X1128" s="17">
        <v>0</v>
      </c>
    </row>
    <row r="1129" spans="1:24" s="17" customFormat="1" ht="11.25" x14ac:dyDescent="0.2">
      <c r="A1129" s="17" t="s">
        <v>13642</v>
      </c>
      <c r="B1129" s="17" t="s">
        <v>13643</v>
      </c>
      <c r="C1129" s="17" t="s">
        <v>13644</v>
      </c>
      <c r="D1129" s="17" t="s">
        <v>5325</v>
      </c>
      <c r="E1129" s="17">
        <v>2021</v>
      </c>
      <c r="F1129" s="17" t="s">
        <v>5394</v>
      </c>
      <c r="H1129" s="17" t="s">
        <v>13645</v>
      </c>
      <c r="I1129" s="17" t="s">
        <v>13646</v>
      </c>
      <c r="J1129" s="17" t="s">
        <v>5597</v>
      </c>
      <c r="K1129" s="17" t="s">
        <v>5572</v>
      </c>
      <c r="L1129" s="17" t="s">
        <v>13647</v>
      </c>
      <c r="M1129" s="64">
        <v>11576145</v>
      </c>
      <c r="N1129" s="64">
        <v>8682109</v>
      </c>
      <c r="O1129" s="17" t="s">
        <v>5321</v>
      </c>
      <c r="P1129" s="17" t="s">
        <v>5321</v>
      </c>
      <c r="Q1129" s="17" t="s">
        <v>5321</v>
      </c>
      <c r="R1129" s="17" t="s">
        <v>5321</v>
      </c>
      <c r="S1129" s="17" t="s">
        <v>5321</v>
      </c>
      <c r="T1129" s="17" t="s">
        <v>5321</v>
      </c>
      <c r="U1129" s="17" t="s">
        <v>5321</v>
      </c>
      <c r="V1129" s="17">
        <v>0</v>
      </c>
      <c r="W1129" s="17">
        <v>0</v>
      </c>
      <c r="X1129" s="17">
        <v>0</v>
      </c>
    </row>
    <row r="1130" spans="1:24" s="17" customFormat="1" ht="11.25" x14ac:dyDescent="0.2">
      <c r="A1130" s="17" t="s">
        <v>13648</v>
      </c>
      <c r="B1130" s="17" t="s">
        <v>13649</v>
      </c>
      <c r="C1130" s="17" t="s">
        <v>13650</v>
      </c>
      <c r="D1130" s="17" t="s">
        <v>5441</v>
      </c>
      <c r="E1130" s="17">
        <v>2021</v>
      </c>
      <c r="F1130" s="17" t="s">
        <v>5394</v>
      </c>
      <c r="H1130" s="17" t="s">
        <v>8658</v>
      </c>
      <c r="I1130" s="17" t="s">
        <v>13651</v>
      </c>
      <c r="J1130" s="17" t="s">
        <v>5433</v>
      </c>
      <c r="K1130" s="17" t="s">
        <v>5704</v>
      </c>
      <c r="L1130" s="17" t="s">
        <v>5659</v>
      </c>
      <c r="M1130" s="64">
        <v>5141906</v>
      </c>
      <c r="N1130" s="64">
        <v>3085144</v>
      </c>
      <c r="O1130" s="17" t="s">
        <v>5321</v>
      </c>
      <c r="P1130" s="17" t="s">
        <v>5321</v>
      </c>
      <c r="Q1130" s="17" t="s">
        <v>5321</v>
      </c>
      <c r="R1130" s="17" t="s">
        <v>5321</v>
      </c>
      <c r="S1130" s="17" t="s">
        <v>5321</v>
      </c>
      <c r="T1130" s="17" t="s">
        <v>5321</v>
      </c>
      <c r="U1130" s="17" t="s">
        <v>13652</v>
      </c>
      <c r="V1130" s="17">
        <v>0</v>
      </c>
      <c r="W1130" s="17">
        <v>0</v>
      </c>
      <c r="X1130" s="17">
        <v>0</v>
      </c>
    </row>
    <row r="1131" spans="1:24" s="17" customFormat="1" ht="11.25" x14ac:dyDescent="0.2">
      <c r="A1131" s="17" t="s">
        <v>13653</v>
      </c>
      <c r="B1131" s="17" t="s">
        <v>13654</v>
      </c>
      <c r="C1131" s="17" t="s">
        <v>13655</v>
      </c>
      <c r="D1131" s="17" t="s">
        <v>5441</v>
      </c>
      <c r="E1131" s="17">
        <v>2021</v>
      </c>
      <c r="F1131" s="17" t="s">
        <v>5430</v>
      </c>
      <c r="H1131" s="17" t="s">
        <v>13656</v>
      </c>
      <c r="I1131" s="17" t="s">
        <v>13657</v>
      </c>
      <c r="J1131" s="17" t="s">
        <v>10027</v>
      </c>
      <c r="K1131" s="17" t="s">
        <v>5693</v>
      </c>
      <c r="L1131" s="17" t="s">
        <v>7639</v>
      </c>
      <c r="M1131" s="64">
        <v>1592249</v>
      </c>
      <c r="N1131" s="64">
        <v>955349</v>
      </c>
      <c r="O1131" s="17" t="s">
        <v>5321</v>
      </c>
      <c r="P1131" s="17" t="s">
        <v>5321</v>
      </c>
      <c r="Q1131" s="17" t="s">
        <v>5321</v>
      </c>
      <c r="R1131" s="17" t="s">
        <v>5321</v>
      </c>
      <c r="S1131" s="17" t="s">
        <v>5321</v>
      </c>
      <c r="T1131" s="17" t="s">
        <v>5321</v>
      </c>
      <c r="U1131" s="17" t="s">
        <v>5321</v>
      </c>
      <c r="V1131" s="17">
        <v>0</v>
      </c>
      <c r="W1131" s="17">
        <v>0</v>
      </c>
      <c r="X1131" s="17">
        <v>0</v>
      </c>
    </row>
    <row r="1132" spans="1:24" s="17" customFormat="1" ht="11.25" x14ac:dyDescent="0.2">
      <c r="A1132" s="17" t="s">
        <v>13658</v>
      </c>
      <c r="B1132" s="17" t="s">
        <v>13659</v>
      </c>
      <c r="C1132" s="17" t="s">
        <v>13660</v>
      </c>
      <c r="D1132" s="17" t="s">
        <v>13606</v>
      </c>
      <c r="E1132" s="17">
        <v>2021</v>
      </c>
      <c r="F1132" s="17" t="s">
        <v>5516</v>
      </c>
      <c r="H1132" s="17" t="s">
        <v>13661</v>
      </c>
      <c r="I1132" s="17" t="s">
        <v>13662</v>
      </c>
      <c r="J1132" s="17" t="s">
        <v>13663</v>
      </c>
      <c r="K1132" s="17" t="s">
        <v>13609</v>
      </c>
      <c r="L1132" s="17" t="s">
        <v>6658</v>
      </c>
      <c r="M1132" s="64">
        <v>453787</v>
      </c>
      <c r="N1132" s="64">
        <v>399789</v>
      </c>
      <c r="O1132" s="17" t="s">
        <v>5321</v>
      </c>
      <c r="P1132" s="17" t="s">
        <v>5321</v>
      </c>
      <c r="Q1132" s="17" t="s">
        <v>5321</v>
      </c>
      <c r="R1132" s="17" t="s">
        <v>5321</v>
      </c>
      <c r="S1132" s="17" t="s">
        <v>5321</v>
      </c>
      <c r="T1132" s="17" t="s">
        <v>5321</v>
      </c>
      <c r="U1132" s="17" t="s">
        <v>5321</v>
      </c>
      <c r="V1132" s="17">
        <v>0</v>
      </c>
      <c r="W1132" s="17">
        <v>0</v>
      </c>
      <c r="X1132" s="17">
        <v>0</v>
      </c>
    </row>
    <row r="1133" spans="1:24" s="17" customFormat="1" ht="11.25" x14ac:dyDescent="0.2">
      <c r="A1133" s="17" t="s">
        <v>13664</v>
      </c>
      <c r="B1133" s="17" t="s">
        <v>13665</v>
      </c>
      <c r="C1133" s="17" t="s">
        <v>13666</v>
      </c>
      <c r="D1133" s="17" t="s">
        <v>13606</v>
      </c>
      <c r="E1133" s="17">
        <v>2021</v>
      </c>
      <c r="F1133" s="17" t="s">
        <v>6335</v>
      </c>
      <c r="H1133" s="17" t="s">
        <v>13667</v>
      </c>
      <c r="I1133" s="17" t="s">
        <v>13668</v>
      </c>
      <c r="J1133" s="17" t="s">
        <v>13669</v>
      </c>
      <c r="K1133" s="17" t="s">
        <v>13609</v>
      </c>
      <c r="L1133" s="17" t="s">
        <v>6658</v>
      </c>
      <c r="M1133" s="64">
        <v>419314</v>
      </c>
      <c r="N1133" s="64">
        <v>398348</v>
      </c>
      <c r="O1133" s="17" t="s">
        <v>5321</v>
      </c>
      <c r="P1133" s="17" t="s">
        <v>5321</v>
      </c>
      <c r="Q1133" s="17" t="s">
        <v>5321</v>
      </c>
      <c r="R1133" s="17" t="s">
        <v>5321</v>
      </c>
      <c r="S1133" s="17" t="s">
        <v>5321</v>
      </c>
      <c r="T1133" s="17" t="s">
        <v>5321</v>
      </c>
      <c r="U1133" s="17" t="s">
        <v>5321</v>
      </c>
      <c r="V1133" s="17">
        <v>0</v>
      </c>
      <c r="W1133" s="17">
        <v>0</v>
      </c>
      <c r="X1133" s="17">
        <v>0</v>
      </c>
    </row>
    <row r="1134" spans="1:24" s="17" customFormat="1" ht="11.25" x14ac:dyDescent="0.2">
      <c r="A1134" s="17" t="s">
        <v>13670</v>
      </c>
      <c r="B1134" s="17" t="s">
        <v>13671</v>
      </c>
      <c r="C1134" s="17" t="s">
        <v>13672</v>
      </c>
      <c r="D1134" s="17" t="s">
        <v>13606</v>
      </c>
      <c r="E1134" s="17">
        <v>2021</v>
      </c>
      <c r="F1134" s="17" t="s">
        <v>6130</v>
      </c>
      <c r="H1134" s="17" t="s">
        <v>13673</v>
      </c>
      <c r="I1134" s="17" t="s">
        <v>13674</v>
      </c>
      <c r="J1134" s="17" t="s">
        <v>5433</v>
      </c>
      <c r="K1134" s="17" t="s">
        <v>13640</v>
      </c>
      <c r="L1134" s="17" t="s">
        <v>13675</v>
      </c>
      <c r="M1134" s="64">
        <v>1558081</v>
      </c>
      <c r="N1134" s="64">
        <v>1480176</v>
      </c>
      <c r="O1134" s="17" t="s">
        <v>5321</v>
      </c>
      <c r="P1134" s="17" t="s">
        <v>5321</v>
      </c>
      <c r="Q1134" s="17" t="s">
        <v>5321</v>
      </c>
      <c r="R1134" s="17" t="s">
        <v>5321</v>
      </c>
      <c r="S1134" s="17" t="s">
        <v>5321</v>
      </c>
      <c r="T1134" s="17" t="s">
        <v>5321</v>
      </c>
      <c r="U1134" s="17" t="s">
        <v>5321</v>
      </c>
      <c r="V1134" s="17">
        <v>0</v>
      </c>
      <c r="W1134" s="17">
        <v>0</v>
      </c>
      <c r="X1134" s="17">
        <v>0</v>
      </c>
    </row>
    <row r="1135" spans="1:24" s="17" customFormat="1" ht="11.25" x14ac:dyDescent="0.2">
      <c r="A1135" s="17" t="s">
        <v>13676</v>
      </c>
      <c r="B1135" s="17" t="s">
        <v>13677</v>
      </c>
      <c r="C1135" s="17" t="s">
        <v>13678</v>
      </c>
      <c r="D1135" s="17" t="s">
        <v>13606</v>
      </c>
      <c r="E1135" s="17">
        <v>2021</v>
      </c>
      <c r="F1135" s="17" t="s">
        <v>11</v>
      </c>
      <c r="H1135" s="17" t="s">
        <v>13679</v>
      </c>
      <c r="I1135" s="17" t="s">
        <v>13680</v>
      </c>
      <c r="J1135" s="17" t="s">
        <v>10027</v>
      </c>
      <c r="K1135" s="17" t="s">
        <v>13640</v>
      </c>
      <c r="L1135" s="17" t="s">
        <v>13675</v>
      </c>
      <c r="M1135" s="64">
        <v>1108423</v>
      </c>
      <c r="N1135" s="64">
        <v>1053000</v>
      </c>
      <c r="O1135" s="17" t="s">
        <v>5321</v>
      </c>
      <c r="P1135" s="17" t="s">
        <v>5321</v>
      </c>
      <c r="Q1135" s="17" t="s">
        <v>5321</v>
      </c>
      <c r="R1135" s="17" t="s">
        <v>5321</v>
      </c>
      <c r="S1135" s="17" t="s">
        <v>5321</v>
      </c>
      <c r="T1135" s="17" t="s">
        <v>5321</v>
      </c>
      <c r="U1135" s="17" t="s">
        <v>5321</v>
      </c>
      <c r="V1135" s="17">
        <v>0</v>
      </c>
      <c r="W1135" s="17">
        <v>0</v>
      </c>
      <c r="X1135" s="17">
        <v>0</v>
      </c>
    </row>
    <row r="1136" spans="1:24" s="17" customFormat="1" ht="11.25" x14ac:dyDescent="0.2">
      <c r="A1136" s="17" t="s">
        <v>13681</v>
      </c>
      <c r="B1136" s="17" t="s">
        <v>13682</v>
      </c>
      <c r="C1136" s="17" t="s">
        <v>13683</v>
      </c>
      <c r="D1136" s="17" t="s">
        <v>13606</v>
      </c>
      <c r="E1136" s="17">
        <v>2021</v>
      </c>
      <c r="F1136" s="17" t="s">
        <v>11</v>
      </c>
      <c r="H1136" s="17" t="s">
        <v>13684</v>
      </c>
      <c r="I1136" s="17" t="s">
        <v>13685</v>
      </c>
      <c r="J1136" s="17" t="s">
        <v>11465</v>
      </c>
      <c r="K1136" s="17" t="s">
        <v>13640</v>
      </c>
      <c r="L1136" s="17" t="s">
        <v>13675</v>
      </c>
      <c r="M1136" s="64">
        <v>1575468</v>
      </c>
      <c r="N1136" s="64">
        <v>1496695</v>
      </c>
      <c r="O1136" s="17" t="s">
        <v>5321</v>
      </c>
      <c r="P1136" s="17" t="s">
        <v>5321</v>
      </c>
      <c r="Q1136" s="17" t="s">
        <v>5321</v>
      </c>
      <c r="R1136" s="17" t="s">
        <v>5321</v>
      </c>
      <c r="S1136" s="17" t="s">
        <v>5321</v>
      </c>
      <c r="T1136" s="17" t="s">
        <v>5321</v>
      </c>
      <c r="U1136" s="17" t="s">
        <v>5321</v>
      </c>
      <c r="V1136" s="17">
        <v>0</v>
      </c>
      <c r="W1136" s="17">
        <v>0</v>
      </c>
      <c r="X1136" s="17">
        <v>0</v>
      </c>
    </row>
    <row r="1137" spans="1:24" s="17" customFormat="1" ht="11.25" x14ac:dyDescent="0.2">
      <c r="A1137" s="17" t="s">
        <v>13686</v>
      </c>
      <c r="B1137" s="17" t="s">
        <v>13687</v>
      </c>
      <c r="C1137" s="17" t="s">
        <v>13688</v>
      </c>
      <c r="D1137" s="17" t="s">
        <v>13606</v>
      </c>
      <c r="E1137" s="17">
        <v>2021</v>
      </c>
      <c r="F1137" s="17" t="s">
        <v>5882</v>
      </c>
      <c r="H1137" s="17" t="s">
        <v>13689</v>
      </c>
      <c r="I1137" s="17" t="s">
        <v>13690</v>
      </c>
      <c r="J1137" s="17" t="s">
        <v>5703</v>
      </c>
      <c r="K1137" s="17" t="s">
        <v>13640</v>
      </c>
      <c r="L1137" s="17" t="s">
        <v>13641</v>
      </c>
      <c r="M1137" s="64">
        <v>1037087</v>
      </c>
      <c r="N1137" s="64">
        <v>985232</v>
      </c>
      <c r="O1137" s="17" t="s">
        <v>5321</v>
      </c>
      <c r="P1137" s="17" t="s">
        <v>5321</v>
      </c>
      <c r="Q1137" s="17" t="s">
        <v>5321</v>
      </c>
      <c r="R1137" s="17" t="s">
        <v>5321</v>
      </c>
      <c r="S1137" s="17" t="s">
        <v>5321</v>
      </c>
      <c r="T1137" s="17" t="s">
        <v>5321</v>
      </c>
      <c r="U1137" s="17" t="s">
        <v>5321</v>
      </c>
      <c r="V1137" s="17">
        <v>0</v>
      </c>
      <c r="W1137" s="17">
        <v>0</v>
      </c>
      <c r="X1137" s="17">
        <v>0</v>
      </c>
    </row>
    <row r="1138" spans="1:24" s="17" customFormat="1" ht="11.25" x14ac:dyDescent="0.2">
      <c r="A1138" s="17" t="s">
        <v>13691</v>
      </c>
      <c r="B1138" s="17" t="s">
        <v>13692</v>
      </c>
      <c r="C1138" s="17" t="s">
        <v>13693</v>
      </c>
      <c r="D1138" s="17" t="s">
        <v>13606</v>
      </c>
      <c r="E1138" s="17">
        <v>2021</v>
      </c>
      <c r="F1138" s="17" t="s">
        <v>5341</v>
      </c>
      <c r="H1138" s="17" t="s">
        <v>13638</v>
      </c>
      <c r="I1138" s="17" t="s">
        <v>13694</v>
      </c>
      <c r="J1138" s="17" t="s">
        <v>13695</v>
      </c>
      <c r="K1138" s="17" t="s">
        <v>13640</v>
      </c>
      <c r="L1138" s="17" t="s">
        <v>13675</v>
      </c>
      <c r="M1138" s="64">
        <v>2010081</v>
      </c>
      <c r="N1138" s="64">
        <v>1909577</v>
      </c>
      <c r="O1138" s="17" t="s">
        <v>5321</v>
      </c>
      <c r="P1138" s="17" t="s">
        <v>5321</v>
      </c>
      <c r="Q1138" s="17" t="s">
        <v>5321</v>
      </c>
      <c r="R1138" s="17" t="s">
        <v>5321</v>
      </c>
      <c r="S1138" s="17" t="s">
        <v>5321</v>
      </c>
      <c r="T1138" s="17" t="s">
        <v>5321</v>
      </c>
      <c r="U1138" s="17" t="s">
        <v>5321</v>
      </c>
      <c r="V1138" s="17">
        <v>0</v>
      </c>
      <c r="W1138" s="17">
        <v>0</v>
      </c>
      <c r="X1138" s="17">
        <v>0</v>
      </c>
    </row>
    <row r="1139" spans="1:24" s="17" customFormat="1" ht="11.25" x14ac:dyDescent="0.2">
      <c r="A1139" s="17" t="s">
        <v>13696</v>
      </c>
      <c r="B1139" s="17" t="s">
        <v>13697</v>
      </c>
      <c r="C1139" s="17" t="s">
        <v>13698</v>
      </c>
      <c r="D1139" s="17" t="s">
        <v>13606</v>
      </c>
      <c r="E1139" s="17">
        <v>2021</v>
      </c>
      <c r="F1139" s="17" t="s">
        <v>5313</v>
      </c>
      <c r="H1139" s="17" t="s">
        <v>13699</v>
      </c>
      <c r="I1139" s="17" t="s">
        <v>13700</v>
      </c>
      <c r="J1139" s="17" t="s">
        <v>13466</v>
      </c>
      <c r="K1139" s="17" t="s">
        <v>13609</v>
      </c>
      <c r="L1139" s="17" t="s">
        <v>6658</v>
      </c>
      <c r="M1139" s="64">
        <v>819271</v>
      </c>
      <c r="N1139" s="64">
        <v>778308</v>
      </c>
      <c r="O1139" s="17" t="s">
        <v>5321</v>
      </c>
      <c r="P1139" s="17" t="s">
        <v>5321</v>
      </c>
      <c r="Q1139" s="17" t="s">
        <v>5321</v>
      </c>
      <c r="R1139" s="17" t="s">
        <v>5321</v>
      </c>
      <c r="S1139" s="17" t="s">
        <v>5321</v>
      </c>
      <c r="T1139" s="17" t="s">
        <v>5321</v>
      </c>
      <c r="U1139" s="17" t="s">
        <v>5321</v>
      </c>
      <c r="V1139" s="17">
        <v>0</v>
      </c>
      <c r="W1139" s="17">
        <v>0</v>
      </c>
      <c r="X1139" s="17">
        <v>0</v>
      </c>
    </row>
    <row r="1140" spans="1:24" s="17" customFormat="1" ht="11.25" x14ac:dyDescent="0.2">
      <c r="A1140" s="17" t="s">
        <v>13701</v>
      </c>
      <c r="B1140" s="17" t="s">
        <v>13702</v>
      </c>
      <c r="C1140" s="17" t="s">
        <v>13703</v>
      </c>
      <c r="D1140" s="17" t="s">
        <v>5325</v>
      </c>
      <c r="E1140" s="17">
        <v>2021</v>
      </c>
      <c r="F1140" s="17" t="s">
        <v>5460</v>
      </c>
      <c r="H1140" s="17" t="s">
        <v>13704</v>
      </c>
      <c r="I1140" s="17" t="s">
        <v>13705</v>
      </c>
      <c r="J1140" s="17" t="s">
        <v>13706</v>
      </c>
      <c r="K1140" s="17" t="s">
        <v>13609</v>
      </c>
      <c r="L1140" s="17" t="s">
        <v>9031</v>
      </c>
      <c r="M1140" s="64">
        <v>4775680</v>
      </c>
      <c r="N1140" s="64">
        <v>2865405</v>
      </c>
      <c r="O1140" s="17" t="s">
        <v>13707</v>
      </c>
      <c r="P1140" s="17" t="s">
        <v>13708</v>
      </c>
      <c r="Q1140" s="17" t="s">
        <v>13709</v>
      </c>
      <c r="R1140" s="17" t="s">
        <v>5321</v>
      </c>
      <c r="S1140" s="17" t="s">
        <v>13710</v>
      </c>
      <c r="T1140" s="17" t="s">
        <v>5321</v>
      </c>
      <c r="U1140" s="17" t="s">
        <v>13711</v>
      </c>
      <c r="V1140" s="17">
        <v>1</v>
      </c>
      <c r="W1140" s="17">
        <v>0</v>
      </c>
      <c r="X1140" s="17">
        <v>0</v>
      </c>
    </row>
    <row r="1141" spans="1:24" s="17" customFormat="1" ht="11.25" x14ac:dyDescent="0.2">
      <c r="A1141" s="17" t="s">
        <v>13712</v>
      </c>
      <c r="B1141" s="17" t="s">
        <v>13713</v>
      </c>
      <c r="C1141" s="17" t="s">
        <v>13714</v>
      </c>
      <c r="D1141" s="17" t="s">
        <v>5325</v>
      </c>
      <c r="E1141" s="17">
        <v>2021</v>
      </c>
      <c r="F1141" s="17" t="s">
        <v>6130</v>
      </c>
      <c r="I1141" s="17" t="s">
        <v>13715</v>
      </c>
      <c r="J1141" s="17" t="s">
        <v>13716</v>
      </c>
      <c r="K1141" s="17" t="s">
        <v>5704</v>
      </c>
      <c r="L1141" s="17" t="s">
        <v>13717</v>
      </c>
      <c r="M1141" s="64">
        <v>13212122</v>
      </c>
      <c r="N1141" s="64">
        <v>7927273</v>
      </c>
      <c r="O1141" s="17" t="s">
        <v>13718</v>
      </c>
      <c r="P1141" s="17" t="s">
        <v>13719</v>
      </c>
      <c r="Q1141" s="17" t="s">
        <v>13720</v>
      </c>
      <c r="R1141" s="17" t="s">
        <v>13721</v>
      </c>
      <c r="S1141" s="17" t="s">
        <v>13722</v>
      </c>
      <c r="T1141" s="17" t="s">
        <v>5321</v>
      </c>
      <c r="U1141" s="17" t="s">
        <v>13723</v>
      </c>
      <c r="V1141" s="17">
        <v>1</v>
      </c>
      <c r="W1141" s="17">
        <v>0</v>
      </c>
      <c r="X1141" s="17">
        <v>0</v>
      </c>
    </row>
    <row r="1142" spans="1:24" s="17" customFormat="1" ht="11.25" x14ac:dyDescent="0.2">
      <c r="A1142" s="17" t="s">
        <v>13724</v>
      </c>
      <c r="B1142" s="17" t="s">
        <v>13725</v>
      </c>
      <c r="C1142" s="17" t="s">
        <v>13726</v>
      </c>
      <c r="D1142" s="17" t="s">
        <v>5393</v>
      </c>
      <c r="E1142" s="17">
        <v>2020</v>
      </c>
      <c r="F1142" s="17" t="s">
        <v>5418</v>
      </c>
      <c r="H1142" s="17" t="s">
        <v>13727</v>
      </c>
      <c r="I1142" s="17" t="s">
        <v>13728</v>
      </c>
      <c r="J1142" s="17" t="s">
        <v>9917</v>
      </c>
      <c r="K1142" s="17" t="s">
        <v>5330</v>
      </c>
      <c r="L1142" s="17" t="s">
        <v>6736</v>
      </c>
      <c r="M1142" s="64">
        <v>3491079</v>
      </c>
      <c r="N1142" s="64">
        <v>1854090</v>
      </c>
      <c r="O1142" s="17" t="s">
        <v>13729</v>
      </c>
      <c r="P1142" s="17" t="s">
        <v>13730</v>
      </c>
      <c r="Q1142" s="17" t="s">
        <v>8536</v>
      </c>
      <c r="R1142" s="17" t="s">
        <v>5321</v>
      </c>
      <c r="S1142" s="17" t="s">
        <v>5321</v>
      </c>
      <c r="T1142" s="17" t="s">
        <v>5321</v>
      </c>
      <c r="U1142" s="17" t="s">
        <v>5321</v>
      </c>
      <c r="V1142" s="17">
        <v>1</v>
      </c>
      <c r="W1142" s="17">
        <v>0</v>
      </c>
      <c r="X1142" s="17">
        <v>0</v>
      </c>
    </row>
    <row r="1143" spans="1:24" s="17" customFormat="1" ht="11.25" x14ac:dyDescent="0.2">
      <c r="A1143" s="17" t="s">
        <v>13731</v>
      </c>
      <c r="B1143" s="17" t="s">
        <v>13732</v>
      </c>
      <c r="C1143" s="17" t="s">
        <v>13733</v>
      </c>
      <c r="D1143" s="17" t="s">
        <v>13606</v>
      </c>
      <c r="E1143" s="17">
        <v>2021</v>
      </c>
      <c r="F1143" s="17" t="s">
        <v>5741</v>
      </c>
      <c r="H1143" s="17" t="s">
        <v>13626</v>
      </c>
      <c r="I1143" s="17" t="s">
        <v>13734</v>
      </c>
      <c r="J1143" s="17" t="s">
        <v>13735</v>
      </c>
      <c r="K1143" s="17" t="s">
        <v>13640</v>
      </c>
      <c r="L1143" s="17" t="s">
        <v>13675</v>
      </c>
      <c r="M1143" s="64">
        <v>1633044</v>
      </c>
      <c r="N1143" s="64">
        <v>1551391</v>
      </c>
      <c r="O1143" s="17" t="s">
        <v>5321</v>
      </c>
      <c r="P1143" s="17" t="s">
        <v>5321</v>
      </c>
      <c r="Q1143" s="17" t="s">
        <v>5321</v>
      </c>
      <c r="R1143" s="17" t="s">
        <v>5321</v>
      </c>
      <c r="S1143" s="17" t="s">
        <v>5321</v>
      </c>
      <c r="T1143" s="17" t="s">
        <v>5321</v>
      </c>
      <c r="U1143" s="17" t="s">
        <v>5321</v>
      </c>
      <c r="V1143" s="17">
        <v>0</v>
      </c>
      <c r="W1143" s="17">
        <v>0</v>
      </c>
      <c r="X1143" s="17">
        <v>0</v>
      </c>
    </row>
    <row r="1144" spans="1:24" s="17" customFormat="1" ht="11.25" x14ac:dyDescent="0.2">
      <c r="A1144" s="17" t="s">
        <v>13736</v>
      </c>
      <c r="B1144" s="17" t="s">
        <v>13737</v>
      </c>
      <c r="C1144" s="17" t="s">
        <v>13738</v>
      </c>
      <c r="D1144" s="17" t="s">
        <v>5393</v>
      </c>
      <c r="E1144" s="17">
        <v>2015</v>
      </c>
      <c r="F1144" s="17" t="s">
        <v>5430</v>
      </c>
      <c r="H1144" s="17" t="s">
        <v>13739</v>
      </c>
      <c r="I1144" s="17" t="s">
        <v>13740</v>
      </c>
      <c r="J1144" s="17" t="s">
        <v>5329</v>
      </c>
      <c r="K1144" s="17" t="s">
        <v>5463</v>
      </c>
      <c r="L1144" s="17" t="s">
        <v>7008</v>
      </c>
      <c r="M1144" s="64">
        <v>2313350</v>
      </c>
      <c r="N1144" s="64">
        <v>1343488</v>
      </c>
      <c r="O1144" s="17" t="s">
        <v>13741</v>
      </c>
      <c r="P1144" s="17" t="s">
        <v>13742</v>
      </c>
      <c r="Q1144" s="17" t="s">
        <v>5758</v>
      </c>
      <c r="R1144" s="17" t="s">
        <v>5321</v>
      </c>
      <c r="S1144" s="17" t="s">
        <v>5321</v>
      </c>
      <c r="T1144" s="17" t="s">
        <v>5321</v>
      </c>
      <c r="U1144" s="17" t="s">
        <v>5321</v>
      </c>
      <c r="V1144" s="17">
        <v>1</v>
      </c>
      <c r="W1144" s="17">
        <v>0</v>
      </c>
      <c r="X1144" s="17">
        <v>0</v>
      </c>
    </row>
    <row r="1145" spans="1:24" s="17" customFormat="1" ht="11.25" x14ac:dyDescent="0.2">
      <c r="A1145" s="17" t="s">
        <v>13743</v>
      </c>
      <c r="B1145" s="17" t="s">
        <v>13744</v>
      </c>
      <c r="C1145" s="17" t="s">
        <v>13745</v>
      </c>
      <c r="D1145" s="17" t="s">
        <v>5393</v>
      </c>
      <c r="E1145" s="17">
        <v>2021</v>
      </c>
      <c r="F1145" s="17" t="s">
        <v>5460</v>
      </c>
      <c r="H1145" s="17" t="s">
        <v>13746</v>
      </c>
      <c r="I1145" s="17" t="s">
        <v>13747</v>
      </c>
      <c r="J1145" s="17" t="s">
        <v>11465</v>
      </c>
      <c r="K1145" s="17" t="s">
        <v>5693</v>
      </c>
      <c r="L1145" s="17" t="s">
        <v>7639</v>
      </c>
      <c r="M1145" s="64">
        <v>3241827</v>
      </c>
      <c r="N1145" s="64">
        <v>1945096</v>
      </c>
      <c r="O1145" s="17" t="s">
        <v>5321</v>
      </c>
      <c r="P1145" s="17" t="s">
        <v>5321</v>
      </c>
      <c r="Q1145" s="17" t="s">
        <v>5321</v>
      </c>
      <c r="R1145" s="17" t="s">
        <v>5321</v>
      </c>
      <c r="S1145" s="17" t="s">
        <v>5321</v>
      </c>
      <c r="T1145" s="17" t="s">
        <v>5321</v>
      </c>
      <c r="U1145" s="17" t="s">
        <v>5321</v>
      </c>
      <c r="V1145" s="17">
        <v>0</v>
      </c>
      <c r="W1145" s="17">
        <v>0</v>
      </c>
      <c r="X1145" s="17">
        <v>0</v>
      </c>
    </row>
    <row r="1146" spans="1:24" s="17" customFormat="1" ht="11.25" x14ac:dyDescent="0.2">
      <c r="A1146" s="17" t="s">
        <v>13748</v>
      </c>
      <c r="B1146" s="17" t="s">
        <v>13749</v>
      </c>
      <c r="C1146" s="17" t="s">
        <v>13750</v>
      </c>
      <c r="D1146" s="17" t="s">
        <v>5393</v>
      </c>
      <c r="E1146" s="17">
        <v>2015</v>
      </c>
      <c r="F1146" s="17" t="s">
        <v>5430</v>
      </c>
      <c r="H1146" s="17" t="s">
        <v>13751</v>
      </c>
      <c r="I1146" s="17" t="s">
        <v>13752</v>
      </c>
      <c r="J1146" s="17" t="s">
        <v>5607</v>
      </c>
      <c r="K1146" s="17" t="s">
        <v>10170</v>
      </c>
      <c r="L1146" s="17" t="s">
        <v>5816</v>
      </c>
      <c r="M1146" s="64">
        <v>1135015</v>
      </c>
      <c r="N1146" s="64">
        <v>680705</v>
      </c>
      <c r="O1146" s="17" t="s">
        <v>13753</v>
      </c>
      <c r="P1146" s="17" t="s">
        <v>13754</v>
      </c>
      <c r="Q1146" s="17" t="s">
        <v>9479</v>
      </c>
      <c r="R1146" s="17" t="s">
        <v>5321</v>
      </c>
      <c r="S1146" s="17" t="s">
        <v>5321</v>
      </c>
      <c r="T1146" s="17" t="s">
        <v>5321</v>
      </c>
      <c r="U1146" s="17" t="s">
        <v>5321</v>
      </c>
      <c r="V1146" s="17">
        <v>1</v>
      </c>
      <c r="W1146" s="17">
        <v>0</v>
      </c>
      <c r="X1146" s="17">
        <v>0</v>
      </c>
    </row>
    <row r="1147" spans="1:24" s="17" customFormat="1" ht="11.25" x14ac:dyDescent="0.2">
      <c r="A1147" s="17" t="s">
        <v>13755</v>
      </c>
      <c r="B1147" s="17" t="s">
        <v>13756</v>
      </c>
      <c r="C1147" s="17" t="s">
        <v>13757</v>
      </c>
      <c r="D1147" s="17" t="s">
        <v>5393</v>
      </c>
      <c r="E1147" s="17">
        <v>2018</v>
      </c>
      <c r="F1147" s="17" t="s">
        <v>11</v>
      </c>
      <c r="H1147" s="17" t="s">
        <v>13758</v>
      </c>
      <c r="I1147" s="17" t="s">
        <v>13759</v>
      </c>
      <c r="J1147" s="17" t="s">
        <v>8637</v>
      </c>
      <c r="K1147" s="17" t="s">
        <v>8499</v>
      </c>
      <c r="L1147" s="17" t="s">
        <v>6658</v>
      </c>
      <c r="M1147" s="64">
        <v>5188009</v>
      </c>
      <c r="N1147" s="64">
        <v>2725250</v>
      </c>
      <c r="O1147" s="17" t="s">
        <v>7672</v>
      </c>
      <c r="P1147" s="17" t="s">
        <v>13760</v>
      </c>
      <c r="Q1147" s="17" t="s">
        <v>6652</v>
      </c>
      <c r="R1147" s="17" t="s">
        <v>5321</v>
      </c>
      <c r="S1147" s="17" t="s">
        <v>5321</v>
      </c>
      <c r="T1147" s="17" t="s">
        <v>5321</v>
      </c>
      <c r="U1147" s="17" t="s">
        <v>5321</v>
      </c>
      <c r="V1147" s="17">
        <v>1</v>
      </c>
      <c r="W1147" s="17">
        <v>0</v>
      </c>
      <c r="X1147" s="17">
        <v>0</v>
      </c>
    </row>
    <row r="1148" spans="1:24" s="17" customFormat="1" ht="11.25" x14ac:dyDescent="0.2">
      <c r="A1148" s="17" t="s">
        <v>13761</v>
      </c>
      <c r="B1148" s="17" t="s">
        <v>13762</v>
      </c>
      <c r="C1148" s="17" t="s">
        <v>13763</v>
      </c>
      <c r="D1148" s="17" t="s">
        <v>5441</v>
      </c>
      <c r="E1148" s="17">
        <v>2021</v>
      </c>
      <c r="F1148" s="17" t="s">
        <v>5341</v>
      </c>
      <c r="H1148" s="17" t="s">
        <v>13764</v>
      </c>
      <c r="I1148" s="17" t="s">
        <v>13765</v>
      </c>
      <c r="J1148" s="17" t="s">
        <v>13766</v>
      </c>
      <c r="K1148" s="17" t="s">
        <v>5704</v>
      </c>
      <c r="L1148" s="17" t="s">
        <v>13767</v>
      </c>
      <c r="M1148" s="64">
        <v>1815115</v>
      </c>
      <c r="N1148" s="64">
        <v>1089069</v>
      </c>
      <c r="O1148" s="17" t="s">
        <v>5321</v>
      </c>
      <c r="P1148" s="17" t="s">
        <v>5321</v>
      </c>
      <c r="Q1148" s="17" t="s">
        <v>5321</v>
      </c>
      <c r="R1148" s="17" t="s">
        <v>5321</v>
      </c>
      <c r="S1148" s="17" t="s">
        <v>5321</v>
      </c>
      <c r="T1148" s="17" t="s">
        <v>5321</v>
      </c>
      <c r="U1148" s="17" t="s">
        <v>5321</v>
      </c>
      <c r="V1148" s="17">
        <v>0</v>
      </c>
      <c r="W1148" s="17">
        <v>0</v>
      </c>
      <c r="X1148" s="17">
        <v>0</v>
      </c>
    </row>
    <row r="1149" spans="1:24" s="17" customFormat="1" ht="11.25" x14ac:dyDescent="0.2">
      <c r="A1149" s="17" t="s">
        <v>13768</v>
      </c>
      <c r="B1149" s="17" t="s">
        <v>13769</v>
      </c>
      <c r="C1149" s="17" t="s">
        <v>13770</v>
      </c>
      <c r="D1149" s="17" t="s">
        <v>5393</v>
      </c>
      <c r="E1149" s="17">
        <v>2021</v>
      </c>
      <c r="F1149" s="17" t="s">
        <v>5394</v>
      </c>
      <c r="H1149" s="17" t="s">
        <v>13771</v>
      </c>
      <c r="I1149" s="17" t="s">
        <v>13772</v>
      </c>
      <c r="J1149" s="17" t="s">
        <v>10027</v>
      </c>
      <c r="K1149" s="17" t="s">
        <v>5572</v>
      </c>
      <c r="L1149" s="17" t="s">
        <v>5434</v>
      </c>
      <c r="M1149" s="64">
        <v>2642483</v>
      </c>
      <c r="N1149" s="64">
        <v>1585490</v>
      </c>
      <c r="O1149" s="17" t="s">
        <v>5321</v>
      </c>
      <c r="P1149" s="17" t="s">
        <v>5321</v>
      </c>
      <c r="Q1149" s="17" t="s">
        <v>5321</v>
      </c>
      <c r="R1149" s="17" t="s">
        <v>5321</v>
      </c>
      <c r="S1149" s="17" t="s">
        <v>5321</v>
      </c>
      <c r="T1149" s="17" t="s">
        <v>5321</v>
      </c>
      <c r="U1149" s="17" t="s">
        <v>5321</v>
      </c>
      <c r="V1149" s="17">
        <v>0</v>
      </c>
      <c r="W1149" s="17">
        <v>0</v>
      </c>
      <c r="X1149" s="17">
        <v>0</v>
      </c>
    </row>
    <row r="1150" spans="1:24" s="17" customFormat="1" ht="11.25" x14ac:dyDescent="0.2">
      <c r="A1150" s="17" t="s">
        <v>13773</v>
      </c>
      <c r="B1150" s="17" t="s">
        <v>13774</v>
      </c>
      <c r="C1150" s="17" t="s">
        <v>13775</v>
      </c>
      <c r="D1150" s="17" t="s">
        <v>5429</v>
      </c>
      <c r="E1150" s="17">
        <v>2021</v>
      </c>
      <c r="F1150" s="17" t="s">
        <v>5430</v>
      </c>
      <c r="H1150" s="17" t="s">
        <v>13776</v>
      </c>
      <c r="I1150" s="17" t="s">
        <v>13777</v>
      </c>
      <c r="J1150" s="17" t="s">
        <v>13778</v>
      </c>
      <c r="K1150" s="17" t="s">
        <v>13609</v>
      </c>
      <c r="L1150" s="17" t="s">
        <v>7241</v>
      </c>
      <c r="M1150" s="64">
        <v>2987163</v>
      </c>
      <c r="N1150" s="64">
        <v>1792298</v>
      </c>
      <c r="O1150" s="17" t="s">
        <v>5321</v>
      </c>
      <c r="P1150" s="17" t="s">
        <v>5321</v>
      </c>
      <c r="Q1150" s="17" t="s">
        <v>5321</v>
      </c>
      <c r="R1150" s="17" t="s">
        <v>5321</v>
      </c>
      <c r="S1150" s="17" t="s">
        <v>5321</v>
      </c>
      <c r="T1150" s="17" t="s">
        <v>5321</v>
      </c>
      <c r="U1150" s="17" t="s">
        <v>5321</v>
      </c>
      <c r="V1150" s="17">
        <v>0</v>
      </c>
      <c r="W1150" s="17">
        <v>0</v>
      </c>
      <c r="X1150" s="17">
        <v>0</v>
      </c>
    </row>
    <row r="1151" spans="1:24" s="17" customFormat="1" ht="11.25" x14ac:dyDescent="0.2">
      <c r="A1151" s="17" t="s">
        <v>13779</v>
      </c>
      <c r="B1151" s="17" t="s">
        <v>13780</v>
      </c>
      <c r="C1151" s="17" t="s">
        <v>13781</v>
      </c>
      <c r="D1151" s="17" t="s">
        <v>13606</v>
      </c>
      <c r="E1151" s="17">
        <v>2021</v>
      </c>
      <c r="F1151" s="17" t="s">
        <v>5882</v>
      </c>
      <c r="H1151" s="17" t="s">
        <v>13782</v>
      </c>
      <c r="I1151" s="17" t="s">
        <v>13783</v>
      </c>
      <c r="J1151" s="17" t="s">
        <v>13784</v>
      </c>
      <c r="K1151" s="17" t="s">
        <v>5572</v>
      </c>
      <c r="L1151" s="17" t="s">
        <v>5399</v>
      </c>
      <c r="M1151" s="64">
        <v>2122840</v>
      </c>
      <c r="N1151" s="64">
        <v>1749924</v>
      </c>
      <c r="O1151" s="17" t="s">
        <v>5321</v>
      </c>
      <c r="P1151" s="17" t="s">
        <v>5321</v>
      </c>
      <c r="Q1151" s="17" t="s">
        <v>5321</v>
      </c>
      <c r="R1151" s="17" t="s">
        <v>5321</v>
      </c>
      <c r="S1151" s="17" t="s">
        <v>5321</v>
      </c>
      <c r="T1151" s="17" t="s">
        <v>5321</v>
      </c>
      <c r="U1151" s="17" t="s">
        <v>5321</v>
      </c>
      <c r="V1151" s="17">
        <v>0</v>
      </c>
      <c r="W1151" s="17">
        <v>0</v>
      </c>
      <c r="X1151" s="17">
        <v>0</v>
      </c>
    </row>
    <row r="1152" spans="1:24" s="17" customFormat="1" ht="11.25" x14ac:dyDescent="0.2">
      <c r="A1152" s="17" t="s">
        <v>13785</v>
      </c>
      <c r="B1152" s="17" t="s">
        <v>13786</v>
      </c>
      <c r="C1152" s="17" t="s">
        <v>13787</v>
      </c>
      <c r="D1152" s="17" t="s">
        <v>5393</v>
      </c>
      <c r="E1152" s="17">
        <v>2021</v>
      </c>
      <c r="F1152" s="17" t="s">
        <v>5460</v>
      </c>
      <c r="H1152" s="17" t="s">
        <v>13788</v>
      </c>
      <c r="I1152" s="17" t="s">
        <v>13789</v>
      </c>
      <c r="J1152" s="17" t="s">
        <v>5384</v>
      </c>
      <c r="K1152" s="17" t="s">
        <v>5693</v>
      </c>
      <c r="L1152" s="17" t="s">
        <v>7639</v>
      </c>
      <c r="M1152" s="64">
        <v>3121118</v>
      </c>
      <c r="N1152" s="64">
        <v>1872671</v>
      </c>
      <c r="O1152" s="17" t="s">
        <v>5321</v>
      </c>
      <c r="P1152" s="17" t="s">
        <v>5321</v>
      </c>
      <c r="Q1152" s="17" t="s">
        <v>5321</v>
      </c>
      <c r="R1152" s="17" t="s">
        <v>5321</v>
      </c>
      <c r="S1152" s="17" t="s">
        <v>5321</v>
      </c>
      <c r="T1152" s="17" t="s">
        <v>5321</v>
      </c>
      <c r="U1152" s="17" t="s">
        <v>5321</v>
      </c>
      <c r="V1152" s="17">
        <v>0</v>
      </c>
      <c r="W1152" s="17">
        <v>0</v>
      </c>
      <c r="X1152" s="17">
        <v>0</v>
      </c>
    </row>
    <row r="1153" spans="1:24" s="17" customFormat="1" ht="11.25" x14ac:dyDescent="0.2">
      <c r="A1153" s="17" t="s">
        <v>13790</v>
      </c>
      <c r="B1153" s="17" t="s">
        <v>13791</v>
      </c>
      <c r="C1153" s="17" t="s">
        <v>13792</v>
      </c>
      <c r="D1153" s="17" t="s">
        <v>13606</v>
      </c>
      <c r="E1153" s="17">
        <v>2021</v>
      </c>
      <c r="F1153" s="17" t="s">
        <v>5418</v>
      </c>
      <c r="H1153" s="17" t="s">
        <v>13793</v>
      </c>
      <c r="I1153" s="17" t="s">
        <v>13794</v>
      </c>
      <c r="J1153" s="17" t="s">
        <v>13466</v>
      </c>
      <c r="K1153" s="17" t="s">
        <v>13795</v>
      </c>
      <c r="L1153" s="17" t="s">
        <v>6180</v>
      </c>
      <c r="M1153" s="64">
        <v>1564493</v>
      </c>
      <c r="N1153" s="64">
        <v>1486268</v>
      </c>
      <c r="O1153" s="17" t="s">
        <v>5321</v>
      </c>
      <c r="P1153" s="17" t="s">
        <v>5321</v>
      </c>
      <c r="Q1153" s="17" t="s">
        <v>5321</v>
      </c>
      <c r="R1153" s="17" t="s">
        <v>5321</v>
      </c>
      <c r="S1153" s="17" t="s">
        <v>5321</v>
      </c>
      <c r="T1153" s="17" t="s">
        <v>5321</v>
      </c>
      <c r="U1153" s="17" t="s">
        <v>5321</v>
      </c>
      <c r="V1153" s="17">
        <v>0</v>
      </c>
      <c r="W1153" s="17">
        <v>0</v>
      </c>
      <c r="X1153" s="17">
        <v>0</v>
      </c>
    </row>
    <row r="1154" spans="1:24" s="17" customFormat="1" ht="11.25" x14ac:dyDescent="0.2">
      <c r="A1154" s="17" t="s">
        <v>13796</v>
      </c>
      <c r="B1154" s="17" t="s">
        <v>13797</v>
      </c>
      <c r="C1154" s="17" t="s">
        <v>13798</v>
      </c>
      <c r="D1154" s="17" t="s">
        <v>13606</v>
      </c>
      <c r="E1154" s="17">
        <v>2021</v>
      </c>
      <c r="F1154" s="17" t="s">
        <v>6374</v>
      </c>
      <c r="H1154" s="17" t="s">
        <v>13799</v>
      </c>
      <c r="I1154" s="17" t="s">
        <v>13800</v>
      </c>
      <c r="J1154" s="17" t="s">
        <v>11082</v>
      </c>
      <c r="K1154" s="17" t="s">
        <v>13609</v>
      </c>
      <c r="L1154" s="17" t="s">
        <v>6658</v>
      </c>
      <c r="M1154" s="64">
        <v>302796</v>
      </c>
      <c r="N1154" s="64">
        <v>287654</v>
      </c>
      <c r="O1154" s="17" t="s">
        <v>5321</v>
      </c>
      <c r="P1154" s="17" t="s">
        <v>5321</v>
      </c>
      <c r="Q1154" s="17" t="s">
        <v>5321</v>
      </c>
      <c r="R1154" s="17" t="s">
        <v>5321</v>
      </c>
      <c r="S1154" s="17" t="s">
        <v>5321</v>
      </c>
      <c r="T1154" s="17" t="s">
        <v>5321</v>
      </c>
      <c r="U1154" s="17" t="s">
        <v>5321</v>
      </c>
      <c r="V1154" s="17">
        <v>0</v>
      </c>
      <c r="W1154" s="17">
        <v>0</v>
      </c>
      <c r="X1154" s="17">
        <v>0</v>
      </c>
    </row>
    <row r="1155" spans="1:24" s="17" customFormat="1" ht="11.25" x14ac:dyDescent="0.2">
      <c r="A1155" s="17" t="s">
        <v>13801</v>
      </c>
      <c r="B1155" s="17" t="s">
        <v>13802</v>
      </c>
      <c r="C1155" s="17" t="s">
        <v>13803</v>
      </c>
      <c r="D1155" s="17" t="s">
        <v>5325</v>
      </c>
      <c r="E1155" s="17">
        <v>2021</v>
      </c>
      <c r="F1155" s="17" t="s">
        <v>5713</v>
      </c>
      <c r="H1155" s="17" t="s">
        <v>13804</v>
      </c>
      <c r="I1155" s="17" t="s">
        <v>13805</v>
      </c>
      <c r="J1155" s="17" t="s">
        <v>5597</v>
      </c>
      <c r="K1155" s="17" t="s">
        <v>5704</v>
      </c>
      <c r="L1155" s="17" t="s">
        <v>5626</v>
      </c>
      <c r="M1155" s="64">
        <v>1128011</v>
      </c>
      <c r="N1155" s="64">
        <v>846007</v>
      </c>
      <c r="O1155" s="17" t="s">
        <v>5321</v>
      </c>
      <c r="P1155" s="17" t="s">
        <v>5321</v>
      </c>
      <c r="Q1155" s="17" t="s">
        <v>5321</v>
      </c>
      <c r="R1155" s="17" t="s">
        <v>5321</v>
      </c>
      <c r="S1155" s="17" t="s">
        <v>5321</v>
      </c>
      <c r="T1155" s="17" t="s">
        <v>5321</v>
      </c>
      <c r="U1155" s="17" t="s">
        <v>13806</v>
      </c>
      <c r="V1155" s="17">
        <v>0</v>
      </c>
      <c r="W1155" s="17">
        <v>0</v>
      </c>
      <c r="X1155" s="17">
        <v>0</v>
      </c>
    </row>
    <row r="1156" spans="1:24" s="17" customFormat="1" ht="11.25" x14ac:dyDescent="0.2">
      <c r="A1156" s="17" t="s">
        <v>13807</v>
      </c>
      <c r="B1156" s="17" t="s">
        <v>13808</v>
      </c>
      <c r="C1156" s="17" t="s">
        <v>13809</v>
      </c>
      <c r="D1156" s="17" t="s">
        <v>5325</v>
      </c>
      <c r="E1156" s="17">
        <v>2019</v>
      </c>
      <c r="F1156" s="17" t="s">
        <v>11</v>
      </c>
      <c r="H1156" s="17" t="s">
        <v>13810</v>
      </c>
      <c r="I1156" s="17" t="s">
        <v>13811</v>
      </c>
      <c r="J1156" s="17" t="s">
        <v>8842</v>
      </c>
      <c r="K1156" s="17" t="s">
        <v>9246</v>
      </c>
      <c r="L1156" s="17" t="s">
        <v>13812</v>
      </c>
      <c r="M1156" s="64">
        <v>6494031</v>
      </c>
      <c r="N1156" s="64">
        <v>3894124</v>
      </c>
      <c r="O1156" s="17" t="s">
        <v>5321</v>
      </c>
      <c r="P1156" s="17" t="s">
        <v>5321</v>
      </c>
      <c r="Q1156" s="17" t="s">
        <v>9656</v>
      </c>
      <c r="R1156" s="17" t="s">
        <v>5980</v>
      </c>
      <c r="S1156" s="17" t="s">
        <v>5838</v>
      </c>
      <c r="T1156" s="17" t="s">
        <v>5321</v>
      </c>
      <c r="U1156" s="17" t="s">
        <v>5321</v>
      </c>
      <c r="V1156" s="17">
        <v>1</v>
      </c>
      <c r="W1156" s="17">
        <v>0</v>
      </c>
      <c r="X1156" s="17">
        <v>0</v>
      </c>
    </row>
    <row r="1157" spans="1:24" s="17" customFormat="1" ht="11.25" x14ac:dyDescent="0.2">
      <c r="A1157" s="17" t="s">
        <v>13813</v>
      </c>
      <c r="B1157" s="17" t="s">
        <v>13814</v>
      </c>
      <c r="C1157" s="17" t="s">
        <v>13815</v>
      </c>
      <c r="D1157" s="17" t="s">
        <v>5325</v>
      </c>
      <c r="E1157" s="17">
        <v>2020</v>
      </c>
      <c r="F1157" s="17" t="s">
        <v>5326</v>
      </c>
      <c r="H1157" s="17" t="s">
        <v>13816</v>
      </c>
      <c r="I1157" s="17" t="s">
        <v>13817</v>
      </c>
      <c r="J1157" s="17" t="s">
        <v>5357</v>
      </c>
      <c r="K1157" s="17" t="s">
        <v>5345</v>
      </c>
      <c r="L1157" s="17" t="s">
        <v>5358</v>
      </c>
      <c r="M1157" s="64">
        <v>2438943</v>
      </c>
      <c r="N1157" s="64">
        <v>1463365</v>
      </c>
      <c r="O1157" s="17" t="s">
        <v>13818</v>
      </c>
      <c r="P1157" s="17" t="s">
        <v>13819</v>
      </c>
      <c r="Q1157" s="17" t="s">
        <v>13820</v>
      </c>
      <c r="R1157" s="17" t="s">
        <v>5321</v>
      </c>
      <c r="S1157" s="17" t="s">
        <v>13821</v>
      </c>
      <c r="T1157" s="17" t="s">
        <v>5321</v>
      </c>
      <c r="U1157" s="17" t="s">
        <v>13822</v>
      </c>
      <c r="V1157" s="17">
        <v>1</v>
      </c>
      <c r="W1157" s="17">
        <v>0</v>
      </c>
      <c r="X1157" s="17">
        <v>0</v>
      </c>
    </row>
    <row r="1158" spans="1:24" s="17" customFormat="1" ht="11.25" x14ac:dyDescent="0.2">
      <c r="A1158" s="17" t="s">
        <v>13823</v>
      </c>
      <c r="B1158" s="17" t="s">
        <v>13824</v>
      </c>
      <c r="C1158" s="17" t="s">
        <v>13825</v>
      </c>
      <c r="D1158" s="17" t="s">
        <v>5393</v>
      </c>
      <c r="E1158" s="17">
        <v>2021</v>
      </c>
      <c r="F1158" s="17" t="s">
        <v>5655</v>
      </c>
      <c r="I1158" s="17" t="s">
        <v>13826</v>
      </c>
      <c r="J1158" s="17" t="s">
        <v>13827</v>
      </c>
      <c r="K1158" s="17" t="s">
        <v>5704</v>
      </c>
      <c r="L1158" s="17" t="s">
        <v>9219</v>
      </c>
      <c r="M1158" s="64">
        <v>7162398</v>
      </c>
      <c r="N1158" s="64">
        <v>4297433</v>
      </c>
      <c r="O1158" s="17" t="s">
        <v>5321</v>
      </c>
      <c r="P1158" s="17" t="s">
        <v>5321</v>
      </c>
      <c r="Q1158" s="17" t="s">
        <v>5321</v>
      </c>
      <c r="R1158" s="17" t="s">
        <v>5321</v>
      </c>
      <c r="S1158" s="17" t="s">
        <v>5321</v>
      </c>
      <c r="T1158" s="17" t="s">
        <v>5321</v>
      </c>
      <c r="U1158" s="17" t="s">
        <v>5321</v>
      </c>
      <c r="V1158" s="17">
        <v>0</v>
      </c>
      <c r="W1158" s="17">
        <v>0</v>
      </c>
      <c r="X1158" s="17">
        <v>0</v>
      </c>
    </row>
    <row r="1159" spans="1:24" s="17" customFormat="1" ht="11.25" x14ac:dyDescent="0.2">
      <c r="A1159" s="17" t="s">
        <v>13828</v>
      </c>
      <c r="B1159" s="17" t="s">
        <v>13829</v>
      </c>
      <c r="C1159" s="17" t="s">
        <v>13830</v>
      </c>
      <c r="D1159" s="17" t="s">
        <v>5393</v>
      </c>
      <c r="E1159" s="17">
        <v>2014</v>
      </c>
      <c r="F1159" s="17" t="s">
        <v>5430</v>
      </c>
      <c r="H1159" s="17" t="s">
        <v>13831</v>
      </c>
      <c r="I1159" s="17" t="s">
        <v>13832</v>
      </c>
      <c r="J1159" s="17" t="s">
        <v>5329</v>
      </c>
      <c r="K1159" s="17" t="s">
        <v>5421</v>
      </c>
      <c r="L1159" s="17" t="s">
        <v>5775</v>
      </c>
      <c r="M1159" s="64">
        <v>1267881</v>
      </c>
      <c r="N1159" s="64">
        <v>710627</v>
      </c>
      <c r="O1159" s="17" t="s">
        <v>13833</v>
      </c>
      <c r="P1159" s="17" t="s">
        <v>13834</v>
      </c>
      <c r="Q1159" s="17" t="s">
        <v>13835</v>
      </c>
      <c r="R1159" s="17" t="s">
        <v>5321</v>
      </c>
      <c r="S1159" s="17" t="s">
        <v>5321</v>
      </c>
      <c r="T1159" s="17" t="s">
        <v>5321</v>
      </c>
      <c r="U1159" s="17" t="s">
        <v>5321</v>
      </c>
      <c r="V1159" s="17">
        <v>0</v>
      </c>
      <c r="W1159" s="17">
        <v>0</v>
      </c>
      <c r="X1159" s="17">
        <v>0</v>
      </c>
    </row>
    <row r="1160" spans="1:24" s="17" customFormat="1" ht="11.25" x14ac:dyDescent="0.2">
      <c r="A1160" s="17" t="s">
        <v>13836</v>
      </c>
      <c r="B1160" s="17" t="s">
        <v>13837</v>
      </c>
      <c r="C1160" s="17" t="s">
        <v>13838</v>
      </c>
      <c r="D1160" s="17" t="s">
        <v>5325</v>
      </c>
      <c r="E1160" s="17">
        <v>2021</v>
      </c>
      <c r="F1160" s="17" t="s">
        <v>5460</v>
      </c>
      <c r="H1160" s="17" t="s">
        <v>13839</v>
      </c>
      <c r="I1160" s="17" t="s">
        <v>13840</v>
      </c>
      <c r="J1160" s="17" t="s">
        <v>13841</v>
      </c>
      <c r="K1160" s="17" t="s">
        <v>5693</v>
      </c>
      <c r="L1160" s="17" t="s">
        <v>13842</v>
      </c>
      <c r="M1160" s="64">
        <v>5461316</v>
      </c>
      <c r="N1160" s="64">
        <v>3276786</v>
      </c>
      <c r="O1160" s="17" t="s">
        <v>5321</v>
      </c>
      <c r="P1160" s="17" t="s">
        <v>5321</v>
      </c>
      <c r="Q1160" s="17" t="s">
        <v>5321</v>
      </c>
      <c r="R1160" s="17" t="s">
        <v>5321</v>
      </c>
      <c r="S1160" s="17" t="s">
        <v>5321</v>
      </c>
      <c r="T1160" s="17" t="s">
        <v>5321</v>
      </c>
      <c r="U1160" s="17" t="s">
        <v>13843</v>
      </c>
      <c r="V1160" s="17">
        <v>0</v>
      </c>
      <c r="W1160" s="17">
        <v>0</v>
      </c>
      <c r="X1160" s="17">
        <v>0</v>
      </c>
    </row>
    <row r="1161" spans="1:24" s="17" customFormat="1" ht="11.25" x14ac:dyDescent="0.2">
      <c r="A1161" s="17" t="s">
        <v>13844</v>
      </c>
      <c r="B1161" s="17" t="s">
        <v>13845</v>
      </c>
      <c r="C1161" s="17" t="s">
        <v>13844</v>
      </c>
      <c r="D1161" s="17" t="s">
        <v>5393</v>
      </c>
      <c r="E1161" s="17">
        <v>2016</v>
      </c>
      <c r="F1161" s="17" t="s">
        <v>5430</v>
      </c>
      <c r="H1161" s="17" t="s">
        <v>13846</v>
      </c>
      <c r="I1161" s="17" t="s">
        <v>13847</v>
      </c>
      <c r="J1161" s="17" t="s">
        <v>5560</v>
      </c>
      <c r="K1161" s="17" t="s">
        <v>5385</v>
      </c>
      <c r="L1161" s="17" t="s">
        <v>5608</v>
      </c>
      <c r="M1161" s="64">
        <v>1233500</v>
      </c>
      <c r="N1161" s="64">
        <v>738898</v>
      </c>
      <c r="O1161" s="17" t="s">
        <v>13848</v>
      </c>
      <c r="P1161" s="17" t="s">
        <v>13849</v>
      </c>
      <c r="Q1161" s="17" t="s">
        <v>13850</v>
      </c>
      <c r="R1161" s="17" t="s">
        <v>5321</v>
      </c>
      <c r="S1161" s="17" t="s">
        <v>5321</v>
      </c>
      <c r="T1161" s="17" t="s">
        <v>5321</v>
      </c>
      <c r="U1161" s="17" t="s">
        <v>5321</v>
      </c>
      <c r="V1161" s="17">
        <v>1</v>
      </c>
      <c r="W1161" s="17">
        <v>0</v>
      </c>
      <c r="X1161" s="17">
        <v>0</v>
      </c>
    </row>
    <row r="1162" spans="1:24" s="17" customFormat="1" ht="11.25" x14ac:dyDescent="0.2">
      <c r="A1162" s="17" t="s">
        <v>13851</v>
      </c>
      <c r="B1162" s="17" t="s">
        <v>13852</v>
      </c>
      <c r="C1162" s="17" t="s">
        <v>13853</v>
      </c>
      <c r="D1162" s="17" t="s">
        <v>5325</v>
      </c>
      <c r="E1162" s="17">
        <v>2021</v>
      </c>
      <c r="F1162" s="17" t="s">
        <v>5460</v>
      </c>
      <c r="H1162" s="17" t="s">
        <v>13854</v>
      </c>
      <c r="I1162" s="17" t="s">
        <v>13855</v>
      </c>
      <c r="J1162" s="17" t="s">
        <v>13856</v>
      </c>
      <c r="K1162" s="17" t="s">
        <v>5704</v>
      </c>
      <c r="L1162" s="17" t="s">
        <v>9810</v>
      </c>
      <c r="M1162" s="64">
        <v>4797797</v>
      </c>
      <c r="N1162" s="64">
        <v>2878672</v>
      </c>
      <c r="O1162" s="17" t="s">
        <v>5321</v>
      </c>
      <c r="P1162" s="17" t="s">
        <v>5321</v>
      </c>
      <c r="Q1162" s="17" t="s">
        <v>5321</v>
      </c>
      <c r="R1162" s="17" t="s">
        <v>5321</v>
      </c>
      <c r="S1162" s="17" t="s">
        <v>5321</v>
      </c>
      <c r="T1162" s="17" t="s">
        <v>5321</v>
      </c>
      <c r="U1162" s="17" t="s">
        <v>13857</v>
      </c>
      <c r="V1162" s="17">
        <v>0</v>
      </c>
      <c r="W1162" s="17">
        <v>0</v>
      </c>
      <c r="X1162" s="17">
        <v>0</v>
      </c>
    </row>
    <row r="1163" spans="1:24" s="17" customFormat="1" ht="11.25" x14ac:dyDescent="0.2">
      <c r="A1163" s="17" t="s">
        <v>13858</v>
      </c>
      <c r="B1163" s="17" t="s">
        <v>13859</v>
      </c>
      <c r="C1163" s="17" t="s">
        <v>13860</v>
      </c>
      <c r="D1163" s="17" t="s">
        <v>5441</v>
      </c>
      <c r="E1163" s="17">
        <v>2021</v>
      </c>
      <c r="F1163" s="17" t="s">
        <v>5460</v>
      </c>
      <c r="H1163" s="17" t="s">
        <v>13861</v>
      </c>
      <c r="I1163" s="17" t="s">
        <v>13862</v>
      </c>
      <c r="J1163" s="17" t="s">
        <v>6845</v>
      </c>
      <c r="K1163" s="17" t="s">
        <v>5704</v>
      </c>
      <c r="L1163" s="17" t="s">
        <v>8708</v>
      </c>
      <c r="M1163" s="64">
        <v>3236857</v>
      </c>
      <c r="N1163" s="64">
        <v>1942114</v>
      </c>
      <c r="O1163" s="17" t="s">
        <v>5321</v>
      </c>
      <c r="P1163" s="17" t="s">
        <v>5321</v>
      </c>
      <c r="Q1163" s="17" t="s">
        <v>5321</v>
      </c>
      <c r="R1163" s="17" t="s">
        <v>5321</v>
      </c>
      <c r="S1163" s="17" t="s">
        <v>5321</v>
      </c>
      <c r="T1163" s="17" t="s">
        <v>5321</v>
      </c>
      <c r="U1163" s="17" t="s">
        <v>5321</v>
      </c>
      <c r="V1163" s="17">
        <v>0</v>
      </c>
      <c r="W1163" s="17">
        <v>0</v>
      </c>
      <c r="X1163" s="17">
        <v>0</v>
      </c>
    </row>
    <row r="1164" spans="1:24" s="17" customFormat="1" ht="11.25" x14ac:dyDescent="0.2">
      <c r="A1164" s="17" t="s">
        <v>13863</v>
      </c>
      <c r="B1164" s="17" t="s">
        <v>13864</v>
      </c>
      <c r="C1164" s="17" t="s">
        <v>13865</v>
      </c>
      <c r="D1164" s="17" t="s">
        <v>5441</v>
      </c>
      <c r="E1164" s="17">
        <v>2021</v>
      </c>
      <c r="F1164" s="17" t="s">
        <v>5470</v>
      </c>
      <c r="H1164" s="17" t="s">
        <v>13866</v>
      </c>
      <c r="I1164" s="17" t="s">
        <v>13867</v>
      </c>
      <c r="J1164" s="17" t="s">
        <v>5703</v>
      </c>
      <c r="K1164" s="17" t="s">
        <v>5572</v>
      </c>
      <c r="L1164" s="17" t="s">
        <v>13868</v>
      </c>
      <c r="M1164" s="64">
        <v>4892901</v>
      </c>
      <c r="N1164" s="64">
        <v>2935738</v>
      </c>
      <c r="O1164" s="17" t="s">
        <v>5321</v>
      </c>
      <c r="P1164" s="17" t="s">
        <v>5321</v>
      </c>
      <c r="Q1164" s="17" t="s">
        <v>5321</v>
      </c>
      <c r="R1164" s="17" t="s">
        <v>5321</v>
      </c>
      <c r="S1164" s="17" t="s">
        <v>5321</v>
      </c>
      <c r="T1164" s="17" t="s">
        <v>5321</v>
      </c>
      <c r="U1164" s="17" t="s">
        <v>5321</v>
      </c>
      <c r="V1164" s="17">
        <v>0</v>
      </c>
      <c r="W1164" s="17">
        <v>0</v>
      </c>
      <c r="X1164" s="17">
        <v>0</v>
      </c>
    </row>
    <row r="1165" spans="1:24" s="17" customFormat="1" ht="11.25" x14ac:dyDescent="0.2">
      <c r="A1165" s="17" t="s">
        <v>13869</v>
      </c>
      <c r="B1165" s="17" t="s">
        <v>13870</v>
      </c>
      <c r="C1165" s="17" t="s">
        <v>13871</v>
      </c>
      <c r="D1165" s="17" t="s">
        <v>13606</v>
      </c>
      <c r="E1165" s="17">
        <v>2021</v>
      </c>
      <c r="F1165" s="17" t="s">
        <v>5460</v>
      </c>
      <c r="H1165" s="17" t="s">
        <v>13872</v>
      </c>
      <c r="I1165" s="17" t="s">
        <v>13873</v>
      </c>
      <c r="J1165" s="17" t="s">
        <v>13874</v>
      </c>
      <c r="K1165" s="17" t="s">
        <v>13640</v>
      </c>
      <c r="L1165" s="17" t="s">
        <v>13675</v>
      </c>
      <c r="M1165" s="64">
        <v>2102144</v>
      </c>
      <c r="N1165" s="64">
        <v>1997034</v>
      </c>
      <c r="O1165" s="17" t="s">
        <v>5321</v>
      </c>
      <c r="P1165" s="17" t="s">
        <v>5321</v>
      </c>
      <c r="Q1165" s="17" t="s">
        <v>5321</v>
      </c>
      <c r="R1165" s="17" t="s">
        <v>5321</v>
      </c>
      <c r="S1165" s="17" t="s">
        <v>5321</v>
      </c>
      <c r="T1165" s="17" t="s">
        <v>5321</v>
      </c>
      <c r="U1165" s="17" t="s">
        <v>5321</v>
      </c>
      <c r="V1165" s="17">
        <v>0</v>
      </c>
      <c r="W1165" s="17">
        <v>0</v>
      </c>
      <c r="X1165" s="17">
        <v>0</v>
      </c>
    </row>
    <row r="1166" spans="1:24" s="17" customFormat="1" ht="11.25" x14ac:dyDescent="0.2">
      <c r="A1166" s="17" t="s">
        <v>13875</v>
      </c>
      <c r="B1166" s="17" t="s">
        <v>13876</v>
      </c>
      <c r="C1166" s="17" t="s">
        <v>13877</v>
      </c>
      <c r="D1166" s="17" t="s">
        <v>5325</v>
      </c>
      <c r="E1166" s="17">
        <v>2020</v>
      </c>
      <c r="F1166" s="17" t="s">
        <v>6335</v>
      </c>
      <c r="H1166" s="17" t="s">
        <v>13878</v>
      </c>
      <c r="I1166" s="17" t="s">
        <v>13879</v>
      </c>
      <c r="J1166" s="17" t="s">
        <v>10139</v>
      </c>
      <c r="K1166" s="17" t="s">
        <v>5398</v>
      </c>
      <c r="L1166" s="17" t="s">
        <v>7984</v>
      </c>
      <c r="M1166" s="64">
        <v>6486597</v>
      </c>
      <c r="N1166" s="64">
        <v>3891958</v>
      </c>
      <c r="O1166" s="17" t="s">
        <v>5372</v>
      </c>
      <c r="P1166" s="17" t="s">
        <v>13880</v>
      </c>
      <c r="Q1166" s="17" t="s">
        <v>8186</v>
      </c>
      <c r="R1166" s="17" t="s">
        <v>5321</v>
      </c>
      <c r="S1166" s="17" t="s">
        <v>13881</v>
      </c>
      <c r="T1166" s="17" t="s">
        <v>5321</v>
      </c>
      <c r="U1166" s="17" t="s">
        <v>13882</v>
      </c>
      <c r="V1166" s="17">
        <v>1</v>
      </c>
      <c r="W1166" s="17">
        <v>0</v>
      </c>
      <c r="X1166" s="17">
        <v>0</v>
      </c>
    </row>
    <row r="1167" spans="1:24" s="17" customFormat="1" ht="11.25" x14ac:dyDescent="0.2">
      <c r="A1167" s="17" t="s">
        <v>13883</v>
      </c>
      <c r="B1167" s="17" t="s">
        <v>13884</v>
      </c>
      <c r="C1167" s="17" t="s">
        <v>13885</v>
      </c>
      <c r="D1167" s="17" t="s">
        <v>13606</v>
      </c>
      <c r="E1167" s="17">
        <v>2021</v>
      </c>
      <c r="F1167" s="17" t="s">
        <v>5713</v>
      </c>
      <c r="H1167" s="17" t="s">
        <v>13886</v>
      </c>
      <c r="I1167" s="17" t="s">
        <v>13887</v>
      </c>
      <c r="J1167" s="17" t="s">
        <v>13888</v>
      </c>
      <c r="K1167" s="17" t="s">
        <v>13795</v>
      </c>
      <c r="L1167" s="17" t="s">
        <v>5794</v>
      </c>
      <c r="M1167" s="64">
        <v>1842097</v>
      </c>
      <c r="N1167" s="64">
        <v>1749992</v>
      </c>
      <c r="O1167" s="17" t="s">
        <v>5321</v>
      </c>
      <c r="P1167" s="17" t="s">
        <v>5321</v>
      </c>
      <c r="Q1167" s="17" t="s">
        <v>5321</v>
      </c>
      <c r="R1167" s="17" t="s">
        <v>5321</v>
      </c>
      <c r="S1167" s="17" t="s">
        <v>5321</v>
      </c>
      <c r="T1167" s="17" t="s">
        <v>5321</v>
      </c>
      <c r="U1167" s="17" t="s">
        <v>5321</v>
      </c>
      <c r="V1167" s="17">
        <v>0</v>
      </c>
      <c r="W1167" s="17">
        <v>0</v>
      </c>
      <c r="X1167" s="17">
        <v>0</v>
      </c>
    </row>
    <row r="1168" spans="1:24" s="17" customFormat="1" ht="11.25" x14ac:dyDescent="0.2">
      <c r="A1168" s="17" t="s">
        <v>13889</v>
      </c>
      <c r="B1168" s="17" t="s">
        <v>13890</v>
      </c>
      <c r="C1168" s="17" t="s">
        <v>13891</v>
      </c>
      <c r="D1168" s="17" t="s">
        <v>5393</v>
      </c>
      <c r="E1168" s="17">
        <v>2020</v>
      </c>
      <c r="F1168" s="17" t="s">
        <v>11</v>
      </c>
      <c r="H1168" s="17" t="s">
        <v>13892</v>
      </c>
      <c r="I1168" s="17" t="s">
        <v>13893</v>
      </c>
      <c r="J1168" s="17" t="s">
        <v>5409</v>
      </c>
      <c r="K1168" s="17" t="s">
        <v>5345</v>
      </c>
      <c r="L1168" s="17" t="s">
        <v>7771</v>
      </c>
      <c r="M1168" s="64">
        <v>3337607</v>
      </c>
      <c r="N1168" s="64">
        <v>1835681</v>
      </c>
      <c r="O1168" s="17" t="s">
        <v>13894</v>
      </c>
      <c r="P1168" s="17" t="s">
        <v>13895</v>
      </c>
      <c r="Q1168" s="17" t="s">
        <v>11076</v>
      </c>
      <c r="R1168" s="17" t="s">
        <v>5321</v>
      </c>
      <c r="S1168" s="17" t="s">
        <v>5321</v>
      </c>
      <c r="T1168" s="17" t="s">
        <v>5321</v>
      </c>
      <c r="U1168" s="17" t="s">
        <v>5321</v>
      </c>
      <c r="V1168" s="17">
        <v>1</v>
      </c>
      <c r="W1168" s="17">
        <v>0</v>
      </c>
      <c r="X1168" s="17">
        <v>0</v>
      </c>
    </row>
    <row r="1169" spans="1:24" s="17" customFormat="1" ht="11.25" x14ac:dyDescent="0.2">
      <c r="A1169" s="17" t="s">
        <v>13896</v>
      </c>
      <c r="B1169" s="17" t="s">
        <v>13897</v>
      </c>
      <c r="C1169" s="17" t="s">
        <v>13898</v>
      </c>
      <c r="D1169" s="17" t="s">
        <v>5325</v>
      </c>
      <c r="E1169" s="17">
        <v>2020</v>
      </c>
      <c r="F1169" s="17" t="s">
        <v>5326</v>
      </c>
      <c r="H1169" s="17" t="s">
        <v>13899</v>
      </c>
      <c r="I1169" s="17" t="s">
        <v>13900</v>
      </c>
      <c r="J1169" s="17" t="s">
        <v>5671</v>
      </c>
      <c r="K1169" s="17" t="s">
        <v>13061</v>
      </c>
      <c r="L1169" s="17" t="s">
        <v>13901</v>
      </c>
      <c r="M1169" s="64">
        <v>4444117</v>
      </c>
      <c r="N1169" s="64">
        <v>2666470</v>
      </c>
      <c r="O1169" s="17" t="s">
        <v>13902</v>
      </c>
      <c r="P1169" s="17" t="s">
        <v>13903</v>
      </c>
      <c r="Q1169" s="17" t="s">
        <v>13217</v>
      </c>
      <c r="R1169" s="17" t="s">
        <v>5335</v>
      </c>
      <c r="S1169" s="17" t="s">
        <v>13904</v>
      </c>
      <c r="T1169" s="17" t="s">
        <v>5321</v>
      </c>
      <c r="U1169" s="17" t="s">
        <v>13905</v>
      </c>
      <c r="V1169" s="17">
        <v>1</v>
      </c>
      <c r="W1169" s="17">
        <v>0</v>
      </c>
      <c r="X1169" s="17">
        <v>0</v>
      </c>
    </row>
    <row r="1170" spans="1:24" s="17" customFormat="1" ht="11.25" x14ac:dyDescent="0.2">
      <c r="A1170" s="17" t="s">
        <v>13906</v>
      </c>
      <c r="B1170" s="17" t="s">
        <v>13907</v>
      </c>
      <c r="C1170" s="17" t="s">
        <v>13908</v>
      </c>
      <c r="D1170" s="17" t="s">
        <v>5429</v>
      </c>
      <c r="E1170" s="17">
        <v>2014</v>
      </c>
      <c r="F1170" s="17" t="s">
        <v>11</v>
      </c>
      <c r="H1170" s="17" t="s">
        <v>13909</v>
      </c>
      <c r="I1170" s="17" t="s">
        <v>13910</v>
      </c>
      <c r="J1170" s="17" t="s">
        <v>5597</v>
      </c>
      <c r="K1170" s="17" t="s">
        <v>5421</v>
      </c>
      <c r="L1170" s="17" t="s">
        <v>7972</v>
      </c>
      <c r="M1170" s="64">
        <v>1228431</v>
      </c>
      <c r="N1170" s="64">
        <v>720228</v>
      </c>
      <c r="O1170" s="17" t="s">
        <v>13911</v>
      </c>
      <c r="P1170" s="17" t="s">
        <v>13912</v>
      </c>
      <c r="Q1170" s="17" t="s">
        <v>13913</v>
      </c>
      <c r="R1170" s="17" t="s">
        <v>5321</v>
      </c>
      <c r="S1170" s="17" t="s">
        <v>5321</v>
      </c>
      <c r="T1170" s="17" t="s">
        <v>5321</v>
      </c>
      <c r="U1170" s="17" t="s">
        <v>5321</v>
      </c>
      <c r="V1170" s="17">
        <v>1</v>
      </c>
      <c r="W1170" s="17">
        <v>0</v>
      </c>
      <c r="X1170" s="17">
        <v>0</v>
      </c>
    </row>
    <row r="1171" spans="1:24" s="17" customFormat="1" ht="11.25" x14ac:dyDescent="0.2">
      <c r="A1171" s="17" t="s">
        <v>13914</v>
      </c>
      <c r="B1171" s="17" t="s">
        <v>13915</v>
      </c>
      <c r="C1171" s="17" t="s">
        <v>13916</v>
      </c>
      <c r="D1171" s="17" t="s">
        <v>5406</v>
      </c>
      <c r="E1171" s="17">
        <v>2016</v>
      </c>
      <c r="F1171" s="17" t="s">
        <v>11</v>
      </c>
      <c r="H1171" s="17" t="s">
        <v>10091</v>
      </c>
      <c r="I1171" s="17" t="s">
        <v>13917</v>
      </c>
      <c r="J1171" s="17" t="s">
        <v>5384</v>
      </c>
      <c r="K1171" s="17" t="s">
        <v>7176</v>
      </c>
      <c r="L1171" s="17" t="s">
        <v>13918</v>
      </c>
      <c r="M1171" s="64">
        <v>1000814</v>
      </c>
      <c r="N1171" s="64">
        <v>593648</v>
      </c>
      <c r="O1171" s="17" t="s">
        <v>13919</v>
      </c>
      <c r="P1171" s="17" t="s">
        <v>13920</v>
      </c>
      <c r="Q1171" s="17" t="s">
        <v>5321</v>
      </c>
      <c r="R1171" s="17" t="s">
        <v>5321</v>
      </c>
      <c r="S1171" s="17" t="s">
        <v>5321</v>
      </c>
      <c r="T1171" s="17" t="s">
        <v>5321</v>
      </c>
      <c r="U1171" s="17" t="s">
        <v>5321</v>
      </c>
      <c r="V1171" s="17">
        <v>1</v>
      </c>
      <c r="W1171" s="17">
        <v>0</v>
      </c>
      <c r="X1171" s="17">
        <v>0</v>
      </c>
    </row>
    <row r="1172" spans="1:24" s="17" customFormat="1" ht="11.25" x14ac:dyDescent="0.2">
      <c r="A1172" s="17" t="s">
        <v>13921</v>
      </c>
      <c r="B1172" s="17" t="s">
        <v>13922</v>
      </c>
      <c r="C1172" s="17" t="s">
        <v>13923</v>
      </c>
      <c r="D1172" s="17" t="s">
        <v>5325</v>
      </c>
      <c r="E1172" s="17">
        <v>2021</v>
      </c>
      <c r="F1172" s="17" t="s">
        <v>5460</v>
      </c>
      <c r="H1172" s="17" t="s">
        <v>5701</v>
      </c>
      <c r="I1172" s="17" t="s">
        <v>13924</v>
      </c>
      <c r="J1172" s="17" t="s">
        <v>13925</v>
      </c>
      <c r="K1172" s="17" t="s">
        <v>5704</v>
      </c>
      <c r="L1172" s="17" t="s">
        <v>5659</v>
      </c>
      <c r="M1172" s="64">
        <v>5307437</v>
      </c>
      <c r="N1172" s="64">
        <v>3184462</v>
      </c>
      <c r="O1172" s="17" t="s">
        <v>5321</v>
      </c>
      <c r="P1172" s="17" t="s">
        <v>5321</v>
      </c>
      <c r="Q1172" s="17" t="s">
        <v>5321</v>
      </c>
      <c r="R1172" s="17" t="s">
        <v>5321</v>
      </c>
      <c r="S1172" s="17" t="s">
        <v>5321</v>
      </c>
      <c r="T1172" s="17" t="s">
        <v>5321</v>
      </c>
      <c r="U1172" s="17" t="s">
        <v>5321</v>
      </c>
      <c r="V1172" s="17">
        <v>0</v>
      </c>
      <c r="W1172" s="17">
        <v>0</v>
      </c>
      <c r="X1172" s="17">
        <v>0</v>
      </c>
    </row>
    <row r="1173" spans="1:24" s="17" customFormat="1" ht="11.25" x14ac:dyDescent="0.2">
      <c r="A1173" s="17" t="s">
        <v>13926</v>
      </c>
      <c r="B1173" s="17" t="s">
        <v>13927</v>
      </c>
      <c r="C1173" s="17" t="s">
        <v>13928</v>
      </c>
      <c r="D1173" s="17" t="s">
        <v>5393</v>
      </c>
      <c r="E1173" s="17">
        <v>2021</v>
      </c>
      <c r="F1173" s="17" t="s">
        <v>5460</v>
      </c>
      <c r="H1173" s="17" t="s">
        <v>13929</v>
      </c>
      <c r="I1173" s="17" t="s">
        <v>13930</v>
      </c>
      <c r="J1173" s="17" t="s">
        <v>13931</v>
      </c>
      <c r="K1173" s="17" t="s">
        <v>5693</v>
      </c>
      <c r="L1173" s="17" t="s">
        <v>5694</v>
      </c>
      <c r="M1173" s="64">
        <v>2172635</v>
      </c>
      <c r="N1173" s="64">
        <v>1303581</v>
      </c>
      <c r="O1173" s="17" t="s">
        <v>5321</v>
      </c>
      <c r="P1173" s="17" t="s">
        <v>5321</v>
      </c>
      <c r="Q1173" s="17" t="s">
        <v>5321</v>
      </c>
      <c r="R1173" s="17" t="s">
        <v>5321</v>
      </c>
      <c r="S1173" s="17" t="s">
        <v>5321</v>
      </c>
      <c r="T1173" s="17" t="s">
        <v>5321</v>
      </c>
      <c r="U1173" s="17" t="s">
        <v>5321</v>
      </c>
      <c r="V1173" s="17">
        <v>0</v>
      </c>
      <c r="W1173" s="17">
        <v>0</v>
      </c>
      <c r="X1173" s="17">
        <v>0</v>
      </c>
    </row>
    <row r="1174" spans="1:24" s="17" customFormat="1" ht="11.25" x14ac:dyDescent="0.2">
      <c r="A1174" s="17" t="s">
        <v>13932</v>
      </c>
      <c r="B1174" s="17" t="s">
        <v>13933</v>
      </c>
      <c r="C1174" s="17" t="s">
        <v>13934</v>
      </c>
      <c r="D1174" s="17" t="s">
        <v>5429</v>
      </c>
      <c r="E1174" s="17">
        <v>2021</v>
      </c>
      <c r="F1174" s="17" t="s">
        <v>5341</v>
      </c>
      <c r="H1174" s="17" t="s">
        <v>13935</v>
      </c>
      <c r="I1174" s="17" t="s">
        <v>13936</v>
      </c>
      <c r="J1174" s="17" t="s">
        <v>13937</v>
      </c>
      <c r="K1174" s="17" t="s">
        <v>5704</v>
      </c>
      <c r="L1174" s="17" t="s">
        <v>5659</v>
      </c>
      <c r="M1174" s="64">
        <v>3768719</v>
      </c>
      <c r="N1174" s="64">
        <v>2261231</v>
      </c>
      <c r="O1174" s="17" t="s">
        <v>5321</v>
      </c>
      <c r="P1174" s="17" t="s">
        <v>5321</v>
      </c>
      <c r="Q1174" s="17" t="s">
        <v>5321</v>
      </c>
      <c r="R1174" s="17" t="s">
        <v>5321</v>
      </c>
      <c r="S1174" s="17" t="s">
        <v>5321</v>
      </c>
      <c r="T1174" s="17" t="s">
        <v>5321</v>
      </c>
      <c r="U1174" s="17" t="s">
        <v>5321</v>
      </c>
      <c r="V1174" s="17">
        <v>0</v>
      </c>
      <c r="W1174" s="17">
        <v>0</v>
      </c>
      <c r="X1174" s="17">
        <v>0</v>
      </c>
    </row>
    <row r="1175" spans="1:24" s="17" customFormat="1" ht="11.25" x14ac:dyDescent="0.2">
      <c r="A1175" s="17" t="s">
        <v>13938</v>
      </c>
      <c r="B1175" s="17" t="s">
        <v>13939</v>
      </c>
      <c r="C1175" s="17" t="s">
        <v>13940</v>
      </c>
      <c r="D1175" s="17" t="s">
        <v>5393</v>
      </c>
      <c r="E1175" s="17">
        <v>2016</v>
      </c>
      <c r="F1175" s="17" t="s">
        <v>5430</v>
      </c>
      <c r="H1175" s="17" t="s">
        <v>5485</v>
      </c>
      <c r="I1175" s="17" t="s">
        <v>13941</v>
      </c>
      <c r="J1175" s="17" t="s">
        <v>5607</v>
      </c>
      <c r="K1175" s="17" t="s">
        <v>6694</v>
      </c>
      <c r="L1175" s="17" t="s">
        <v>5509</v>
      </c>
      <c r="M1175" s="64">
        <v>1728018</v>
      </c>
      <c r="N1175" s="64">
        <v>1033569</v>
      </c>
      <c r="O1175" s="17" t="s">
        <v>10774</v>
      </c>
      <c r="P1175" s="17" t="s">
        <v>13942</v>
      </c>
      <c r="Q1175" s="17" t="s">
        <v>8218</v>
      </c>
      <c r="R1175" s="17" t="s">
        <v>5321</v>
      </c>
      <c r="S1175" s="17" t="s">
        <v>5321</v>
      </c>
      <c r="T1175" s="17" t="s">
        <v>5321</v>
      </c>
      <c r="U1175" s="17" t="s">
        <v>5321</v>
      </c>
      <c r="V1175" s="17">
        <v>1</v>
      </c>
      <c r="W1175" s="17">
        <v>0</v>
      </c>
      <c r="X1175" s="17">
        <v>0</v>
      </c>
    </row>
    <row r="1176" spans="1:24" s="17" customFormat="1" ht="11.25" x14ac:dyDescent="0.2">
      <c r="A1176" s="17" t="s">
        <v>13943</v>
      </c>
      <c r="B1176" s="17" t="s">
        <v>13944</v>
      </c>
      <c r="C1176" s="17" t="s">
        <v>13945</v>
      </c>
      <c r="D1176" s="17" t="s">
        <v>5393</v>
      </c>
      <c r="E1176" s="17">
        <v>2014</v>
      </c>
      <c r="F1176" s="17" t="s">
        <v>5430</v>
      </c>
      <c r="H1176" s="17" t="s">
        <v>11500</v>
      </c>
      <c r="I1176" s="17" t="s">
        <v>13946</v>
      </c>
      <c r="J1176" s="17" t="s">
        <v>5607</v>
      </c>
      <c r="K1176" s="17" t="s">
        <v>5421</v>
      </c>
      <c r="L1176" s="17" t="s">
        <v>5775</v>
      </c>
      <c r="M1176" s="64">
        <v>2165515</v>
      </c>
      <c r="N1176" s="64">
        <v>1299306</v>
      </c>
      <c r="O1176" s="17" t="s">
        <v>5766</v>
      </c>
      <c r="P1176" s="17" t="s">
        <v>13947</v>
      </c>
      <c r="Q1176" s="17" t="s">
        <v>11330</v>
      </c>
      <c r="R1176" s="17" t="s">
        <v>5321</v>
      </c>
      <c r="S1176" s="17" t="s">
        <v>5321</v>
      </c>
      <c r="T1176" s="17" t="s">
        <v>5321</v>
      </c>
      <c r="U1176" s="17" t="s">
        <v>5321</v>
      </c>
      <c r="V1176" s="17">
        <v>1</v>
      </c>
      <c r="W1176" s="17">
        <v>0</v>
      </c>
      <c r="X1176" s="17">
        <v>0</v>
      </c>
    </row>
    <row r="1177" spans="1:24" s="17" customFormat="1" ht="11.25" x14ac:dyDescent="0.2">
      <c r="A1177" s="17" t="s">
        <v>13948</v>
      </c>
      <c r="B1177" s="17" t="s">
        <v>13949</v>
      </c>
      <c r="C1177" s="17" t="s">
        <v>13950</v>
      </c>
      <c r="D1177" s="17" t="s">
        <v>5393</v>
      </c>
      <c r="E1177" s="17">
        <v>2021</v>
      </c>
      <c r="F1177" s="17" t="s">
        <v>5460</v>
      </c>
      <c r="H1177" s="17" t="s">
        <v>13951</v>
      </c>
      <c r="I1177" s="17" t="s">
        <v>13952</v>
      </c>
      <c r="J1177" s="17" t="s">
        <v>13953</v>
      </c>
      <c r="K1177" s="17" t="s">
        <v>5693</v>
      </c>
      <c r="L1177" s="17" t="s">
        <v>8626</v>
      </c>
      <c r="M1177" s="64">
        <v>4091892</v>
      </c>
      <c r="N1177" s="64">
        <v>2455135</v>
      </c>
      <c r="O1177" s="17" t="s">
        <v>5321</v>
      </c>
      <c r="P1177" s="17" t="s">
        <v>5321</v>
      </c>
      <c r="Q1177" s="17" t="s">
        <v>5321</v>
      </c>
      <c r="R1177" s="17" t="s">
        <v>5321</v>
      </c>
      <c r="S1177" s="17" t="s">
        <v>5321</v>
      </c>
      <c r="T1177" s="17" t="s">
        <v>5321</v>
      </c>
      <c r="U1177" s="17" t="s">
        <v>5321</v>
      </c>
      <c r="V1177" s="17">
        <v>0</v>
      </c>
      <c r="W1177" s="17">
        <v>0</v>
      </c>
      <c r="X1177" s="17">
        <v>0</v>
      </c>
    </row>
    <row r="1178" spans="1:24" s="17" customFormat="1" ht="11.25" x14ac:dyDescent="0.2">
      <c r="A1178" s="17" t="s">
        <v>13954</v>
      </c>
      <c r="B1178" s="17" t="s">
        <v>13955</v>
      </c>
      <c r="C1178" s="17" t="s">
        <v>13956</v>
      </c>
      <c r="D1178" s="17" t="s">
        <v>5393</v>
      </c>
      <c r="E1178" s="17">
        <v>2021</v>
      </c>
      <c r="F1178" s="17" t="s">
        <v>5341</v>
      </c>
      <c r="H1178" s="17" t="s">
        <v>13957</v>
      </c>
      <c r="I1178" s="17" t="s">
        <v>13958</v>
      </c>
      <c r="J1178" s="17" t="s">
        <v>5637</v>
      </c>
      <c r="K1178" s="17" t="s">
        <v>5693</v>
      </c>
      <c r="L1178" s="17" t="s">
        <v>13959</v>
      </c>
      <c r="M1178" s="64">
        <v>7059862</v>
      </c>
      <c r="N1178" s="64">
        <v>4235616</v>
      </c>
      <c r="O1178" s="17" t="s">
        <v>5321</v>
      </c>
      <c r="P1178" s="17" t="s">
        <v>5321</v>
      </c>
      <c r="Q1178" s="17" t="s">
        <v>5321</v>
      </c>
      <c r="R1178" s="17" t="s">
        <v>5321</v>
      </c>
      <c r="S1178" s="17" t="s">
        <v>5321</v>
      </c>
      <c r="T1178" s="17" t="s">
        <v>5321</v>
      </c>
      <c r="U1178" s="17" t="s">
        <v>5321</v>
      </c>
      <c r="V1178" s="17">
        <v>0</v>
      </c>
      <c r="W1178" s="17">
        <v>0</v>
      </c>
      <c r="X1178" s="17">
        <v>0</v>
      </c>
    </row>
    <row r="1179" spans="1:24" s="17" customFormat="1" ht="11.25" x14ac:dyDescent="0.2">
      <c r="A1179" s="17" t="s">
        <v>13960</v>
      </c>
      <c r="B1179" s="17" t="s">
        <v>13961</v>
      </c>
      <c r="C1179" s="17" t="s">
        <v>13962</v>
      </c>
      <c r="D1179" s="17" t="s">
        <v>13606</v>
      </c>
      <c r="E1179" s="17">
        <v>2021</v>
      </c>
      <c r="F1179" s="17" t="s">
        <v>5496</v>
      </c>
      <c r="H1179" s="17" t="s">
        <v>13963</v>
      </c>
      <c r="I1179" s="17" t="s">
        <v>13964</v>
      </c>
      <c r="J1179" s="17" t="s">
        <v>5735</v>
      </c>
      <c r="K1179" s="17" t="s">
        <v>13609</v>
      </c>
      <c r="L1179" s="17" t="s">
        <v>5672</v>
      </c>
      <c r="M1179" s="64">
        <v>1450513</v>
      </c>
      <c r="N1179" s="64">
        <v>1377988</v>
      </c>
      <c r="O1179" s="17" t="s">
        <v>5321</v>
      </c>
      <c r="P1179" s="17" t="s">
        <v>5321</v>
      </c>
      <c r="Q1179" s="17" t="s">
        <v>5321</v>
      </c>
      <c r="R1179" s="17" t="s">
        <v>5321</v>
      </c>
      <c r="S1179" s="17" t="s">
        <v>5321</v>
      </c>
      <c r="T1179" s="17" t="s">
        <v>5321</v>
      </c>
      <c r="U1179" s="17" t="s">
        <v>5321</v>
      </c>
      <c r="V1179" s="17">
        <v>0</v>
      </c>
      <c r="W1179" s="17">
        <v>0</v>
      </c>
      <c r="X1179" s="17">
        <v>0</v>
      </c>
    </row>
    <row r="1180" spans="1:24" s="17" customFormat="1" ht="11.25" x14ac:dyDescent="0.2">
      <c r="A1180" s="17" t="s">
        <v>13965</v>
      </c>
      <c r="B1180" s="17" t="s">
        <v>13966</v>
      </c>
      <c r="C1180" s="17" t="s">
        <v>13967</v>
      </c>
      <c r="D1180" s="17" t="s">
        <v>5943</v>
      </c>
      <c r="E1180" s="17">
        <v>2014</v>
      </c>
      <c r="F1180" s="17" t="s">
        <v>5313</v>
      </c>
      <c r="H1180" s="17" t="s">
        <v>13968</v>
      </c>
      <c r="I1180" s="17" t="s">
        <v>13969</v>
      </c>
      <c r="J1180" s="17" t="s">
        <v>5384</v>
      </c>
      <c r="K1180" s="17" t="s">
        <v>9275</v>
      </c>
      <c r="L1180" s="17" t="s">
        <v>5937</v>
      </c>
      <c r="M1180" s="64">
        <v>566160</v>
      </c>
      <c r="N1180" s="64">
        <v>528177</v>
      </c>
      <c r="O1180" s="17" t="s">
        <v>5985</v>
      </c>
      <c r="P1180" s="17" t="s">
        <v>5945</v>
      </c>
      <c r="Q1180" s="17" t="s">
        <v>5321</v>
      </c>
      <c r="R1180" s="17" t="s">
        <v>5321</v>
      </c>
      <c r="S1180" s="17" t="s">
        <v>5321</v>
      </c>
      <c r="T1180" s="17" t="s">
        <v>5321</v>
      </c>
      <c r="U1180" s="17" t="s">
        <v>5321</v>
      </c>
      <c r="V1180" s="17">
        <v>1</v>
      </c>
      <c r="W1180" s="17">
        <v>0</v>
      </c>
      <c r="X1180" s="17">
        <v>0</v>
      </c>
    </row>
    <row r="1181" spans="1:24" s="17" customFormat="1" ht="11.25" x14ac:dyDescent="0.2">
      <c r="A1181" s="17" t="s">
        <v>13970</v>
      </c>
      <c r="B1181" s="17" t="s">
        <v>13971</v>
      </c>
      <c r="C1181" s="17" t="s">
        <v>13972</v>
      </c>
      <c r="D1181" s="17" t="s">
        <v>5441</v>
      </c>
      <c r="E1181" s="17">
        <v>2021</v>
      </c>
      <c r="F1181" s="17" t="s">
        <v>5713</v>
      </c>
      <c r="H1181" s="17" t="s">
        <v>13973</v>
      </c>
      <c r="I1181" s="17" t="s">
        <v>13974</v>
      </c>
      <c r="J1181" s="17" t="s">
        <v>13975</v>
      </c>
      <c r="K1181" s="17" t="s">
        <v>5704</v>
      </c>
      <c r="L1181" s="17" t="s">
        <v>5659</v>
      </c>
      <c r="M1181" s="64">
        <v>5144488</v>
      </c>
      <c r="N1181" s="64">
        <v>3086693</v>
      </c>
      <c r="O1181" s="17" t="s">
        <v>5321</v>
      </c>
      <c r="P1181" s="17" t="s">
        <v>5321</v>
      </c>
      <c r="Q1181" s="17" t="s">
        <v>5321</v>
      </c>
      <c r="R1181" s="17" t="s">
        <v>5321</v>
      </c>
      <c r="S1181" s="17" t="s">
        <v>5321</v>
      </c>
      <c r="T1181" s="17" t="s">
        <v>5321</v>
      </c>
      <c r="U1181" s="17" t="s">
        <v>5321</v>
      </c>
      <c r="V1181" s="17">
        <v>0</v>
      </c>
      <c r="W1181" s="17">
        <v>0</v>
      </c>
      <c r="X1181" s="17">
        <v>0</v>
      </c>
    </row>
    <row r="1182" spans="1:24" s="17" customFormat="1" ht="11.25" x14ac:dyDescent="0.2">
      <c r="A1182" s="17" t="s">
        <v>13976</v>
      </c>
      <c r="B1182" s="17" t="s">
        <v>13977</v>
      </c>
      <c r="C1182" s="17" t="s">
        <v>13978</v>
      </c>
      <c r="D1182" s="17" t="s">
        <v>5325</v>
      </c>
      <c r="E1182" s="17">
        <v>2015</v>
      </c>
      <c r="F1182" s="17" t="s">
        <v>6084</v>
      </c>
      <c r="H1182" s="17" t="s">
        <v>13979</v>
      </c>
      <c r="I1182" s="17" t="s">
        <v>13980</v>
      </c>
      <c r="J1182" s="17" t="s">
        <v>5607</v>
      </c>
      <c r="K1182" s="17" t="s">
        <v>6545</v>
      </c>
      <c r="L1182" s="17" t="s">
        <v>6189</v>
      </c>
      <c r="M1182" s="64">
        <v>13052875</v>
      </c>
      <c r="N1182" s="64">
        <v>7829810</v>
      </c>
      <c r="O1182" s="17" t="s">
        <v>6113</v>
      </c>
      <c r="P1182" s="17" t="s">
        <v>13981</v>
      </c>
      <c r="Q1182" s="17" t="s">
        <v>5662</v>
      </c>
      <c r="R1182" s="17" t="s">
        <v>5663</v>
      </c>
      <c r="S1182" s="17" t="s">
        <v>13982</v>
      </c>
      <c r="T1182" s="17" t="s">
        <v>5321</v>
      </c>
      <c r="U1182" s="17" t="s">
        <v>13983</v>
      </c>
      <c r="V1182" s="17">
        <v>1</v>
      </c>
      <c r="W1182" s="17">
        <v>0</v>
      </c>
      <c r="X1182" s="17">
        <v>0</v>
      </c>
    </row>
    <row r="1183" spans="1:24" s="17" customFormat="1" ht="11.25" x14ac:dyDescent="0.2">
      <c r="A1183" s="17" t="s">
        <v>13984</v>
      </c>
      <c r="B1183" s="17" t="s">
        <v>13985</v>
      </c>
      <c r="C1183" s="17" t="s">
        <v>13986</v>
      </c>
      <c r="D1183" s="17" t="s">
        <v>5393</v>
      </c>
      <c r="E1183" s="17">
        <v>2018</v>
      </c>
      <c r="F1183" s="17" t="s">
        <v>5430</v>
      </c>
      <c r="G1183" s="17" t="s">
        <v>11448</v>
      </c>
      <c r="H1183" s="17" t="s">
        <v>11456</v>
      </c>
      <c r="I1183" s="17" t="s">
        <v>13987</v>
      </c>
      <c r="J1183" s="17" t="s">
        <v>9917</v>
      </c>
      <c r="K1183" s="17" t="s">
        <v>7324</v>
      </c>
      <c r="L1183" s="17" t="s">
        <v>5488</v>
      </c>
      <c r="M1183" s="64">
        <v>4674626</v>
      </c>
      <c r="N1183" s="64">
        <v>2446777</v>
      </c>
      <c r="O1183" s="17" t="s">
        <v>13988</v>
      </c>
      <c r="P1183" s="17" t="s">
        <v>13989</v>
      </c>
      <c r="Q1183" s="17" t="s">
        <v>13990</v>
      </c>
      <c r="R1183" s="17" t="s">
        <v>5321</v>
      </c>
      <c r="S1183" s="17" t="s">
        <v>5321</v>
      </c>
      <c r="T1183" s="17" t="s">
        <v>5321</v>
      </c>
      <c r="U1183" s="17" t="s">
        <v>5321</v>
      </c>
      <c r="V1183" s="17">
        <v>1</v>
      </c>
      <c r="W1183" s="17">
        <v>0</v>
      </c>
      <c r="X1183" s="17">
        <v>0</v>
      </c>
    </row>
    <row r="1184" spans="1:24" s="17" customFormat="1" ht="11.25" x14ac:dyDescent="0.2">
      <c r="A1184" s="17" t="s">
        <v>13991</v>
      </c>
      <c r="B1184" s="17" t="s">
        <v>13992</v>
      </c>
      <c r="C1184" s="17" t="s">
        <v>13993</v>
      </c>
      <c r="D1184" s="17" t="s">
        <v>5495</v>
      </c>
      <c r="E1184" s="17">
        <v>2021</v>
      </c>
      <c r="F1184" s="17" t="s">
        <v>5655</v>
      </c>
      <c r="H1184" s="17" t="s">
        <v>13994</v>
      </c>
      <c r="I1184" s="17" t="s">
        <v>13995</v>
      </c>
      <c r="J1184" s="17" t="s">
        <v>13996</v>
      </c>
      <c r="K1184" s="17" t="s">
        <v>13795</v>
      </c>
      <c r="L1184" s="17" t="s">
        <v>13997</v>
      </c>
      <c r="M1184" s="64">
        <v>19926307</v>
      </c>
      <c r="N1184" s="64">
        <v>11955784</v>
      </c>
      <c r="O1184" s="17" t="s">
        <v>5321</v>
      </c>
      <c r="P1184" s="17" t="s">
        <v>5321</v>
      </c>
      <c r="Q1184" s="17" t="s">
        <v>5321</v>
      </c>
      <c r="R1184" s="17" t="s">
        <v>5321</v>
      </c>
      <c r="S1184" s="17" t="s">
        <v>5321</v>
      </c>
      <c r="T1184" s="17" t="s">
        <v>5321</v>
      </c>
      <c r="U1184" s="17" t="s">
        <v>5321</v>
      </c>
      <c r="V1184" s="17">
        <v>0</v>
      </c>
      <c r="W1184" s="17">
        <v>0</v>
      </c>
      <c r="X1184" s="17">
        <v>0</v>
      </c>
    </row>
    <row r="1185" spans="1:24" s="17" customFormat="1" ht="11.25" x14ac:dyDescent="0.2">
      <c r="A1185" s="17" t="s">
        <v>13998</v>
      </c>
      <c r="B1185" s="17" t="s">
        <v>13999</v>
      </c>
      <c r="C1185" s="17" t="s">
        <v>14000</v>
      </c>
      <c r="D1185" s="17" t="s">
        <v>5943</v>
      </c>
      <c r="E1185" s="17">
        <v>2014</v>
      </c>
      <c r="F1185" s="17" t="s">
        <v>17</v>
      </c>
      <c r="H1185" s="17" t="s">
        <v>14001</v>
      </c>
      <c r="I1185" s="17" t="s">
        <v>14002</v>
      </c>
      <c r="J1185" s="17" t="s">
        <v>5481</v>
      </c>
      <c r="K1185" s="17" t="s">
        <v>5936</v>
      </c>
      <c r="L1185" s="17" t="s">
        <v>5937</v>
      </c>
      <c r="M1185" s="64">
        <v>786693</v>
      </c>
      <c r="N1185" s="64">
        <v>708383</v>
      </c>
      <c r="O1185" s="17" t="s">
        <v>5985</v>
      </c>
      <c r="P1185" s="17" t="s">
        <v>5945</v>
      </c>
      <c r="Q1185" s="17" t="s">
        <v>5321</v>
      </c>
      <c r="R1185" s="17" t="s">
        <v>5321</v>
      </c>
      <c r="S1185" s="17" t="s">
        <v>5321</v>
      </c>
      <c r="T1185" s="17" t="s">
        <v>5321</v>
      </c>
      <c r="U1185" s="17" t="s">
        <v>5321</v>
      </c>
      <c r="V1185" s="17">
        <v>1</v>
      </c>
      <c r="W1185" s="17">
        <v>0</v>
      </c>
      <c r="X1185" s="17">
        <v>0</v>
      </c>
    </row>
    <row r="1186" spans="1:24" s="17" customFormat="1" ht="11.25" x14ac:dyDescent="0.2">
      <c r="A1186" s="17" t="s">
        <v>14003</v>
      </c>
      <c r="B1186" s="17" t="s">
        <v>14004</v>
      </c>
      <c r="C1186" s="17" t="s">
        <v>14005</v>
      </c>
      <c r="D1186" s="17" t="s">
        <v>5441</v>
      </c>
      <c r="E1186" s="17">
        <v>2021</v>
      </c>
      <c r="F1186" s="17" t="s">
        <v>17</v>
      </c>
      <c r="H1186" s="17" t="s">
        <v>14006</v>
      </c>
      <c r="I1186" s="17" t="s">
        <v>14007</v>
      </c>
      <c r="J1186" s="17" t="s">
        <v>11082</v>
      </c>
      <c r="K1186" s="17" t="s">
        <v>5704</v>
      </c>
      <c r="L1186" s="17" t="s">
        <v>5659</v>
      </c>
      <c r="M1186" s="64">
        <v>3611385</v>
      </c>
      <c r="N1186" s="64">
        <v>2166828</v>
      </c>
      <c r="O1186" s="17" t="s">
        <v>5321</v>
      </c>
      <c r="P1186" s="17" t="s">
        <v>5321</v>
      </c>
      <c r="Q1186" s="17" t="s">
        <v>5321</v>
      </c>
      <c r="R1186" s="17" t="s">
        <v>5321</v>
      </c>
      <c r="S1186" s="17" t="s">
        <v>5321</v>
      </c>
      <c r="T1186" s="17" t="s">
        <v>5321</v>
      </c>
      <c r="U1186" s="17" t="s">
        <v>14008</v>
      </c>
      <c r="V1186" s="17">
        <v>0</v>
      </c>
      <c r="W1186" s="17">
        <v>0</v>
      </c>
      <c r="X1186" s="17">
        <v>0</v>
      </c>
    </row>
    <row r="1187" spans="1:24" s="17" customFormat="1" ht="11.25" x14ac:dyDescent="0.2">
      <c r="A1187" s="17" t="s">
        <v>14009</v>
      </c>
      <c r="B1187" s="17" t="s">
        <v>14010</v>
      </c>
      <c r="C1187" s="17" t="s">
        <v>14011</v>
      </c>
      <c r="D1187" s="17" t="s">
        <v>5325</v>
      </c>
      <c r="E1187" s="17">
        <v>2021</v>
      </c>
      <c r="F1187" s="17" t="s">
        <v>6542</v>
      </c>
      <c r="H1187" s="17" t="s">
        <v>14012</v>
      </c>
      <c r="I1187" s="17" t="s">
        <v>14013</v>
      </c>
      <c r="J1187" s="17" t="s">
        <v>13937</v>
      </c>
      <c r="K1187" s="17" t="s">
        <v>5704</v>
      </c>
      <c r="L1187" s="17" t="s">
        <v>5626</v>
      </c>
      <c r="M1187" s="64">
        <v>3320044</v>
      </c>
      <c r="N1187" s="64">
        <v>2490032</v>
      </c>
      <c r="O1187" s="17" t="s">
        <v>5321</v>
      </c>
      <c r="P1187" s="17" t="s">
        <v>5321</v>
      </c>
      <c r="Q1187" s="17" t="s">
        <v>5321</v>
      </c>
      <c r="R1187" s="17" t="s">
        <v>5321</v>
      </c>
      <c r="S1187" s="17" t="s">
        <v>5321</v>
      </c>
      <c r="T1187" s="17" t="s">
        <v>5321</v>
      </c>
      <c r="U1187" s="17" t="s">
        <v>5321</v>
      </c>
      <c r="V1187" s="17">
        <v>0</v>
      </c>
      <c r="W1187" s="17">
        <v>0</v>
      </c>
      <c r="X1187" s="17">
        <v>0</v>
      </c>
    </row>
    <row r="1188" spans="1:24" s="17" customFormat="1" ht="11.25" x14ac:dyDescent="0.2">
      <c r="A1188" s="17" t="s">
        <v>14014</v>
      </c>
      <c r="B1188" s="17" t="s">
        <v>14015</v>
      </c>
      <c r="C1188" s="17" t="s">
        <v>14016</v>
      </c>
      <c r="D1188" s="17" t="s">
        <v>5429</v>
      </c>
      <c r="E1188" s="17">
        <v>2021</v>
      </c>
      <c r="F1188" s="17" t="s">
        <v>5430</v>
      </c>
      <c r="H1188" s="17" t="s">
        <v>14017</v>
      </c>
      <c r="I1188" s="17" t="s">
        <v>14018</v>
      </c>
      <c r="J1188" s="17" t="s">
        <v>11648</v>
      </c>
      <c r="K1188" s="17" t="s">
        <v>13609</v>
      </c>
      <c r="L1188" s="17" t="s">
        <v>14019</v>
      </c>
      <c r="M1188" s="64">
        <v>4158222</v>
      </c>
      <c r="N1188" s="64">
        <v>2491828</v>
      </c>
      <c r="O1188" s="17" t="s">
        <v>5321</v>
      </c>
      <c r="P1188" s="17" t="s">
        <v>5321</v>
      </c>
      <c r="Q1188" s="17" t="s">
        <v>5321</v>
      </c>
      <c r="R1188" s="17" t="s">
        <v>5321</v>
      </c>
      <c r="S1188" s="17" t="s">
        <v>5321</v>
      </c>
      <c r="T1188" s="17" t="s">
        <v>5321</v>
      </c>
      <c r="U1188" s="17" t="s">
        <v>14020</v>
      </c>
      <c r="V1188" s="17">
        <v>0</v>
      </c>
      <c r="W1188" s="17">
        <v>0</v>
      </c>
      <c r="X1188" s="17">
        <v>0</v>
      </c>
    </row>
    <row r="1192" spans="1:24" x14ac:dyDescent="0.25">
      <c r="L1192" s="38"/>
      <c r="M1192" s="54"/>
      <c r="N1192" s="54"/>
    </row>
    <row r="1193" spans="1:24" x14ac:dyDescent="0.25">
      <c r="L1193" s="53"/>
      <c r="M1193" s="55"/>
      <c r="N1193" s="55"/>
    </row>
    <row r="1194" spans="1:24" x14ac:dyDescent="0.25">
      <c r="L1194" s="53"/>
      <c r="M1194" s="55"/>
      <c r="N1194" s="55"/>
    </row>
    <row r="1195" spans="1:24" x14ac:dyDescent="0.25">
      <c r="L1195" s="53"/>
      <c r="M1195" s="55"/>
      <c r="N1195" s="55"/>
    </row>
    <row r="1196" spans="1:24" x14ac:dyDescent="0.25">
      <c r="L1196" s="53"/>
      <c r="M1196" s="55"/>
      <c r="N1196" s="55"/>
    </row>
    <row r="1197" spans="1:24" x14ac:dyDescent="0.25">
      <c r="L1197" s="53"/>
      <c r="M1197" s="55"/>
      <c r="N1197" s="55"/>
    </row>
    <row r="1198" spans="1:24" x14ac:dyDescent="0.25">
      <c r="L1198" s="53"/>
      <c r="M1198" s="55"/>
      <c r="N1198" s="55"/>
    </row>
    <row r="1199" spans="1:24" x14ac:dyDescent="0.25">
      <c r="L1199" s="53"/>
      <c r="M1199" s="55"/>
      <c r="N1199" s="55"/>
    </row>
    <row r="1200" spans="1:24" x14ac:dyDescent="0.25">
      <c r="L1200" s="53"/>
      <c r="M1200" s="55"/>
      <c r="N1200" s="55"/>
    </row>
    <row r="1201" spans="12:14" x14ac:dyDescent="0.25">
      <c r="L1201" s="53"/>
      <c r="M1201" s="55"/>
      <c r="N1201" s="55"/>
    </row>
    <row r="1202" spans="12:14" x14ac:dyDescent="0.25">
      <c r="L1202" s="56"/>
      <c r="M1202" s="41"/>
      <c r="N1202" s="41"/>
    </row>
  </sheetData>
  <conditionalFormatting sqref="A1:XFD1048576">
    <cfRule type="containsText" dxfId="2" priority="2" operator="containsText" text="Biodiversity">
      <formula>NOT(ISERROR(SEARCH("Biodiversity",A1)))</formula>
    </cfRule>
    <cfRule type="containsText" dxfId="1" priority="3" operator="containsText" text="Conservation">
      <formula>NOT(ISERROR(SEARCH("Conservation",A1)))</formula>
    </cfRule>
    <cfRule type="containsText" dxfId="0" priority="4" operator="containsText" text="Invasive">
      <formula>NOT(ISERROR(SEARCH("Invasive",A1)))</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146CB-638C-41EE-A60E-5B9DD262C789}">
  <dimension ref="A1:X449"/>
  <sheetViews>
    <sheetView topLeftCell="D1" zoomScale="115" zoomScaleNormal="115" workbookViewId="0">
      <selection activeCell="D1" sqref="D1"/>
    </sheetView>
  </sheetViews>
  <sheetFormatPr defaultRowHeight="15" x14ac:dyDescent="0.25"/>
  <cols>
    <col min="1" max="1" width="14" customWidth="1"/>
    <col min="2" max="2" width="16.7109375" customWidth="1"/>
    <col min="3" max="4" width="31.140625" bestFit="1" customWidth="1"/>
    <col min="5" max="5" width="5" bestFit="1" customWidth="1"/>
    <col min="6" max="6" width="19.85546875" bestFit="1" customWidth="1"/>
    <col min="7" max="7" width="9.28515625" customWidth="1"/>
    <col min="8" max="8" width="17" customWidth="1"/>
    <col min="9" max="9" width="25.140625" customWidth="1"/>
    <col min="10" max="10" width="17.7109375" customWidth="1"/>
    <col min="11" max="11" width="18.28515625" bestFit="1" customWidth="1"/>
    <col min="12" max="12" width="17.7109375" bestFit="1" customWidth="1"/>
    <col min="13" max="13" width="16.140625" customWidth="1"/>
    <col min="14" max="14" width="18.28515625" customWidth="1"/>
    <col min="15" max="15" width="9.42578125" customWidth="1"/>
    <col min="16" max="16" width="10.7109375" customWidth="1"/>
    <col min="17" max="17" width="29.140625" customWidth="1"/>
    <col min="18" max="18" width="18.5703125" customWidth="1"/>
    <col min="19" max="19" width="8.140625" customWidth="1"/>
    <col min="20" max="20" width="14.28515625" customWidth="1"/>
    <col min="21" max="21" width="15.5703125" customWidth="1"/>
    <col min="22" max="22" width="15.42578125" bestFit="1" customWidth="1"/>
    <col min="23" max="23" width="11.5703125" bestFit="1" customWidth="1"/>
    <col min="24" max="24" width="10.7109375" bestFit="1" customWidth="1"/>
  </cols>
  <sheetData>
    <row r="1" spans="1:24" s="16" customFormat="1" x14ac:dyDescent="0.25">
      <c r="A1" s="16" t="s">
        <v>5291</v>
      </c>
      <c r="B1" s="16" t="s">
        <v>5292</v>
      </c>
      <c r="C1" s="16" t="s">
        <v>5293</v>
      </c>
      <c r="D1" s="16" t="s">
        <v>5294</v>
      </c>
      <c r="E1" s="16" t="s">
        <v>5295</v>
      </c>
      <c r="F1" s="16" t="s">
        <v>5296</v>
      </c>
      <c r="G1" s="16" t="s">
        <v>5297</v>
      </c>
      <c r="H1" s="16" t="s">
        <v>5298</v>
      </c>
      <c r="I1" s="16" t="s">
        <v>5299</v>
      </c>
      <c r="J1" s="16" t="s">
        <v>5300</v>
      </c>
      <c r="K1" s="16" t="s">
        <v>5301</v>
      </c>
      <c r="L1" s="16" t="s">
        <v>5302</v>
      </c>
      <c r="M1" s="16" t="s">
        <v>40</v>
      </c>
      <c r="N1" s="16" t="s">
        <v>41</v>
      </c>
      <c r="O1" s="16" t="s">
        <v>5276</v>
      </c>
      <c r="P1" s="16" t="s">
        <v>32</v>
      </c>
      <c r="Q1" s="16" t="s">
        <v>5303</v>
      </c>
      <c r="R1" s="16" t="s">
        <v>5304</v>
      </c>
      <c r="S1" s="16" t="s">
        <v>5279</v>
      </c>
      <c r="T1" s="16" t="s">
        <v>5305</v>
      </c>
      <c r="U1" s="16" t="s">
        <v>5306</v>
      </c>
      <c r="V1" s="16" t="s">
        <v>5282</v>
      </c>
      <c r="W1" s="16" t="s">
        <v>5307</v>
      </c>
      <c r="X1" s="16" t="s">
        <v>5308</v>
      </c>
    </row>
    <row r="2" spans="1:24" s="17" customFormat="1" ht="11.25" x14ac:dyDescent="0.2">
      <c r="A2" s="17" t="s">
        <v>5322</v>
      </c>
      <c r="B2" s="17" t="s">
        <v>5323</v>
      </c>
      <c r="C2" s="17" t="s">
        <v>5324</v>
      </c>
      <c r="D2" s="17" t="s">
        <v>5325</v>
      </c>
      <c r="E2" s="17">
        <v>2020</v>
      </c>
      <c r="F2" s="17" t="s">
        <v>5326</v>
      </c>
      <c r="H2" s="17" t="s">
        <v>5327</v>
      </c>
      <c r="I2" s="17" t="s">
        <v>5328</v>
      </c>
      <c r="J2" s="17" t="s">
        <v>5329</v>
      </c>
      <c r="K2" s="17" t="s">
        <v>5330</v>
      </c>
      <c r="L2" s="17" t="s">
        <v>5331</v>
      </c>
      <c r="M2" s="64">
        <v>10749792</v>
      </c>
      <c r="N2" s="64">
        <v>6423687</v>
      </c>
      <c r="O2" s="17" t="s">
        <v>5332</v>
      </c>
      <c r="P2" s="17" t="s">
        <v>5333</v>
      </c>
      <c r="Q2" s="17" t="s">
        <v>5334</v>
      </c>
      <c r="R2" s="17" t="s">
        <v>5335</v>
      </c>
      <c r="S2" s="17" t="s">
        <v>5336</v>
      </c>
      <c r="T2" s="17" t="s">
        <v>5321</v>
      </c>
      <c r="U2" s="17" t="s">
        <v>5337</v>
      </c>
      <c r="V2" s="17">
        <v>1</v>
      </c>
      <c r="W2" s="17">
        <v>0</v>
      </c>
      <c r="X2" s="17">
        <v>0</v>
      </c>
    </row>
    <row r="3" spans="1:24" s="17" customFormat="1" ht="11.25" x14ac:dyDescent="0.2">
      <c r="A3" s="17" t="s">
        <v>5338</v>
      </c>
      <c r="B3" s="17" t="s">
        <v>5339</v>
      </c>
      <c r="C3" s="17" t="s">
        <v>5340</v>
      </c>
      <c r="D3" s="17" t="s">
        <v>5325</v>
      </c>
      <c r="E3" s="17">
        <v>2020</v>
      </c>
      <c r="F3" s="17" t="s">
        <v>5341</v>
      </c>
      <c r="H3" s="17" t="s">
        <v>5342</v>
      </c>
      <c r="I3" s="17" t="s">
        <v>5343</v>
      </c>
      <c r="J3" s="17" t="s">
        <v>5344</v>
      </c>
      <c r="K3" s="17" t="s">
        <v>5345</v>
      </c>
      <c r="L3" s="17" t="s">
        <v>5346</v>
      </c>
      <c r="M3" s="64">
        <v>5855772</v>
      </c>
      <c r="N3" s="64">
        <v>4391824</v>
      </c>
      <c r="O3" s="17" t="s">
        <v>5347</v>
      </c>
      <c r="P3" s="17" t="s">
        <v>5348</v>
      </c>
      <c r="Q3" s="17" t="s">
        <v>5349</v>
      </c>
      <c r="R3" s="17" t="s">
        <v>5321</v>
      </c>
      <c r="S3" s="17" t="s">
        <v>5350</v>
      </c>
      <c r="T3" s="17" t="s">
        <v>5321</v>
      </c>
      <c r="U3" s="17" t="s">
        <v>5351</v>
      </c>
      <c r="V3" s="17">
        <v>1</v>
      </c>
      <c r="W3" s="17">
        <v>0</v>
      </c>
      <c r="X3" s="17">
        <v>0</v>
      </c>
    </row>
    <row r="4" spans="1:24" s="17" customFormat="1" ht="11.25" x14ac:dyDescent="0.2">
      <c r="A4" s="17" t="s">
        <v>5352</v>
      </c>
      <c r="B4" s="17" t="s">
        <v>5353</v>
      </c>
      <c r="C4" s="17" t="s">
        <v>5354</v>
      </c>
      <c r="D4" s="17" t="s">
        <v>5325</v>
      </c>
      <c r="E4" s="17">
        <v>2020</v>
      </c>
      <c r="F4" s="17" t="s">
        <v>5326</v>
      </c>
      <c r="H4" s="17" t="s">
        <v>5355</v>
      </c>
      <c r="I4" s="17" t="s">
        <v>5356</v>
      </c>
      <c r="J4" s="17" t="s">
        <v>5357</v>
      </c>
      <c r="K4" s="17" t="s">
        <v>5330</v>
      </c>
      <c r="L4" s="17" t="s">
        <v>5358</v>
      </c>
      <c r="M4" s="64">
        <v>5178574</v>
      </c>
      <c r="N4" s="64">
        <v>3095760</v>
      </c>
      <c r="O4" s="17" t="s">
        <v>5359</v>
      </c>
      <c r="P4" s="17" t="s">
        <v>5360</v>
      </c>
      <c r="Q4" s="17" t="s">
        <v>5361</v>
      </c>
      <c r="R4" s="17" t="s">
        <v>5321</v>
      </c>
      <c r="S4" s="17" t="s">
        <v>5362</v>
      </c>
      <c r="T4" s="17" t="s">
        <v>5321</v>
      </c>
      <c r="U4" s="17" t="s">
        <v>5363</v>
      </c>
      <c r="V4" s="17">
        <v>1</v>
      </c>
      <c r="W4" s="17">
        <v>0</v>
      </c>
      <c r="X4" s="17">
        <v>0</v>
      </c>
    </row>
    <row r="5" spans="1:24" s="17" customFormat="1" ht="11.25" x14ac:dyDescent="0.2">
      <c r="A5" s="17" t="s">
        <v>5364</v>
      </c>
      <c r="B5" s="17" t="s">
        <v>5365</v>
      </c>
      <c r="C5" s="17" t="s">
        <v>5366</v>
      </c>
      <c r="D5" s="17" t="s">
        <v>5325</v>
      </c>
      <c r="E5" s="17">
        <v>2014</v>
      </c>
      <c r="F5" s="17" t="s">
        <v>17</v>
      </c>
      <c r="H5" s="17" t="s">
        <v>5367</v>
      </c>
      <c r="I5" s="17" t="s">
        <v>5368</v>
      </c>
      <c r="J5" s="17" t="s">
        <v>5369</v>
      </c>
      <c r="K5" s="17" t="s">
        <v>5370</v>
      </c>
      <c r="L5" s="17" t="s">
        <v>5371</v>
      </c>
      <c r="M5" s="64">
        <v>3578924</v>
      </c>
      <c r="N5" s="64">
        <v>2672481</v>
      </c>
      <c r="O5" s="17" t="s">
        <v>5372</v>
      </c>
      <c r="P5" s="17" t="s">
        <v>5373</v>
      </c>
      <c r="Q5" s="17" t="s">
        <v>5374</v>
      </c>
      <c r="R5" s="17" t="s">
        <v>5375</v>
      </c>
      <c r="S5" s="17" t="s">
        <v>5376</v>
      </c>
      <c r="T5" s="17" t="s">
        <v>5321</v>
      </c>
      <c r="U5" s="17" t="s">
        <v>5377</v>
      </c>
      <c r="V5" s="17">
        <v>1</v>
      </c>
      <c r="W5" s="17">
        <v>0</v>
      </c>
      <c r="X5" s="17">
        <v>0</v>
      </c>
    </row>
    <row r="6" spans="1:24" s="17" customFormat="1" ht="11.25" x14ac:dyDescent="0.2">
      <c r="A6" s="17" t="s">
        <v>5532</v>
      </c>
      <c r="B6" s="17" t="s">
        <v>5533</v>
      </c>
      <c r="C6" s="17" t="s">
        <v>5534</v>
      </c>
      <c r="D6" s="17" t="s">
        <v>5528</v>
      </c>
      <c r="E6" s="17">
        <v>2016</v>
      </c>
      <c r="F6" s="17" t="s">
        <v>5418</v>
      </c>
      <c r="I6" s="17" t="s">
        <v>5535</v>
      </c>
      <c r="J6" s="17" t="s">
        <v>5397</v>
      </c>
      <c r="K6" s="17" t="s">
        <v>5529</v>
      </c>
      <c r="L6" s="17" t="s">
        <v>5530</v>
      </c>
      <c r="M6" s="64">
        <v>755515</v>
      </c>
      <c r="N6" s="64">
        <v>160000</v>
      </c>
      <c r="O6" s="17" t="s">
        <v>5321</v>
      </c>
      <c r="P6" s="17" t="s">
        <v>5536</v>
      </c>
      <c r="Q6" s="17" t="s">
        <v>5321</v>
      </c>
      <c r="R6" s="17" t="s">
        <v>5321</v>
      </c>
      <c r="S6" s="17" t="s">
        <v>5321</v>
      </c>
      <c r="T6" s="17" t="s">
        <v>5321</v>
      </c>
      <c r="U6" s="17" t="s">
        <v>5321</v>
      </c>
      <c r="V6" s="17">
        <v>0</v>
      </c>
      <c r="W6" s="17">
        <v>0</v>
      </c>
      <c r="X6" s="17">
        <v>0</v>
      </c>
    </row>
    <row r="7" spans="1:24" s="17" customFormat="1" ht="11.25" x14ac:dyDescent="0.2">
      <c r="A7" s="17" t="s">
        <v>5555</v>
      </c>
      <c r="B7" s="17" t="s">
        <v>5556</v>
      </c>
      <c r="C7" s="17" t="s">
        <v>5557</v>
      </c>
      <c r="D7" s="17" t="s">
        <v>5325</v>
      </c>
      <c r="E7" s="17">
        <v>2016</v>
      </c>
      <c r="F7" s="17" t="s">
        <v>5460</v>
      </c>
      <c r="H7" s="17" t="s">
        <v>5558</v>
      </c>
      <c r="I7" s="17" t="s">
        <v>5559</v>
      </c>
      <c r="J7" s="17" t="s">
        <v>5560</v>
      </c>
      <c r="K7" s="17" t="s">
        <v>5385</v>
      </c>
      <c r="L7" s="17" t="s">
        <v>5358</v>
      </c>
      <c r="M7" s="64">
        <v>7980586</v>
      </c>
      <c r="N7" s="64">
        <v>5895289</v>
      </c>
      <c r="O7" s="17" t="s">
        <v>5561</v>
      </c>
      <c r="P7" s="17" t="s">
        <v>5562</v>
      </c>
      <c r="Q7" s="17" t="s">
        <v>5563</v>
      </c>
      <c r="R7" s="17" t="s">
        <v>5564</v>
      </c>
      <c r="S7" s="17" t="s">
        <v>5321</v>
      </c>
      <c r="T7" s="17" t="s">
        <v>5321</v>
      </c>
      <c r="U7" s="17" t="s">
        <v>5565</v>
      </c>
      <c r="V7" s="17">
        <v>1</v>
      </c>
      <c r="W7" s="17">
        <v>0</v>
      </c>
      <c r="X7" s="17">
        <v>0</v>
      </c>
    </row>
    <row r="8" spans="1:24" s="17" customFormat="1" ht="11.25" x14ac:dyDescent="0.2">
      <c r="A8" s="17" t="s">
        <v>5611</v>
      </c>
      <c r="B8" s="17" t="s">
        <v>5612</v>
      </c>
      <c r="C8" s="17" t="s">
        <v>5613</v>
      </c>
      <c r="D8" s="17" t="s">
        <v>5381</v>
      </c>
      <c r="E8" s="17">
        <v>2020</v>
      </c>
      <c r="F8" s="17" t="s">
        <v>5430</v>
      </c>
      <c r="H8" s="17" t="s">
        <v>5614</v>
      </c>
      <c r="I8" s="17" t="s">
        <v>5615</v>
      </c>
      <c r="J8" s="17" t="s">
        <v>5616</v>
      </c>
      <c r="K8" s="17" t="s">
        <v>5345</v>
      </c>
      <c r="L8" s="17" t="s">
        <v>5617</v>
      </c>
      <c r="M8" s="64">
        <v>2103880</v>
      </c>
      <c r="N8" s="64">
        <v>1157108</v>
      </c>
      <c r="O8" s="17" t="s">
        <v>5618</v>
      </c>
      <c r="P8" s="17" t="s">
        <v>5619</v>
      </c>
      <c r="Q8" s="17" t="s">
        <v>5620</v>
      </c>
      <c r="R8" s="17" t="s">
        <v>5321</v>
      </c>
      <c r="S8" s="17" t="s">
        <v>5321</v>
      </c>
      <c r="T8" s="17" t="s">
        <v>5321</v>
      </c>
      <c r="U8" s="17" t="s">
        <v>5321</v>
      </c>
      <c r="V8" s="17">
        <v>1</v>
      </c>
      <c r="W8" s="17">
        <v>0</v>
      </c>
      <c r="X8" s="17">
        <v>0</v>
      </c>
    </row>
    <row r="9" spans="1:24" s="17" customFormat="1" ht="11.25" x14ac:dyDescent="0.2">
      <c r="A9" s="17" t="s">
        <v>5621</v>
      </c>
      <c r="B9" s="17" t="s">
        <v>5622</v>
      </c>
      <c r="C9" s="17" t="s">
        <v>5623</v>
      </c>
      <c r="D9" s="17" t="s">
        <v>5325</v>
      </c>
      <c r="E9" s="17">
        <v>2020</v>
      </c>
      <c r="F9" s="17" t="s">
        <v>5394</v>
      </c>
      <c r="H9" s="17" t="s">
        <v>5624</v>
      </c>
      <c r="I9" s="17" t="s">
        <v>5625</v>
      </c>
      <c r="J9" s="17" t="s">
        <v>5597</v>
      </c>
      <c r="K9" s="17" t="s">
        <v>5398</v>
      </c>
      <c r="L9" s="17" t="s">
        <v>5626</v>
      </c>
      <c r="M9" s="64">
        <v>4177980</v>
      </c>
      <c r="N9" s="64">
        <v>2506788</v>
      </c>
      <c r="O9" s="17" t="s">
        <v>5627</v>
      </c>
      <c r="P9" s="17" t="s">
        <v>5628</v>
      </c>
      <c r="Q9" s="17" t="s">
        <v>5629</v>
      </c>
      <c r="R9" s="17" t="s">
        <v>5630</v>
      </c>
      <c r="S9" s="17" t="s">
        <v>5631</v>
      </c>
      <c r="T9" s="17" t="s">
        <v>5321</v>
      </c>
      <c r="U9" s="17" t="s">
        <v>5321</v>
      </c>
      <c r="V9" s="17">
        <v>1</v>
      </c>
      <c r="W9" s="17">
        <v>0</v>
      </c>
      <c r="X9" s="17">
        <v>0</v>
      </c>
    </row>
    <row r="10" spans="1:24" s="17" customFormat="1" ht="11.25" x14ac:dyDescent="0.2">
      <c r="A10" s="17" t="s">
        <v>5632</v>
      </c>
      <c r="B10" s="17" t="s">
        <v>5633</v>
      </c>
      <c r="C10" s="17" t="s">
        <v>5634</v>
      </c>
      <c r="D10" s="17" t="s">
        <v>5325</v>
      </c>
      <c r="E10" s="17">
        <v>2020</v>
      </c>
      <c r="F10" s="17" t="s">
        <v>5496</v>
      </c>
      <c r="G10" s="17" t="s">
        <v>9</v>
      </c>
      <c r="H10" s="17" t="s">
        <v>5635</v>
      </c>
      <c r="I10" s="17" t="s">
        <v>5636</v>
      </c>
      <c r="J10" s="17" t="s">
        <v>5637</v>
      </c>
      <c r="K10" s="17" t="s">
        <v>5330</v>
      </c>
      <c r="L10" s="17" t="s">
        <v>5358</v>
      </c>
      <c r="M10" s="64">
        <v>5351723</v>
      </c>
      <c r="N10" s="64">
        <v>4013790</v>
      </c>
      <c r="O10" s="17" t="s">
        <v>5638</v>
      </c>
      <c r="P10" s="17" t="s">
        <v>5639</v>
      </c>
      <c r="Q10" s="17" t="s">
        <v>5640</v>
      </c>
      <c r="R10" s="17" t="s">
        <v>5641</v>
      </c>
      <c r="S10" s="17" t="s">
        <v>5321</v>
      </c>
      <c r="T10" s="17" t="s">
        <v>5321</v>
      </c>
      <c r="U10" s="17" t="s">
        <v>5642</v>
      </c>
      <c r="V10" s="17">
        <v>1</v>
      </c>
      <c r="W10" s="17">
        <v>0</v>
      </c>
      <c r="X10" s="17">
        <v>0</v>
      </c>
    </row>
    <row r="11" spans="1:24" s="17" customFormat="1" ht="11.25" x14ac:dyDescent="0.2">
      <c r="A11" s="17" t="s">
        <v>5652</v>
      </c>
      <c r="B11" s="17" t="s">
        <v>5653</v>
      </c>
      <c r="C11" s="17" t="s">
        <v>5654</v>
      </c>
      <c r="D11" s="17" t="s">
        <v>5325</v>
      </c>
      <c r="E11" s="17">
        <v>2020</v>
      </c>
      <c r="F11" s="17" t="s">
        <v>5655</v>
      </c>
      <c r="H11" s="17" t="s">
        <v>5656</v>
      </c>
      <c r="I11" s="17" t="s">
        <v>5657</v>
      </c>
      <c r="J11" s="17" t="s">
        <v>5658</v>
      </c>
      <c r="K11" s="17" t="s">
        <v>5330</v>
      </c>
      <c r="L11" s="17" t="s">
        <v>5659</v>
      </c>
      <c r="M11" s="64">
        <v>15855293</v>
      </c>
      <c r="N11" s="64">
        <v>9513175</v>
      </c>
      <c r="O11" s="17" t="s">
        <v>5660</v>
      </c>
      <c r="P11" s="17" t="s">
        <v>5661</v>
      </c>
      <c r="Q11" s="17" t="s">
        <v>5662</v>
      </c>
      <c r="R11" s="17" t="s">
        <v>5663</v>
      </c>
      <c r="S11" s="17" t="s">
        <v>5664</v>
      </c>
      <c r="T11" s="17" t="s">
        <v>5321</v>
      </c>
      <c r="U11" s="17" t="s">
        <v>5665</v>
      </c>
      <c r="V11" s="17">
        <v>1</v>
      </c>
      <c r="W11" s="17">
        <v>0</v>
      </c>
      <c r="X11" s="17">
        <v>0</v>
      </c>
    </row>
    <row r="12" spans="1:24" s="17" customFormat="1" ht="11.25" x14ac:dyDescent="0.2">
      <c r="A12" s="17" t="s">
        <v>5666</v>
      </c>
      <c r="B12" s="17" t="s">
        <v>5667</v>
      </c>
      <c r="C12" s="17" t="s">
        <v>5668</v>
      </c>
      <c r="D12" s="17" t="s">
        <v>5325</v>
      </c>
      <c r="E12" s="17">
        <v>2020</v>
      </c>
      <c r="F12" s="17" t="s">
        <v>11</v>
      </c>
      <c r="H12" s="17" t="s">
        <v>5669</v>
      </c>
      <c r="I12" s="17" t="s">
        <v>5670</v>
      </c>
      <c r="J12" s="17" t="s">
        <v>5671</v>
      </c>
      <c r="K12" s="17" t="s">
        <v>5330</v>
      </c>
      <c r="L12" s="17" t="s">
        <v>5672</v>
      </c>
      <c r="M12" s="64">
        <v>1919745</v>
      </c>
      <c r="N12" s="64">
        <v>1151863</v>
      </c>
      <c r="O12" s="17" t="s">
        <v>5673</v>
      </c>
      <c r="P12" s="17" t="s">
        <v>5674</v>
      </c>
      <c r="Q12" s="17" t="s">
        <v>5675</v>
      </c>
      <c r="R12" s="17" t="s">
        <v>5676</v>
      </c>
      <c r="S12" s="17" t="s">
        <v>5321</v>
      </c>
      <c r="T12" s="17" t="s">
        <v>5321</v>
      </c>
      <c r="U12" s="17" t="s">
        <v>5677</v>
      </c>
      <c r="V12" s="17">
        <v>1</v>
      </c>
      <c r="W12" s="17">
        <v>0</v>
      </c>
      <c r="X12" s="17">
        <v>0</v>
      </c>
    </row>
    <row r="13" spans="1:24" s="17" customFormat="1" ht="11.25" x14ac:dyDescent="0.2">
      <c r="A13" s="17" t="s">
        <v>5698</v>
      </c>
      <c r="B13" s="17" t="s">
        <v>5699</v>
      </c>
      <c r="C13" s="17" t="s">
        <v>5700</v>
      </c>
      <c r="D13" s="17" t="s">
        <v>5325</v>
      </c>
      <c r="E13" s="17">
        <v>2021</v>
      </c>
      <c r="F13" s="17" t="s">
        <v>5460</v>
      </c>
      <c r="H13" s="17" t="s">
        <v>5701</v>
      </c>
      <c r="I13" s="17" t="s">
        <v>5702</v>
      </c>
      <c r="J13" s="17" t="s">
        <v>5703</v>
      </c>
      <c r="K13" s="17" t="s">
        <v>5704</v>
      </c>
      <c r="L13" s="17" t="s">
        <v>5659</v>
      </c>
      <c r="M13" s="64">
        <v>2847410</v>
      </c>
      <c r="N13" s="64">
        <v>1708444</v>
      </c>
      <c r="O13" s="17" t="s">
        <v>5705</v>
      </c>
      <c r="P13" s="17" t="s">
        <v>5706</v>
      </c>
      <c r="Q13" s="17" t="s">
        <v>5707</v>
      </c>
      <c r="R13" s="17" t="s">
        <v>5321</v>
      </c>
      <c r="S13" s="17" t="s">
        <v>5708</v>
      </c>
      <c r="T13" s="17" t="s">
        <v>5321</v>
      </c>
      <c r="U13" s="17" t="s">
        <v>5709</v>
      </c>
      <c r="V13" s="17">
        <v>1</v>
      </c>
      <c r="W13" s="17">
        <v>0</v>
      </c>
      <c r="X13" s="17">
        <v>0</v>
      </c>
    </row>
    <row r="14" spans="1:24" s="17" customFormat="1" ht="11.25" x14ac:dyDescent="0.2">
      <c r="A14" s="17" t="s">
        <v>5710</v>
      </c>
      <c r="B14" s="17" t="s">
        <v>5711</v>
      </c>
      <c r="C14" s="17" t="s">
        <v>5712</v>
      </c>
      <c r="D14" s="17" t="s">
        <v>5325</v>
      </c>
      <c r="E14" s="17">
        <v>2019</v>
      </c>
      <c r="F14" s="17" t="s">
        <v>5713</v>
      </c>
      <c r="H14" s="17" t="s">
        <v>5714</v>
      </c>
      <c r="I14" s="17" t="s">
        <v>5715</v>
      </c>
      <c r="J14" s="17" t="s">
        <v>5716</v>
      </c>
      <c r="K14" s="17" t="s">
        <v>5472</v>
      </c>
      <c r="L14" s="17" t="s">
        <v>5717</v>
      </c>
      <c r="M14" s="64">
        <v>1373000</v>
      </c>
      <c r="N14" s="64">
        <v>1029750</v>
      </c>
      <c r="O14" s="17" t="s">
        <v>5718</v>
      </c>
      <c r="P14" s="17" t="s">
        <v>5719</v>
      </c>
      <c r="Q14" s="17" t="s">
        <v>5349</v>
      </c>
      <c r="R14" s="17" t="s">
        <v>5720</v>
      </c>
      <c r="S14" s="17" t="s">
        <v>5321</v>
      </c>
      <c r="T14" s="17" t="s">
        <v>5321</v>
      </c>
      <c r="U14" s="17" t="s">
        <v>5721</v>
      </c>
      <c r="V14" s="17">
        <v>1</v>
      </c>
      <c r="W14" s="17">
        <v>0</v>
      </c>
      <c r="X14" s="17">
        <v>0</v>
      </c>
    </row>
    <row r="15" spans="1:24" s="17" customFormat="1" ht="11.25" x14ac:dyDescent="0.2">
      <c r="A15" s="17" t="s">
        <v>5730</v>
      </c>
      <c r="B15" s="17" t="s">
        <v>5731</v>
      </c>
      <c r="C15" s="17" t="s">
        <v>5732</v>
      </c>
      <c r="D15" s="17" t="s">
        <v>5325</v>
      </c>
      <c r="E15" s="17">
        <v>2020</v>
      </c>
      <c r="F15" s="17" t="s">
        <v>5430</v>
      </c>
      <c r="H15" s="17" t="s">
        <v>5733</v>
      </c>
      <c r="I15" s="17" t="s">
        <v>5734</v>
      </c>
      <c r="J15" s="17" t="s">
        <v>5735</v>
      </c>
      <c r="K15" s="17" t="s">
        <v>5330</v>
      </c>
      <c r="L15" s="17" t="s">
        <v>5346</v>
      </c>
      <c r="M15" s="64">
        <v>7031291</v>
      </c>
      <c r="N15" s="64">
        <v>4166970</v>
      </c>
      <c r="O15" s="17" t="s">
        <v>5736</v>
      </c>
      <c r="P15" s="17" t="s">
        <v>5737</v>
      </c>
      <c r="Q15" s="17" t="s">
        <v>5675</v>
      </c>
      <c r="R15" s="17" t="s">
        <v>5321</v>
      </c>
      <c r="S15" s="17" t="s">
        <v>5321</v>
      </c>
      <c r="T15" s="17" t="s">
        <v>5321</v>
      </c>
      <c r="U15" s="17" t="s">
        <v>5321</v>
      </c>
      <c r="V15" s="17">
        <v>1</v>
      </c>
      <c r="W15" s="17">
        <v>0</v>
      </c>
      <c r="X15" s="17">
        <v>0</v>
      </c>
    </row>
    <row r="16" spans="1:24" s="17" customFormat="1" ht="11.25" x14ac:dyDescent="0.2">
      <c r="A16" s="17" t="s">
        <v>5738</v>
      </c>
      <c r="B16" s="17" t="s">
        <v>5739</v>
      </c>
      <c r="C16" s="17" t="s">
        <v>5740</v>
      </c>
      <c r="D16" s="17" t="s">
        <v>5325</v>
      </c>
      <c r="E16" s="17">
        <v>2015</v>
      </c>
      <c r="F16" s="17" t="s">
        <v>5741</v>
      </c>
      <c r="H16" s="17" t="s">
        <v>5742</v>
      </c>
      <c r="I16" s="17" t="s">
        <v>5743</v>
      </c>
      <c r="J16" s="17" t="s">
        <v>5481</v>
      </c>
      <c r="K16" s="17" t="s">
        <v>5744</v>
      </c>
      <c r="L16" s="17" t="s">
        <v>5422</v>
      </c>
      <c r="M16" s="64">
        <v>970067</v>
      </c>
      <c r="N16" s="64">
        <v>582041</v>
      </c>
      <c r="O16" s="17" t="s">
        <v>5745</v>
      </c>
      <c r="P16" s="17" t="s">
        <v>5746</v>
      </c>
      <c r="Q16" s="17" t="s">
        <v>5747</v>
      </c>
      <c r="R16" s="17" t="s">
        <v>5748</v>
      </c>
      <c r="S16" s="17" t="s">
        <v>5321</v>
      </c>
      <c r="T16" s="17" t="s">
        <v>5321</v>
      </c>
      <c r="U16" s="17" t="s">
        <v>5749</v>
      </c>
      <c r="V16" s="17">
        <v>1</v>
      </c>
      <c r="W16" s="17">
        <v>0</v>
      </c>
      <c r="X16" s="17">
        <v>0</v>
      </c>
    </row>
    <row r="17" spans="1:24" s="17" customFormat="1" ht="11.25" x14ac:dyDescent="0.2">
      <c r="A17" s="17" t="s">
        <v>5788</v>
      </c>
      <c r="B17" s="17" t="s">
        <v>5789</v>
      </c>
      <c r="C17" s="17" t="s">
        <v>5790</v>
      </c>
      <c r="D17" s="17" t="s">
        <v>5325</v>
      </c>
      <c r="E17" s="17">
        <v>2014</v>
      </c>
      <c r="F17" s="17" t="s">
        <v>5791</v>
      </c>
      <c r="I17" s="17" t="s">
        <v>5792</v>
      </c>
      <c r="J17" s="17" t="s">
        <v>5607</v>
      </c>
      <c r="K17" s="17" t="s">
        <v>5793</v>
      </c>
      <c r="L17" s="17" t="s">
        <v>5794</v>
      </c>
      <c r="M17" s="64">
        <v>4592898</v>
      </c>
      <c r="N17" s="64">
        <v>2755739</v>
      </c>
      <c r="O17" s="17" t="s">
        <v>5795</v>
      </c>
      <c r="P17" s="17" t="s">
        <v>5796</v>
      </c>
      <c r="Q17" s="17" t="s">
        <v>5797</v>
      </c>
      <c r="R17" s="17" t="s">
        <v>5798</v>
      </c>
      <c r="S17" s="17" t="s">
        <v>5799</v>
      </c>
      <c r="T17" s="17" t="s">
        <v>5321</v>
      </c>
      <c r="U17" s="17" t="s">
        <v>5800</v>
      </c>
      <c r="V17" s="17">
        <v>1</v>
      </c>
      <c r="W17" s="17">
        <v>0</v>
      </c>
      <c r="X17" s="17">
        <v>0</v>
      </c>
    </row>
    <row r="18" spans="1:24" s="17" customFormat="1" ht="11.25" x14ac:dyDescent="0.2">
      <c r="A18" s="17" t="s">
        <v>5801</v>
      </c>
      <c r="B18" s="17" t="s">
        <v>5802</v>
      </c>
      <c r="C18" s="17" t="s">
        <v>5803</v>
      </c>
      <c r="D18" s="17" t="s">
        <v>5325</v>
      </c>
      <c r="E18" s="17">
        <v>2014</v>
      </c>
      <c r="F18" s="17" t="s">
        <v>5460</v>
      </c>
      <c r="H18" s="17" t="s">
        <v>5804</v>
      </c>
      <c r="I18" s="17" t="s">
        <v>5805</v>
      </c>
      <c r="J18" s="17" t="s">
        <v>5481</v>
      </c>
      <c r="K18" s="17" t="s">
        <v>5421</v>
      </c>
      <c r="L18" s="17" t="s">
        <v>5806</v>
      </c>
      <c r="M18" s="64">
        <v>2877095</v>
      </c>
      <c r="N18" s="64">
        <v>2071508</v>
      </c>
      <c r="O18" s="17" t="s">
        <v>5372</v>
      </c>
      <c r="P18" s="17" t="s">
        <v>5807</v>
      </c>
      <c r="Q18" s="17" t="s">
        <v>5808</v>
      </c>
      <c r="R18" s="17" t="s">
        <v>5375</v>
      </c>
      <c r="S18" s="17" t="s">
        <v>5809</v>
      </c>
      <c r="T18" s="17" t="s">
        <v>5321</v>
      </c>
      <c r="U18" s="17" t="s">
        <v>5810</v>
      </c>
      <c r="V18" s="17">
        <v>1</v>
      </c>
      <c r="W18" s="17">
        <v>0</v>
      </c>
      <c r="X18" s="17">
        <v>0</v>
      </c>
    </row>
    <row r="19" spans="1:24" s="17" customFormat="1" ht="11.25" x14ac:dyDescent="0.2">
      <c r="A19" s="17" t="s">
        <v>5819</v>
      </c>
      <c r="B19" s="17" t="s">
        <v>5820</v>
      </c>
      <c r="C19" s="17" t="s">
        <v>5821</v>
      </c>
      <c r="D19" s="17" t="s">
        <v>5325</v>
      </c>
      <c r="E19" s="17">
        <v>2015</v>
      </c>
      <c r="F19" s="17" t="s">
        <v>5460</v>
      </c>
      <c r="H19" s="17" t="s">
        <v>5822</v>
      </c>
      <c r="I19" s="17" t="s">
        <v>5823</v>
      </c>
      <c r="J19" s="17" t="s">
        <v>5384</v>
      </c>
      <c r="K19" s="17" t="s">
        <v>5824</v>
      </c>
      <c r="L19" s="17" t="s">
        <v>5825</v>
      </c>
      <c r="M19" s="64">
        <v>1020982</v>
      </c>
      <c r="N19" s="64">
        <v>602182</v>
      </c>
      <c r="O19" s="17" t="s">
        <v>5826</v>
      </c>
      <c r="P19" s="17" t="s">
        <v>5827</v>
      </c>
      <c r="Q19" s="17" t="s">
        <v>5828</v>
      </c>
      <c r="R19" s="17" t="s">
        <v>5321</v>
      </c>
      <c r="S19" s="17" t="s">
        <v>5321</v>
      </c>
      <c r="T19" s="17" t="s">
        <v>5321</v>
      </c>
      <c r="U19" s="17" t="s">
        <v>5321</v>
      </c>
      <c r="V19" s="17">
        <v>1</v>
      </c>
      <c r="W19" s="17">
        <v>0</v>
      </c>
      <c r="X19" s="17">
        <v>0</v>
      </c>
    </row>
    <row r="20" spans="1:24" s="17" customFormat="1" ht="11.25" x14ac:dyDescent="0.2">
      <c r="A20" s="17" t="s">
        <v>5829</v>
      </c>
      <c r="B20" s="17" t="s">
        <v>5830</v>
      </c>
      <c r="C20" s="17" t="s">
        <v>5831</v>
      </c>
      <c r="D20" s="17" t="s">
        <v>5325</v>
      </c>
      <c r="E20" s="17">
        <v>2014</v>
      </c>
      <c r="F20" s="17" t="s">
        <v>5326</v>
      </c>
      <c r="H20" s="17" t="s">
        <v>5832</v>
      </c>
      <c r="I20" s="17" t="s">
        <v>5833</v>
      </c>
      <c r="J20" s="17" t="s">
        <v>5560</v>
      </c>
      <c r="K20" s="17" t="s">
        <v>5834</v>
      </c>
      <c r="L20" s="17" t="s">
        <v>5835</v>
      </c>
      <c r="M20" s="64">
        <v>2699565</v>
      </c>
      <c r="N20" s="64">
        <v>1619741</v>
      </c>
      <c r="O20" s="17" t="s">
        <v>5836</v>
      </c>
      <c r="P20" s="17" t="s">
        <v>5837</v>
      </c>
      <c r="Q20" s="17" t="s">
        <v>5563</v>
      </c>
      <c r="R20" s="17" t="s">
        <v>5375</v>
      </c>
      <c r="S20" s="17" t="s">
        <v>5838</v>
      </c>
      <c r="T20" s="17" t="s">
        <v>5321</v>
      </c>
      <c r="U20" s="17" t="s">
        <v>5839</v>
      </c>
      <c r="V20" s="17">
        <v>1</v>
      </c>
      <c r="W20" s="17">
        <v>0</v>
      </c>
      <c r="X20" s="17">
        <v>0</v>
      </c>
    </row>
    <row r="21" spans="1:24" s="17" customFormat="1" ht="11.25" x14ac:dyDescent="0.2">
      <c r="A21" s="17" t="s">
        <v>5840</v>
      </c>
      <c r="B21" s="17" t="s">
        <v>5841</v>
      </c>
      <c r="C21" s="17" t="s">
        <v>5842</v>
      </c>
      <c r="D21" s="17" t="s">
        <v>5325</v>
      </c>
      <c r="E21" s="17">
        <v>2014</v>
      </c>
      <c r="F21" s="17" t="s">
        <v>5326</v>
      </c>
      <c r="H21" s="17" t="s">
        <v>5843</v>
      </c>
      <c r="I21" s="17" t="s">
        <v>5844</v>
      </c>
      <c r="J21" s="17" t="s">
        <v>5481</v>
      </c>
      <c r="K21" s="17" t="s">
        <v>5774</v>
      </c>
      <c r="L21" s="17" t="s">
        <v>5845</v>
      </c>
      <c r="M21" s="64">
        <v>15996416</v>
      </c>
      <c r="N21" s="64">
        <v>11984887</v>
      </c>
      <c r="O21" s="17" t="s">
        <v>5846</v>
      </c>
      <c r="P21" s="17" t="s">
        <v>5847</v>
      </c>
      <c r="Q21" s="17" t="s">
        <v>5797</v>
      </c>
      <c r="R21" s="17" t="s">
        <v>5848</v>
      </c>
      <c r="S21" s="17" t="s">
        <v>5838</v>
      </c>
      <c r="T21" s="17" t="s">
        <v>5321</v>
      </c>
      <c r="U21" s="17" t="s">
        <v>5849</v>
      </c>
      <c r="V21" s="17">
        <v>1</v>
      </c>
      <c r="W21" s="17">
        <v>0</v>
      </c>
      <c r="X21" s="17">
        <v>0</v>
      </c>
    </row>
    <row r="22" spans="1:24" s="17" customFormat="1" ht="11.25" x14ac:dyDescent="0.2">
      <c r="A22" s="17" t="s">
        <v>5870</v>
      </c>
      <c r="B22" s="17" t="s">
        <v>5871</v>
      </c>
      <c r="C22" s="17" t="s">
        <v>5872</v>
      </c>
      <c r="D22" s="17" t="s">
        <v>5441</v>
      </c>
      <c r="E22" s="17">
        <v>2014</v>
      </c>
      <c r="F22" s="17" t="s">
        <v>5430</v>
      </c>
      <c r="H22" s="17" t="s">
        <v>5873</v>
      </c>
      <c r="I22" s="17" t="s">
        <v>5874</v>
      </c>
      <c r="J22" s="17" t="s">
        <v>5597</v>
      </c>
      <c r="K22" s="17" t="s">
        <v>5875</v>
      </c>
      <c r="L22" s="17" t="s">
        <v>5411</v>
      </c>
      <c r="M22" s="64">
        <v>3588551</v>
      </c>
      <c r="N22" s="64">
        <v>1793130</v>
      </c>
      <c r="O22" s="17" t="s">
        <v>5876</v>
      </c>
      <c r="P22" s="17" t="s">
        <v>5877</v>
      </c>
      <c r="Q22" s="17" t="s">
        <v>5878</v>
      </c>
      <c r="R22" s="17" t="s">
        <v>5321</v>
      </c>
      <c r="S22" s="17" t="s">
        <v>5321</v>
      </c>
      <c r="T22" s="17" t="s">
        <v>5321</v>
      </c>
      <c r="U22" s="17" t="s">
        <v>5321</v>
      </c>
      <c r="V22" s="17">
        <v>1</v>
      </c>
      <c r="W22" s="17">
        <v>0</v>
      </c>
      <c r="X22" s="17">
        <v>0</v>
      </c>
    </row>
    <row r="23" spans="1:24" s="17" customFormat="1" ht="11.25" x14ac:dyDescent="0.2">
      <c r="A23" s="17" t="s">
        <v>5898</v>
      </c>
      <c r="B23" s="17" t="s">
        <v>5899</v>
      </c>
      <c r="C23" s="17" t="s">
        <v>5900</v>
      </c>
      <c r="D23" s="17" t="s">
        <v>5381</v>
      </c>
      <c r="E23" s="17">
        <v>2014</v>
      </c>
      <c r="F23" s="17" t="s">
        <v>5882</v>
      </c>
      <c r="H23" s="17" t="s">
        <v>5901</v>
      </c>
      <c r="I23" s="17" t="s">
        <v>5902</v>
      </c>
      <c r="J23" s="17" t="s">
        <v>5329</v>
      </c>
      <c r="K23" s="17" t="s">
        <v>5774</v>
      </c>
      <c r="L23" s="17" t="s">
        <v>5464</v>
      </c>
      <c r="M23" s="64">
        <v>1580117</v>
      </c>
      <c r="N23" s="64">
        <v>935782</v>
      </c>
      <c r="O23" s="17" t="s">
        <v>5903</v>
      </c>
      <c r="P23" s="17" t="s">
        <v>5904</v>
      </c>
      <c r="Q23" s="17" t="s">
        <v>5905</v>
      </c>
      <c r="R23" s="17" t="s">
        <v>5321</v>
      </c>
      <c r="S23" s="17" t="s">
        <v>5321</v>
      </c>
      <c r="T23" s="17" t="s">
        <v>5321</v>
      </c>
      <c r="U23" s="17" t="s">
        <v>5321</v>
      </c>
      <c r="V23" s="17">
        <v>1</v>
      </c>
      <c r="W23" s="17">
        <v>0</v>
      </c>
      <c r="X23" s="17">
        <v>0</v>
      </c>
    </row>
    <row r="24" spans="1:24" s="17" customFormat="1" ht="11.25" x14ac:dyDescent="0.2">
      <c r="A24" s="17" t="s">
        <v>5946</v>
      </c>
      <c r="B24" s="17" t="s">
        <v>5947</v>
      </c>
      <c r="C24" s="17" t="s">
        <v>5948</v>
      </c>
      <c r="D24" s="17" t="s">
        <v>5450</v>
      </c>
      <c r="E24" s="17">
        <v>2015</v>
      </c>
      <c r="F24" s="17" t="s">
        <v>11</v>
      </c>
      <c r="I24" s="17" t="s">
        <v>5949</v>
      </c>
      <c r="J24" s="17" t="s">
        <v>5384</v>
      </c>
      <c r="K24" s="17" t="s">
        <v>5950</v>
      </c>
      <c r="L24" s="17" t="s">
        <v>5951</v>
      </c>
      <c r="M24" s="64">
        <v>433328</v>
      </c>
      <c r="N24" s="64">
        <v>259996</v>
      </c>
      <c r="O24" s="17" t="s">
        <v>5952</v>
      </c>
      <c r="P24" s="17" t="s">
        <v>5953</v>
      </c>
      <c r="Q24" s="17" t="s">
        <v>5954</v>
      </c>
      <c r="R24" s="17" t="s">
        <v>5321</v>
      </c>
      <c r="S24" s="17" t="s">
        <v>5321</v>
      </c>
      <c r="T24" s="17" t="s">
        <v>5321</v>
      </c>
      <c r="U24" s="17" t="s">
        <v>5321</v>
      </c>
      <c r="V24" s="17">
        <v>1</v>
      </c>
      <c r="W24" s="17">
        <v>0</v>
      </c>
      <c r="X24" s="17">
        <v>0</v>
      </c>
    </row>
    <row r="25" spans="1:24" s="17" customFormat="1" ht="11.25" x14ac:dyDescent="0.2">
      <c r="A25" s="17" t="s">
        <v>5971</v>
      </c>
      <c r="B25" s="17" t="s">
        <v>5972</v>
      </c>
      <c r="C25" s="17" t="s">
        <v>5973</v>
      </c>
      <c r="D25" s="17" t="s">
        <v>5325</v>
      </c>
      <c r="E25" s="17">
        <v>2014</v>
      </c>
      <c r="F25" s="17" t="s">
        <v>11</v>
      </c>
      <c r="H25" s="17" t="s">
        <v>5974</v>
      </c>
      <c r="I25" s="17" t="s">
        <v>5975</v>
      </c>
      <c r="J25" s="17" t="s">
        <v>5384</v>
      </c>
      <c r="K25" s="17" t="s">
        <v>5950</v>
      </c>
      <c r="L25" s="17" t="s">
        <v>5976</v>
      </c>
      <c r="M25" s="64">
        <v>3611735</v>
      </c>
      <c r="N25" s="64">
        <v>2167041</v>
      </c>
      <c r="O25" s="17" t="s">
        <v>5977</v>
      </c>
      <c r="P25" s="17" t="s">
        <v>5978</v>
      </c>
      <c r="Q25" s="17" t="s">
        <v>5979</v>
      </c>
      <c r="R25" s="17" t="s">
        <v>5980</v>
      </c>
      <c r="S25" s="17" t="s">
        <v>5838</v>
      </c>
      <c r="T25" s="17" t="s">
        <v>5321</v>
      </c>
      <c r="U25" s="17" t="s">
        <v>5321</v>
      </c>
      <c r="V25" s="17">
        <v>1</v>
      </c>
      <c r="W25" s="17">
        <v>0</v>
      </c>
      <c r="X25" s="17">
        <v>0</v>
      </c>
    </row>
    <row r="26" spans="1:24" s="17" customFormat="1" ht="11.25" x14ac:dyDescent="0.2">
      <c r="A26" s="17" t="s">
        <v>5994</v>
      </c>
      <c r="B26" s="17" t="s">
        <v>5995</v>
      </c>
      <c r="C26" s="17" t="s">
        <v>5996</v>
      </c>
      <c r="D26" s="17" t="s">
        <v>5325</v>
      </c>
      <c r="E26" s="17">
        <v>2014</v>
      </c>
      <c r="F26" s="17" t="s">
        <v>5430</v>
      </c>
      <c r="H26" s="17" t="s">
        <v>5997</v>
      </c>
      <c r="I26" s="17" t="s">
        <v>5998</v>
      </c>
      <c r="J26" s="17" t="s">
        <v>5384</v>
      </c>
      <c r="K26" s="17" t="s">
        <v>5774</v>
      </c>
      <c r="L26" s="17" t="s">
        <v>5386</v>
      </c>
      <c r="M26" s="64">
        <v>2568132</v>
      </c>
      <c r="N26" s="64">
        <v>1540887</v>
      </c>
      <c r="O26" s="17" t="s">
        <v>5999</v>
      </c>
      <c r="P26" s="17" t="s">
        <v>6000</v>
      </c>
      <c r="Q26" s="17" t="s">
        <v>6001</v>
      </c>
      <c r="R26" s="17" t="s">
        <v>6002</v>
      </c>
      <c r="S26" s="17" t="s">
        <v>6003</v>
      </c>
      <c r="T26" s="17" t="s">
        <v>5321</v>
      </c>
      <c r="U26" s="17" t="s">
        <v>5321</v>
      </c>
      <c r="V26" s="17">
        <v>1</v>
      </c>
      <c r="W26" s="17">
        <v>0</v>
      </c>
      <c r="X26" s="17">
        <v>0</v>
      </c>
    </row>
    <row r="27" spans="1:24" s="17" customFormat="1" ht="11.25" x14ac:dyDescent="0.2">
      <c r="A27" s="17" t="s">
        <v>6081</v>
      </c>
      <c r="B27" s="17" t="s">
        <v>6082</v>
      </c>
      <c r="C27" s="17" t="s">
        <v>6083</v>
      </c>
      <c r="D27" s="17" t="s">
        <v>5325</v>
      </c>
      <c r="E27" s="17">
        <v>2014</v>
      </c>
      <c r="F27" s="17" t="s">
        <v>6084</v>
      </c>
      <c r="H27" s="17" t="s">
        <v>6085</v>
      </c>
      <c r="I27" s="17" t="s">
        <v>6086</v>
      </c>
      <c r="J27" s="17" t="s">
        <v>5607</v>
      </c>
      <c r="K27" s="17" t="s">
        <v>5936</v>
      </c>
      <c r="L27" s="17" t="s">
        <v>5608</v>
      </c>
      <c r="M27" s="64">
        <v>5805123</v>
      </c>
      <c r="N27" s="64">
        <v>3478377</v>
      </c>
      <c r="O27" s="17" t="s">
        <v>6087</v>
      </c>
      <c r="P27" s="17" t="s">
        <v>6088</v>
      </c>
      <c r="Q27" s="17" t="s">
        <v>6089</v>
      </c>
      <c r="R27" s="17" t="s">
        <v>5375</v>
      </c>
      <c r="S27" s="17" t="s">
        <v>6090</v>
      </c>
      <c r="T27" s="17" t="s">
        <v>5321</v>
      </c>
      <c r="U27" s="17" t="s">
        <v>6091</v>
      </c>
      <c r="V27" s="17">
        <v>1</v>
      </c>
      <c r="W27" s="17">
        <v>0</v>
      </c>
      <c r="X27" s="17">
        <v>0</v>
      </c>
    </row>
    <row r="28" spans="1:24" s="17" customFormat="1" ht="11.25" x14ac:dyDescent="0.2">
      <c r="A28" s="17" t="s">
        <v>6108</v>
      </c>
      <c r="B28" s="17" t="s">
        <v>6109</v>
      </c>
      <c r="C28" s="17" t="s">
        <v>6110</v>
      </c>
      <c r="D28" s="17" t="s">
        <v>5325</v>
      </c>
      <c r="E28" s="17">
        <v>2014</v>
      </c>
      <c r="F28" s="17" t="s">
        <v>5326</v>
      </c>
      <c r="H28" s="17" t="s">
        <v>6111</v>
      </c>
      <c r="I28" s="17" t="s">
        <v>6112</v>
      </c>
      <c r="J28" s="17" t="s">
        <v>5384</v>
      </c>
      <c r="K28" s="17" t="s">
        <v>5421</v>
      </c>
      <c r="L28" s="17" t="s">
        <v>5488</v>
      </c>
      <c r="M28" s="64">
        <v>5004346</v>
      </c>
      <c r="N28" s="64">
        <v>3002608</v>
      </c>
      <c r="O28" s="17" t="s">
        <v>6113</v>
      </c>
      <c r="P28" s="17" t="s">
        <v>6114</v>
      </c>
      <c r="Q28" s="17" t="s">
        <v>6115</v>
      </c>
      <c r="R28" s="17" t="s">
        <v>6116</v>
      </c>
      <c r="S28" s="17" t="s">
        <v>5838</v>
      </c>
      <c r="T28" s="17" t="s">
        <v>5321</v>
      </c>
      <c r="U28" s="17" t="s">
        <v>6117</v>
      </c>
      <c r="V28" s="17">
        <v>1</v>
      </c>
      <c r="W28" s="17">
        <v>0</v>
      </c>
      <c r="X28" s="17">
        <v>0</v>
      </c>
    </row>
    <row r="29" spans="1:24" s="17" customFormat="1" ht="11.25" x14ac:dyDescent="0.2">
      <c r="A29" s="17" t="s">
        <v>6137</v>
      </c>
      <c r="B29" s="17" t="s">
        <v>6138</v>
      </c>
      <c r="C29" s="17" t="s">
        <v>6139</v>
      </c>
      <c r="D29" s="17" t="s">
        <v>5429</v>
      </c>
      <c r="E29" s="17">
        <v>2014</v>
      </c>
      <c r="F29" s="17" t="s">
        <v>5741</v>
      </c>
      <c r="H29" s="17" t="s">
        <v>6140</v>
      </c>
      <c r="I29" s="17" t="s">
        <v>6141</v>
      </c>
      <c r="J29" s="17" t="s">
        <v>5397</v>
      </c>
      <c r="K29" s="17" t="s">
        <v>5421</v>
      </c>
      <c r="L29" s="17" t="s">
        <v>6142</v>
      </c>
      <c r="M29" s="64">
        <v>1828318</v>
      </c>
      <c r="N29" s="64">
        <v>1096990</v>
      </c>
      <c r="O29" s="17" t="s">
        <v>6113</v>
      </c>
      <c r="P29" s="17" t="s">
        <v>6143</v>
      </c>
      <c r="Q29" s="17" t="s">
        <v>6144</v>
      </c>
      <c r="R29" s="17" t="s">
        <v>5321</v>
      </c>
      <c r="S29" s="17" t="s">
        <v>5321</v>
      </c>
      <c r="T29" s="17" t="s">
        <v>5321</v>
      </c>
      <c r="U29" s="17" t="s">
        <v>5321</v>
      </c>
      <c r="V29" s="17">
        <v>1</v>
      </c>
      <c r="W29" s="17">
        <v>0</v>
      </c>
      <c r="X29" s="17">
        <v>0</v>
      </c>
    </row>
    <row r="30" spans="1:24" s="17" customFormat="1" ht="11.25" x14ac:dyDescent="0.2">
      <c r="A30" s="17" t="s">
        <v>6161</v>
      </c>
      <c r="B30" s="17" t="s">
        <v>6162</v>
      </c>
      <c r="C30" s="17" t="s">
        <v>6163</v>
      </c>
      <c r="D30" s="17" t="s">
        <v>5495</v>
      </c>
      <c r="E30" s="17">
        <v>2014</v>
      </c>
      <c r="F30" s="17" t="s">
        <v>5460</v>
      </c>
      <c r="I30" s="17" t="s">
        <v>6164</v>
      </c>
      <c r="J30" s="17" t="s">
        <v>5560</v>
      </c>
      <c r="K30" s="17" t="s">
        <v>5936</v>
      </c>
      <c r="L30" s="17" t="s">
        <v>5473</v>
      </c>
      <c r="M30" s="64">
        <v>17345496</v>
      </c>
      <c r="N30" s="64">
        <v>10004210</v>
      </c>
      <c r="O30" s="17" t="s">
        <v>6165</v>
      </c>
      <c r="P30" s="17" t="s">
        <v>6166</v>
      </c>
      <c r="Q30" s="17" t="s">
        <v>6167</v>
      </c>
      <c r="R30" s="17" t="s">
        <v>5321</v>
      </c>
      <c r="S30" s="17" t="s">
        <v>5321</v>
      </c>
      <c r="T30" s="17" t="s">
        <v>5321</v>
      </c>
      <c r="U30" s="17" t="s">
        <v>5321</v>
      </c>
      <c r="V30" s="17">
        <v>1</v>
      </c>
      <c r="W30" s="17">
        <v>0</v>
      </c>
      <c r="X30" s="17">
        <v>0</v>
      </c>
    </row>
    <row r="31" spans="1:24" s="17" customFormat="1" ht="11.25" x14ac:dyDescent="0.2">
      <c r="A31" s="17" t="s">
        <v>6260</v>
      </c>
      <c r="B31" s="17" t="s">
        <v>6261</v>
      </c>
      <c r="C31" s="17" t="s">
        <v>6262</v>
      </c>
      <c r="D31" s="17" t="s">
        <v>5381</v>
      </c>
      <c r="E31" s="17">
        <v>2014</v>
      </c>
      <c r="F31" s="17" t="s">
        <v>5326</v>
      </c>
      <c r="H31" s="17" t="s">
        <v>6263</v>
      </c>
      <c r="I31" s="17" t="s">
        <v>6264</v>
      </c>
      <c r="J31" s="17" t="s">
        <v>5481</v>
      </c>
      <c r="K31" s="17" t="s">
        <v>5370</v>
      </c>
      <c r="L31" s="17" t="s">
        <v>6265</v>
      </c>
      <c r="M31" s="64">
        <v>1072400</v>
      </c>
      <c r="N31" s="64">
        <v>643440</v>
      </c>
      <c r="O31" s="17" t="s">
        <v>6266</v>
      </c>
      <c r="P31" s="17" t="s">
        <v>6267</v>
      </c>
      <c r="Q31" s="17" t="s">
        <v>6268</v>
      </c>
      <c r="R31" s="17" t="s">
        <v>5321</v>
      </c>
      <c r="S31" s="17" t="s">
        <v>5321</v>
      </c>
      <c r="T31" s="17" t="s">
        <v>5321</v>
      </c>
      <c r="U31" s="17" t="s">
        <v>5321</v>
      </c>
      <c r="V31" s="17">
        <v>1</v>
      </c>
      <c r="W31" s="17">
        <v>0</v>
      </c>
      <c r="X31" s="17">
        <v>0</v>
      </c>
    </row>
    <row r="32" spans="1:24" s="17" customFormat="1" ht="11.25" x14ac:dyDescent="0.2">
      <c r="A32" s="17" t="s">
        <v>6324</v>
      </c>
      <c r="B32" s="17" t="s">
        <v>6325</v>
      </c>
      <c r="C32" s="17" t="s">
        <v>6326</v>
      </c>
      <c r="D32" s="17" t="s">
        <v>5441</v>
      </c>
      <c r="E32" s="17">
        <v>2015</v>
      </c>
      <c r="F32" s="17" t="s">
        <v>5460</v>
      </c>
      <c r="H32" s="17" t="s">
        <v>6327</v>
      </c>
      <c r="I32" s="17" t="s">
        <v>6328</v>
      </c>
      <c r="J32" s="17" t="s">
        <v>5560</v>
      </c>
      <c r="K32" s="17" t="s">
        <v>5744</v>
      </c>
      <c r="L32" s="17" t="s">
        <v>5473</v>
      </c>
      <c r="M32" s="64">
        <v>2359820</v>
      </c>
      <c r="N32" s="64">
        <v>1415151</v>
      </c>
      <c r="O32" s="17" t="s">
        <v>6329</v>
      </c>
      <c r="P32" s="17" t="s">
        <v>6330</v>
      </c>
      <c r="Q32" s="17" t="s">
        <v>6331</v>
      </c>
      <c r="R32" s="17" t="s">
        <v>5321</v>
      </c>
      <c r="S32" s="17" t="s">
        <v>5321</v>
      </c>
      <c r="T32" s="17" t="s">
        <v>5321</v>
      </c>
      <c r="U32" s="17" t="s">
        <v>5321</v>
      </c>
      <c r="V32" s="17">
        <v>1</v>
      </c>
      <c r="W32" s="17">
        <v>0</v>
      </c>
      <c r="X32" s="17">
        <v>0</v>
      </c>
    </row>
    <row r="33" spans="1:24" s="17" customFormat="1" ht="11.25" x14ac:dyDescent="0.2">
      <c r="A33" s="17" t="s">
        <v>6362</v>
      </c>
      <c r="B33" s="17" t="s">
        <v>6363</v>
      </c>
      <c r="C33" s="17" t="s">
        <v>6364</v>
      </c>
      <c r="D33" s="17" t="s">
        <v>5381</v>
      </c>
      <c r="E33" s="17">
        <v>2016</v>
      </c>
      <c r="F33" s="17" t="s">
        <v>5394</v>
      </c>
      <c r="H33" s="17" t="s">
        <v>6365</v>
      </c>
      <c r="I33" s="17" t="s">
        <v>6366</v>
      </c>
      <c r="J33" s="17" t="s">
        <v>6367</v>
      </c>
      <c r="K33" s="17" t="s">
        <v>5410</v>
      </c>
      <c r="L33" s="17" t="s">
        <v>6368</v>
      </c>
      <c r="M33" s="64">
        <v>6041368</v>
      </c>
      <c r="N33" s="64">
        <v>3613823</v>
      </c>
      <c r="O33" s="17" t="s">
        <v>6369</v>
      </c>
      <c r="P33" s="17" t="s">
        <v>6370</v>
      </c>
      <c r="Q33" s="17" t="s">
        <v>5797</v>
      </c>
      <c r="R33" s="17" t="s">
        <v>5321</v>
      </c>
      <c r="S33" s="17" t="s">
        <v>5321</v>
      </c>
      <c r="T33" s="17" t="s">
        <v>5321</v>
      </c>
      <c r="U33" s="17" t="s">
        <v>5321</v>
      </c>
      <c r="V33" s="17">
        <v>1</v>
      </c>
      <c r="W33" s="17">
        <v>0</v>
      </c>
      <c r="X33" s="17">
        <v>0</v>
      </c>
    </row>
    <row r="34" spans="1:24" s="17" customFormat="1" ht="11.25" x14ac:dyDescent="0.2">
      <c r="A34" s="17" t="s">
        <v>6371</v>
      </c>
      <c r="B34" s="17" t="s">
        <v>6372</v>
      </c>
      <c r="C34" s="17" t="s">
        <v>6373</v>
      </c>
      <c r="D34" s="17" t="s">
        <v>5325</v>
      </c>
      <c r="E34" s="17">
        <v>2016</v>
      </c>
      <c r="F34" s="17" t="s">
        <v>6374</v>
      </c>
      <c r="H34" s="17" t="s">
        <v>6375</v>
      </c>
      <c r="I34" s="17" t="s">
        <v>6376</v>
      </c>
      <c r="J34" s="17" t="s">
        <v>6377</v>
      </c>
      <c r="K34" s="17" t="s">
        <v>5410</v>
      </c>
      <c r="L34" s="17" t="s">
        <v>6378</v>
      </c>
      <c r="M34" s="64">
        <v>2624291</v>
      </c>
      <c r="N34" s="64">
        <v>1918320</v>
      </c>
      <c r="O34" s="17" t="s">
        <v>5372</v>
      </c>
      <c r="P34" s="17" t="s">
        <v>6379</v>
      </c>
      <c r="Q34" s="17" t="s">
        <v>6380</v>
      </c>
      <c r="R34" s="17" t="s">
        <v>5375</v>
      </c>
      <c r="S34" s="17" t="s">
        <v>6381</v>
      </c>
      <c r="T34" s="17" t="s">
        <v>5321</v>
      </c>
      <c r="U34" s="17" t="s">
        <v>6382</v>
      </c>
      <c r="V34" s="17">
        <v>1</v>
      </c>
      <c r="W34" s="17">
        <v>0</v>
      </c>
      <c r="X34" s="17">
        <v>0</v>
      </c>
    </row>
    <row r="35" spans="1:24" s="17" customFormat="1" ht="11.25" x14ac:dyDescent="0.2">
      <c r="A35" s="17" t="s">
        <v>6383</v>
      </c>
      <c r="B35" s="17" t="s">
        <v>6384</v>
      </c>
      <c r="C35" s="17" t="s">
        <v>6385</v>
      </c>
      <c r="D35" s="17" t="s">
        <v>5325</v>
      </c>
      <c r="E35" s="17">
        <v>2015</v>
      </c>
      <c r="F35" s="17" t="s">
        <v>5394</v>
      </c>
      <c r="H35" s="17" t="s">
        <v>6386</v>
      </c>
      <c r="I35" s="17" t="s">
        <v>6387</v>
      </c>
      <c r="J35" s="17" t="s">
        <v>5384</v>
      </c>
      <c r="K35" s="17" t="s">
        <v>5487</v>
      </c>
      <c r="L35" s="17" t="s">
        <v>6388</v>
      </c>
      <c r="M35" s="64">
        <v>6568430</v>
      </c>
      <c r="N35" s="64">
        <v>3941058</v>
      </c>
      <c r="O35" s="17" t="s">
        <v>6389</v>
      </c>
      <c r="P35" s="17" t="s">
        <v>6390</v>
      </c>
      <c r="Q35" s="17" t="s">
        <v>5808</v>
      </c>
      <c r="R35" s="17" t="s">
        <v>6391</v>
      </c>
      <c r="S35" s="17" t="s">
        <v>6392</v>
      </c>
      <c r="T35" s="17" t="s">
        <v>6393</v>
      </c>
      <c r="U35" s="17" t="s">
        <v>6394</v>
      </c>
      <c r="V35" s="17">
        <v>1</v>
      </c>
      <c r="W35" s="17">
        <v>0</v>
      </c>
      <c r="X35" s="17">
        <v>0</v>
      </c>
    </row>
    <row r="36" spans="1:24" s="17" customFormat="1" ht="11.25" x14ac:dyDescent="0.2">
      <c r="A36" s="17" t="s">
        <v>6395</v>
      </c>
      <c r="B36" s="17" t="s">
        <v>6396</v>
      </c>
      <c r="C36" s="17" t="s">
        <v>6397</v>
      </c>
      <c r="D36" s="17" t="s">
        <v>5325</v>
      </c>
      <c r="E36" s="17">
        <v>2015</v>
      </c>
      <c r="F36" s="17" t="s">
        <v>5882</v>
      </c>
      <c r="H36" s="17" t="s">
        <v>6398</v>
      </c>
      <c r="I36" s="17" t="s">
        <v>6399</v>
      </c>
      <c r="J36" s="17" t="s">
        <v>5597</v>
      </c>
      <c r="K36" s="17" t="s">
        <v>5487</v>
      </c>
      <c r="L36" s="17" t="s">
        <v>5509</v>
      </c>
      <c r="M36" s="64">
        <v>1768906</v>
      </c>
      <c r="N36" s="64">
        <v>1060431</v>
      </c>
      <c r="O36" s="17" t="s">
        <v>6400</v>
      </c>
      <c r="P36" s="17" t="s">
        <v>6401</v>
      </c>
      <c r="Q36" s="17" t="s">
        <v>6402</v>
      </c>
      <c r="R36" s="17" t="s">
        <v>6403</v>
      </c>
      <c r="S36" s="17" t="s">
        <v>6404</v>
      </c>
      <c r="T36" s="17" t="s">
        <v>5321</v>
      </c>
      <c r="U36" s="17" t="s">
        <v>6405</v>
      </c>
      <c r="V36" s="17">
        <v>1</v>
      </c>
      <c r="W36" s="17">
        <v>0</v>
      </c>
      <c r="X36" s="17">
        <v>0</v>
      </c>
    </row>
    <row r="37" spans="1:24" s="17" customFormat="1" ht="11.25" x14ac:dyDescent="0.2">
      <c r="A37" s="17" t="s">
        <v>6406</v>
      </c>
      <c r="B37" s="17" t="s">
        <v>6407</v>
      </c>
      <c r="C37" s="17" t="s">
        <v>6408</v>
      </c>
      <c r="D37" s="17" t="s">
        <v>5325</v>
      </c>
      <c r="E37" s="17">
        <v>2016</v>
      </c>
      <c r="F37" s="17" t="s">
        <v>11</v>
      </c>
      <c r="H37" s="17" t="s">
        <v>6409</v>
      </c>
      <c r="I37" s="17" t="s">
        <v>6410</v>
      </c>
      <c r="J37" s="17" t="s">
        <v>5597</v>
      </c>
      <c r="K37" s="17" t="s">
        <v>5410</v>
      </c>
      <c r="L37" s="17" t="s">
        <v>6411</v>
      </c>
      <c r="M37" s="64">
        <v>3954587</v>
      </c>
      <c r="N37" s="64">
        <v>2918688</v>
      </c>
      <c r="O37" s="17" t="s">
        <v>6412</v>
      </c>
      <c r="P37" s="17" t="s">
        <v>6413</v>
      </c>
      <c r="Q37" s="17" t="s">
        <v>6414</v>
      </c>
      <c r="R37" s="17" t="s">
        <v>5375</v>
      </c>
      <c r="S37" s="17" t="s">
        <v>6415</v>
      </c>
      <c r="T37" s="17" t="s">
        <v>5321</v>
      </c>
      <c r="U37" s="17" t="s">
        <v>6416</v>
      </c>
      <c r="V37" s="17">
        <v>1</v>
      </c>
      <c r="W37" s="17">
        <v>0</v>
      </c>
      <c r="X37" s="17">
        <v>0</v>
      </c>
    </row>
    <row r="38" spans="1:24" s="17" customFormat="1" ht="11.25" x14ac:dyDescent="0.2">
      <c r="A38" s="17" t="s">
        <v>6441</v>
      </c>
      <c r="B38" s="17" t="s">
        <v>6442</v>
      </c>
      <c r="C38" s="17" t="s">
        <v>6443</v>
      </c>
      <c r="D38" s="17" t="s">
        <v>5325</v>
      </c>
      <c r="E38" s="17">
        <v>2016</v>
      </c>
      <c r="F38" s="17" t="s">
        <v>11</v>
      </c>
      <c r="H38" s="17" t="s">
        <v>6444</v>
      </c>
      <c r="I38" s="17" t="s">
        <v>6445</v>
      </c>
      <c r="J38" s="17" t="s">
        <v>5409</v>
      </c>
      <c r="K38" s="17" t="s">
        <v>5385</v>
      </c>
      <c r="L38" s="17" t="s">
        <v>5411</v>
      </c>
      <c r="M38" s="64">
        <v>3862925</v>
      </c>
      <c r="N38" s="64">
        <v>2317755</v>
      </c>
      <c r="O38" s="17" t="s">
        <v>6446</v>
      </c>
      <c r="P38" s="17" t="s">
        <v>6447</v>
      </c>
      <c r="Q38" s="17" t="s">
        <v>6448</v>
      </c>
      <c r="R38" s="17" t="s">
        <v>5980</v>
      </c>
      <c r="S38" s="17" t="s">
        <v>5838</v>
      </c>
      <c r="T38" s="17" t="s">
        <v>5321</v>
      </c>
      <c r="U38" s="17" t="s">
        <v>6449</v>
      </c>
      <c r="V38" s="17">
        <v>1</v>
      </c>
      <c r="W38" s="17">
        <v>0</v>
      </c>
      <c r="X38" s="17">
        <v>0</v>
      </c>
    </row>
    <row r="39" spans="1:24" s="17" customFormat="1" ht="11.25" x14ac:dyDescent="0.2">
      <c r="A39" s="17" t="s">
        <v>6450</v>
      </c>
      <c r="B39" s="17" t="s">
        <v>6451</v>
      </c>
      <c r="C39" s="17" t="s">
        <v>6452</v>
      </c>
      <c r="D39" s="17" t="s">
        <v>5325</v>
      </c>
      <c r="E39" s="17">
        <v>2016</v>
      </c>
      <c r="F39" s="17" t="s">
        <v>5460</v>
      </c>
      <c r="H39" s="17" t="s">
        <v>6453</v>
      </c>
      <c r="I39" s="17" t="s">
        <v>6454</v>
      </c>
      <c r="J39" s="17" t="s">
        <v>5329</v>
      </c>
      <c r="K39" s="17" t="s">
        <v>5410</v>
      </c>
      <c r="L39" s="17" t="s">
        <v>6189</v>
      </c>
      <c r="M39" s="64">
        <v>2005384</v>
      </c>
      <c r="N39" s="64">
        <v>1203230</v>
      </c>
      <c r="O39" s="17" t="s">
        <v>5745</v>
      </c>
      <c r="P39" s="17" t="s">
        <v>6455</v>
      </c>
      <c r="Q39" s="17" t="s">
        <v>5797</v>
      </c>
      <c r="R39" s="17" t="s">
        <v>6456</v>
      </c>
      <c r="S39" s="17" t="s">
        <v>6457</v>
      </c>
      <c r="T39" s="17" t="s">
        <v>5321</v>
      </c>
      <c r="U39" s="17" t="s">
        <v>6458</v>
      </c>
      <c r="V39" s="17">
        <v>1</v>
      </c>
      <c r="W39" s="17">
        <v>0</v>
      </c>
      <c r="X39" s="17">
        <v>0</v>
      </c>
    </row>
    <row r="40" spans="1:24" s="17" customFormat="1" ht="11.25" x14ac:dyDescent="0.2">
      <c r="A40" s="17" t="s">
        <v>6459</v>
      </c>
      <c r="B40" s="17" t="s">
        <v>6460</v>
      </c>
      <c r="C40" s="17" t="s">
        <v>6461</v>
      </c>
      <c r="D40" s="17" t="s">
        <v>5325</v>
      </c>
      <c r="E40" s="17">
        <v>2016</v>
      </c>
      <c r="F40" s="17" t="s">
        <v>5741</v>
      </c>
      <c r="H40" s="17" t="s">
        <v>6462</v>
      </c>
      <c r="I40" s="17" t="s">
        <v>6463</v>
      </c>
      <c r="J40" s="17" t="s">
        <v>5616</v>
      </c>
      <c r="K40" s="17" t="s">
        <v>5410</v>
      </c>
      <c r="L40" s="17" t="s">
        <v>5755</v>
      </c>
      <c r="M40" s="64">
        <v>4401118</v>
      </c>
      <c r="N40" s="64">
        <v>3280588</v>
      </c>
      <c r="O40" s="17" t="s">
        <v>6464</v>
      </c>
      <c r="P40" s="17" t="s">
        <v>6465</v>
      </c>
      <c r="Q40" s="17" t="s">
        <v>6466</v>
      </c>
      <c r="R40" s="17" t="s">
        <v>6467</v>
      </c>
      <c r="S40" s="17" t="s">
        <v>5321</v>
      </c>
      <c r="T40" s="17" t="s">
        <v>5321</v>
      </c>
      <c r="U40" s="17" t="s">
        <v>6468</v>
      </c>
      <c r="V40" s="17">
        <v>1</v>
      </c>
      <c r="W40" s="17">
        <v>0</v>
      </c>
      <c r="X40" s="17">
        <v>0</v>
      </c>
    </row>
    <row r="41" spans="1:24" s="17" customFormat="1" ht="11.25" x14ac:dyDescent="0.2">
      <c r="A41" s="17" t="s">
        <v>6492</v>
      </c>
      <c r="B41" s="17" t="s">
        <v>6493</v>
      </c>
      <c r="C41" s="17" t="s">
        <v>6494</v>
      </c>
      <c r="D41" s="17" t="s">
        <v>5325</v>
      </c>
      <c r="E41" s="17">
        <v>2015</v>
      </c>
      <c r="F41" s="17" t="s">
        <v>5460</v>
      </c>
      <c r="H41" s="17" t="s">
        <v>6495</v>
      </c>
      <c r="I41" s="17" t="s">
        <v>6496</v>
      </c>
      <c r="J41" s="17" t="s">
        <v>5560</v>
      </c>
      <c r="K41" s="17" t="s">
        <v>5487</v>
      </c>
      <c r="L41" s="17" t="s">
        <v>6189</v>
      </c>
      <c r="M41" s="64">
        <v>1247061</v>
      </c>
      <c r="N41" s="64">
        <v>748235</v>
      </c>
      <c r="O41" s="17" t="s">
        <v>6497</v>
      </c>
      <c r="P41" s="17" t="s">
        <v>6498</v>
      </c>
      <c r="Q41" s="17" t="s">
        <v>6499</v>
      </c>
      <c r="R41" s="17" t="s">
        <v>5375</v>
      </c>
      <c r="S41" s="17" t="s">
        <v>6500</v>
      </c>
      <c r="T41" s="17" t="s">
        <v>5321</v>
      </c>
      <c r="U41" s="17" t="s">
        <v>6501</v>
      </c>
      <c r="V41" s="17">
        <v>1</v>
      </c>
      <c r="W41" s="17">
        <v>0</v>
      </c>
      <c r="X41" s="17">
        <v>0</v>
      </c>
    </row>
    <row r="42" spans="1:24" s="17" customFormat="1" ht="11.25" x14ac:dyDescent="0.2">
      <c r="A42" s="17" t="s">
        <v>6502</v>
      </c>
      <c r="B42" s="17" t="s">
        <v>6503</v>
      </c>
      <c r="C42" s="17" t="s">
        <v>6504</v>
      </c>
      <c r="D42" s="17" t="s">
        <v>5325</v>
      </c>
      <c r="E42" s="17">
        <v>2015</v>
      </c>
      <c r="F42" s="17" t="s">
        <v>5460</v>
      </c>
      <c r="H42" s="17" t="s">
        <v>6505</v>
      </c>
      <c r="I42" s="17" t="s">
        <v>6506</v>
      </c>
      <c r="J42" s="17" t="s">
        <v>5329</v>
      </c>
      <c r="K42" s="17" t="s">
        <v>6507</v>
      </c>
      <c r="L42" s="17" t="s">
        <v>6508</v>
      </c>
      <c r="M42" s="64">
        <v>1731233</v>
      </c>
      <c r="N42" s="64">
        <v>1038739</v>
      </c>
      <c r="O42" s="17" t="s">
        <v>5826</v>
      </c>
      <c r="P42" s="17" t="s">
        <v>6509</v>
      </c>
      <c r="Q42" s="17" t="s">
        <v>5797</v>
      </c>
      <c r="R42" s="17" t="s">
        <v>5375</v>
      </c>
      <c r="S42" s="17" t="s">
        <v>6510</v>
      </c>
      <c r="T42" s="17" t="s">
        <v>5321</v>
      </c>
      <c r="U42" s="17" t="s">
        <v>6511</v>
      </c>
      <c r="V42" s="17">
        <v>1</v>
      </c>
      <c r="W42" s="17">
        <v>0</v>
      </c>
      <c r="X42" s="17">
        <v>0</v>
      </c>
    </row>
    <row r="43" spans="1:24" s="17" customFormat="1" ht="11.25" x14ac:dyDescent="0.2">
      <c r="A43" s="17" t="s">
        <v>6512</v>
      </c>
      <c r="B43" s="17" t="s">
        <v>6513</v>
      </c>
      <c r="C43" s="17" t="s">
        <v>6514</v>
      </c>
      <c r="D43" s="17" t="s">
        <v>5393</v>
      </c>
      <c r="E43" s="17">
        <v>2016</v>
      </c>
      <c r="F43" s="17" t="s">
        <v>17</v>
      </c>
      <c r="H43" s="17" t="s">
        <v>6515</v>
      </c>
      <c r="I43" s="17" t="s">
        <v>6516</v>
      </c>
      <c r="J43" s="17" t="s">
        <v>5329</v>
      </c>
      <c r="K43" s="17" t="s">
        <v>6274</v>
      </c>
      <c r="L43" s="17" t="s">
        <v>6517</v>
      </c>
      <c r="M43" s="64">
        <v>3324804</v>
      </c>
      <c r="N43" s="64">
        <v>1989992</v>
      </c>
      <c r="O43" s="17" t="s">
        <v>6518</v>
      </c>
      <c r="P43" s="17" t="s">
        <v>6519</v>
      </c>
      <c r="Q43" s="17" t="s">
        <v>6520</v>
      </c>
      <c r="R43" s="17" t="s">
        <v>5321</v>
      </c>
      <c r="S43" s="17" t="s">
        <v>5321</v>
      </c>
      <c r="T43" s="17" t="s">
        <v>5321</v>
      </c>
      <c r="U43" s="17" t="s">
        <v>5321</v>
      </c>
      <c r="V43" s="17">
        <v>1</v>
      </c>
      <c r="W43" s="17">
        <v>0</v>
      </c>
      <c r="X43" s="17">
        <v>0</v>
      </c>
    </row>
    <row r="44" spans="1:24" s="17" customFormat="1" ht="11.25" x14ac:dyDescent="0.2">
      <c r="A44" s="17" t="s">
        <v>6539</v>
      </c>
      <c r="B44" s="17" t="s">
        <v>6540</v>
      </c>
      <c r="C44" s="17" t="s">
        <v>6541</v>
      </c>
      <c r="D44" s="17" t="s">
        <v>5325</v>
      </c>
      <c r="E44" s="17">
        <v>2015</v>
      </c>
      <c r="F44" s="17" t="s">
        <v>6542</v>
      </c>
      <c r="H44" s="17" t="s">
        <v>6543</v>
      </c>
      <c r="I44" s="17" t="s">
        <v>6544</v>
      </c>
      <c r="J44" s="17" t="s">
        <v>5481</v>
      </c>
      <c r="K44" s="17" t="s">
        <v>6545</v>
      </c>
      <c r="L44" s="17" t="s">
        <v>5694</v>
      </c>
      <c r="M44" s="64">
        <v>4097038</v>
      </c>
      <c r="N44" s="64">
        <v>3072778</v>
      </c>
      <c r="O44" s="17" t="s">
        <v>5372</v>
      </c>
      <c r="P44" s="17" t="s">
        <v>6546</v>
      </c>
      <c r="Q44" s="17" t="s">
        <v>5808</v>
      </c>
      <c r="R44" s="17" t="s">
        <v>6547</v>
      </c>
      <c r="S44" s="17" t="s">
        <v>6548</v>
      </c>
      <c r="T44" s="17" t="s">
        <v>5321</v>
      </c>
      <c r="U44" s="17" t="s">
        <v>6549</v>
      </c>
      <c r="V44" s="17">
        <v>1</v>
      </c>
      <c r="W44" s="17">
        <v>0</v>
      </c>
      <c r="X44" s="17">
        <v>0</v>
      </c>
    </row>
    <row r="45" spans="1:24" s="17" customFormat="1" ht="11.25" x14ac:dyDescent="0.2">
      <c r="A45" s="17" t="s">
        <v>6566</v>
      </c>
      <c r="B45" s="17" t="s">
        <v>6567</v>
      </c>
      <c r="C45" s="17" t="s">
        <v>6568</v>
      </c>
      <c r="D45" s="17" t="s">
        <v>5325</v>
      </c>
      <c r="E45" s="17">
        <v>2015</v>
      </c>
      <c r="F45" s="17" t="s">
        <v>6569</v>
      </c>
      <c r="H45" s="17" t="s">
        <v>6570</v>
      </c>
      <c r="I45" s="17" t="s">
        <v>6571</v>
      </c>
      <c r="J45" s="17" t="s">
        <v>5384</v>
      </c>
      <c r="K45" s="17" t="s">
        <v>6572</v>
      </c>
      <c r="L45" s="17" t="s">
        <v>5521</v>
      </c>
      <c r="M45" s="64">
        <v>2961859</v>
      </c>
      <c r="N45" s="64">
        <v>1777115</v>
      </c>
      <c r="O45" s="17" t="s">
        <v>6573</v>
      </c>
      <c r="P45" s="17" t="s">
        <v>6574</v>
      </c>
      <c r="Q45" s="17" t="s">
        <v>6575</v>
      </c>
      <c r="R45" s="17" t="s">
        <v>5375</v>
      </c>
      <c r="S45" s="17" t="s">
        <v>6576</v>
      </c>
      <c r="T45" s="17" t="s">
        <v>5321</v>
      </c>
      <c r="U45" s="17" t="s">
        <v>6577</v>
      </c>
      <c r="V45" s="17">
        <v>1</v>
      </c>
      <c r="W45" s="17">
        <v>0</v>
      </c>
      <c r="X45" s="17">
        <v>0</v>
      </c>
    </row>
    <row r="46" spans="1:24" s="17" customFormat="1" ht="11.25" x14ac:dyDescent="0.2">
      <c r="A46" s="17" t="s">
        <v>6594</v>
      </c>
      <c r="B46" s="17" t="s">
        <v>6595</v>
      </c>
      <c r="C46" s="17" t="s">
        <v>6596</v>
      </c>
      <c r="D46" s="17" t="s">
        <v>5325</v>
      </c>
      <c r="E46" s="17">
        <v>2015</v>
      </c>
      <c r="F46" s="17" t="s">
        <v>5326</v>
      </c>
      <c r="H46" s="17" t="s">
        <v>6597</v>
      </c>
      <c r="I46" s="17" t="s">
        <v>6598</v>
      </c>
      <c r="J46" s="17" t="s">
        <v>5597</v>
      </c>
      <c r="K46" s="17" t="s">
        <v>5487</v>
      </c>
      <c r="L46" s="17" t="s">
        <v>5411</v>
      </c>
      <c r="M46" s="64">
        <v>7141352</v>
      </c>
      <c r="N46" s="64">
        <v>5356014</v>
      </c>
      <c r="O46" s="17" t="s">
        <v>5846</v>
      </c>
      <c r="P46" s="17" t="s">
        <v>6599</v>
      </c>
      <c r="Q46" s="17" t="s">
        <v>5349</v>
      </c>
      <c r="R46" s="17" t="s">
        <v>6600</v>
      </c>
      <c r="S46" s="17" t="s">
        <v>5321</v>
      </c>
      <c r="T46" s="17" t="s">
        <v>5321</v>
      </c>
      <c r="U46" s="17" t="s">
        <v>6601</v>
      </c>
      <c r="V46" s="17">
        <v>1</v>
      </c>
      <c r="W46" s="17">
        <v>0</v>
      </c>
      <c r="X46" s="17">
        <v>0</v>
      </c>
    </row>
    <row r="47" spans="1:24" s="17" customFormat="1" ht="11.25" x14ac:dyDescent="0.2">
      <c r="A47" s="17" t="s">
        <v>6602</v>
      </c>
      <c r="B47" s="17" t="s">
        <v>6603</v>
      </c>
      <c r="C47" s="17" t="s">
        <v>6604</v>
      </c>
      <c r="D47" s="17" t="s">
        <v>5325</v>
      </c>
      <c r="E47" s="17">
        <v>2015</v>
      </c>
      <c r="F47" s="17" t="s">
        <v>5326</v>
      </c>
      <c r="H47" s="17" t="s">
        <v>6605</v>
      </c>
      <c r="I47" s="17" t="s">
        <v>6606</v>
      </c>
      <c r="J47" s="17" t="s">
        <v>5384</v>
      </c>
      <c r="K47" s="17" t="s">
        <v>6607</v>
      </c>
      <c r="L47" s="17" t="s">
        <v>5845</v>
      </c>
      <c r="M47" s="64">
        <v>25991094</v>
      </c>
      <c r="N47" s="64">
        <v>7778396</v>
      </c>
      <c r="O47" s="17" t="s">
        <v>6608</v>
      </c>
      <c r="P47" s="17" t="s">
        <v>6609</v>
      </c>
      <c r="Q47" s="17" t="s">
        <v>5349</v>
      </c>
      <c r="R47" s="17" t="s">
        <v>5375</v>
      </c>
      <c r="S47" s="17" t="s">
        <v>6610</v>
      </c>
      <c r="T47" s="17" t="s">
        <v>5321</v>
      </c>
      <c r="U47" s="17" t="s">
        <v>6611</v>
      </c>
      <c r="V47" s="17">
        <v>1</v>
      </c>
      <c r="W47" s="17">
        <v>0</v>
      </c>
      <c r="X47" s="17">
        <v>0</v>
      </c>
    </row>
    <row r="48" spans="1:24" s="17" customFormat="1" ht="11.25" x14ac:dyDescent="0.2">
      <c r="A48" s="17" t="s">
        <v>6612</v>
      </c>
      <c r="B48" s="17" t="s">
        <v>6613</v>
      </c>
      <c r="C48" s="17" t="s">
        <v>6614</v>
      </c>
      <c r="D48" s="17" t="s">
        <v>5528</v>
      </c>
      <c r="E48" s="17">
        <v>2016</v>
      </c>
      <c r="F48" s="17" t="s">
        <v>6335</v>
      </c>
      <c r="I48" s="17" t="s">
        <v>6612</v>
      </c>
      <c r="J48" s="17" t="s">
        <v>5397</v>
      </c>
      <c r="K48" s="17" t="s">
        <v>5385</v>
      </c>
      <c r="L48" s="17" t="s">
        <v>5453</v>
      </c>
      <c r="M48" s="64">
        <v>566666</v>
      </c>
      <c r="N48" s="64">
        <v>190400</v>
      </c>
      <c r="O48" s="17" t="s">
        <v>5321</v>
      </c>
      <c r="P48" s="17" t="s">
        <v>6615</v>
      </c>
      <c r="Q48" s="17" t="s">
        <v>5321</v>
      </c>
      <c r="R48" s="17" t="s">
        <v>5321</v>
      </c>
      <c r="S48" s="17" t="s">
        <v>5321</v>
      </c>
      <c r="T48" s="17" t="s">
        <v>5321</v>
      </c>
      <c r="U48" s="17" t="s">
        <v>5321</v>
      </c>
      <c r="V48" s="17">
        <v>0</v>
      </c>
      <c r="W48" s="17">
        <v>0</v>
      </c>
      <c r="X48" s="17">
        <v>0</v>
      </c>
    </row>
    <row r="49" spans="1:24" s="17" customFormat="1" ht="11.25" x14ac:dyDescent="0.2">
      <c r="A49" s="17" t="s">
        <v>6629</v>
      </c>
      <c r="B49" s="17" t="s">
        <v>6630</v>
      </c>
      <c r="C49" s="17" t="s">
        <v>6631</v>
      </c>
      <c r="D49" s="17" t="s">
        <v>5325</v>
      </c>
      <c r="E49" s="17">
        <v>2015</v>
      </c>
      <c r="F49" s="17" t="s">
        <v>5430</v>
      </c>
      <c r="H49" s="17" t="s">
        <v>6632</v>
      </c>
      <c r="I49" s="17" t="s">
        <v>6633</v>
      </c>
      <c r="J49" s="17" t="s">
        <v>5329</v>
      </c>
      <c r="K49" s="17" t="s">
        <v>5744</v>
      </c>
      <c r="L49" s="17" t="s">
        <v>5509</v>
      </c>
      <c r="M49" s="64">
        <v>1925104</v>
      </c>
      <c r="N49" s="64">
        <v>1441649</v>
      </c>
      <c r="O49" s="17" t="s">
        <v>5561</v>
      </c>
      <c r="P49" s="17" t="s">
        <v>6634</v>
      </c>
      <c r="Q49" s="17" t="s">
        <v>5349</v>
      </c>
      <c r="R49" s="17" t="s">
        <v>6635</v>
      </c>
      <c r="S49" s="17" t="s">
        <v>5321</v>
      </c>
      <c r="T49" s="17" t="s">
        <v>5321</v>
      </c>
      <c r="U49" s="17" t="s">
        <v>6636</v>
      </c>
      <c r="V49" s="17">
        <v>1</v>
      </c>
      <c r="W49" s="17">
        <v>0</v>
      </c>
      <c r="X49" s="17">
        <v>0</v>
      </c>
    </row>
    <row r="50" spans="1:24" s="17" customFormat="1" ht="11.25" x14ac:dyDescent="0.2">
      <c r="A50" s="17" t="s">
        <v>6637</v>
      </c>
      <c r="B50" s="17" t="s">
        <v>6638</v>
      </c>
      <c r="C50" s="17" t="s">
        <v>6639</v>
      </c>
      <c r="D50" s="17" t="s">
        <v>5325</v>
      </c>
      <c r="E50" s="17">
        <v>2015</v>
      </c>
      <c r="F50" s="17" t="s">
        <v>5430</v>
      </c>
      <c r="H50" s="17" t="s">
        <v>6640</v>
      </c>
      <c r="I50" s="17" t="s">
        <v>6641</v>
      </c>
      <c r="J50" s="17" t="s">
        <v>5409</v>
      </c>
      <c r="K50" s="17" t="s">
        <v>5744</v>
      </c>
      <c r="L50" s="17" t="s">
        <v>5411</v>
      </c>
      <c r="M50" s="64">
        <v>3743704</v>
      </c>
      <c r="N50" s="64">
        <v>2246223</v>
      </c>
      <c r="O50" s="17" t="s">
        <v>6642</v>
      </c>
      <c r="P50" s="17" t="s">
        <v>6643</v>
      </c>
      <c r="Q50" s="17" t="s">
        <v>5797</v>
      </c>
      <c r="R50" s="17" t="s">
        <v>5375</v>
      </c>
      <c r="S50" s="17" t="s">
        <v>6644</v>
      </c>
      <c r="T50" s="17" t="s">
        <v>5321</v>
      </c>
      <c r="U50" s="17" t="s">
        <v>6645</v>
      </c>
      <c r="V50" s="17">
        <v>1</v>
      </c>
      <c r="W50" s="17">
        <v>0</v>
      </c>
      <c r="X50" s="17">
        <v>0</v>
      </c>
    </row>
    <row r="51" spans="1:24" s="17" customFormat="1" ht="11.25" x14ac:dyDescent="0.2">
      <c r="A51" s="17" t="s">
        <v>6675</v>
      </c>
      <c r="B51" s="17" t="s">
        <v>6676</v>
      </c>
      <c r="C51" s="17" t="s">
        <v>6677</v>
      </c>
      <c r="D51" s="17" t="s">
        <v>5528</v>
      </c>
      <c r="E51" s="17">
        <v>2016</v>
      </c>
      <c r="F51" s="17" t="s">
        <v>5418</v>
      </c>
      <c r="H51" s="17" t="s">
        <v>6678</v>
      </c>
      <c r="I51" s="17" t="s">
        <v>6675</v>
      </c>
      <c r="J51" s="17" t="s">
        <v>5397</v>
      </c>
      <c r="K51" s="17" t="s">
        <v>5529</v>
      </c>
      <c r="L51" s="17" t="s">
        <v>5530</v>
      </c>
      <c r="M51" s="64">
        <v>3153268</v>
      </c>
      <c r="N51" s="64">
        <v>621503</v>
      </c>
      <c r="O51" s="17" t="s">
        <v>5321</v>
      </c>
      <c r="P51" s="17" t="s">
        <v>6679</v>
      </c>
      <c r="Q51" s="17" t="s">
        <v>5321</v>
      </c>
      <c r="R51" s="17" t="s">
        <v>5321</v>
      </c>
      <c r="S51" s="17" t="s">
        <v>5321</v>
      </c>
      <c r="T51" s="17" t="s">
        <v>5321</v>
      </c>
      <c r="U51" s="17" t="s">
        <v>5321</v>
      </c>
      <c r="V51" s="17">
        <v>0</v>
      </c>
      <c r="W51" s="17">
        <v>0</v>
      </c>
      <c r="X51" s="17">
        <v>0</v>
      </c>
    </row>
    <row r="52" spans="1:24" s="17" customFormat="1" ht="11.25" x14ac:dyDescent="0.2">
      <c r="A52" s="17" t="s">
        <v>6689</v>
      </c>
      <c r="B52" s="17" t="s">
        <v>6690</v>
      </c>
      <c r="C52" s="17" t="s">
        <v>6691</v>
      </c>
      <c r="D52" s="17" t="s">
        <v>5325</v>
      </c>
      <c r="E52" s="17">
        <v>2016</v>
      </c>
      <c r="F52" s="17" t="s">
        <v>6374</v>
      </c>
      <c r="H52" s="17" t="s">
        <v>6692</v>
      </c>
      <c r="I52" s="17" t="s">
        <v>6693</v>
      </c>
      <c r="J52" s="17" t="s">
        <v>5597</v>
      </c>
      <c r="K52" s="17" t="s">
        <v>6694</v>
      </c>
      <c r="L52" s="17" t="s">
        <v>6695</v>
      </c>
      <c r="M52" s="64">
        <v>850611</v>
      </c>
      <c r="N52" s="64">
        <v>637950</v>
      </c>
      <c r="O52" s="17" t="s">
        <v>6696</v>
      </c>
      <c r="P52" s="17" t="s">
        <v>6697</v>
      </c>
      <c r="Q52" s="17" t="s">
        <v>6414</v>
      </c>
      <c r="R52" s="17" t="s">
        <v>6698</v>
      </c>
      <c r="S52" s="17" t="s">
        <v>5321</v>
      </c>
      <c r="T52" s="17" t="s">
        <v>5321</v>
      </c>
      <c r="U52" s="17" t="s">
        <v>6699</v>
      </c>
      <c r="V52" s="17">
        <v>1</v>
      </c>
      <c r="W52" s="17">
        <v>0</v>
      </c>
      <c r="X52" s="17">
        <v>0</v>
      </c>
    </row>
    <row r="53" spans="1:24" s="17" customFormat="1" ht="11.25" x14ac:dyDescent="0.2">
      <c r="A53" s="17" t="s">
        <v>6700</v>
      </c>
      <c r="B53" s="17" t="s">
        <v>6701</v>
      </c>
      <c r="C53" s="17" t="s">
        <v>6702</v>
      </c>
      <c r="D53" s="17" t="s">
        <v>5325</v>
      </c>
      <c r="E53" s="17">
        <v>2016</v>
      </c>
      <c r="F53" s="17" t="s">
        <v>5496</v>
      </c>
      <c r="H53" s="17" t="s">
        <v>6703</v>
      </c>
      <c r="I53" s="17" t="s">
        <v>6704</v>
      </c>
      <c r="J53" s="17" t="s">
        <v>5329</v>
      </c>
      <c r="K53" s="17" t="s">
        <v>5410</v>
      </c>
      <c r="L53" s="17" t="s">
        <v>5473</v>
      </c>
      <c r="M53" s="64">
        <v>3820163</v>
      </c>
      <c r="N53" s="64">
        <v>2863212</v>
      </c>
      <c r="O53" s="17" t="s">
        <v>6705</v>
      </c>
      <c r="P53" s="17" t="s">
        <v>6706</v>
      </c>
      <c r="Q53" s="17" t="s">
        <v>6707</v>
      </c>
      <c r="R53" s="17" t="s">
        <v>6708</v>
      </c>
      <c r="S53" s="17" t="s">
        <v>6709</v>
      </c>
      <c r="T53" s="17" t="s">
        <v>5321</v>
      </c>
      <c r="U53" s="17" t="s">
        <v>6710</v>
      </c>
      <c r="V53" s="17">
        <v>1</v>
      </c>
      <c r="W53" s="17">
        <v>0</v>
      </c>
      <c r="X53" s="17">
        <v>0</v>
      </c>
    </row>
    <row r="54" spans="1:24" s="17" customFormat="1" ht="11.25" x14ac:dyDescent="0.2">
      <c r="A54" s="17" t="s">
        <v>6711</v>
      </c>
      <c r="B54" s="17" t="s">
        <v>6712</v>
      </c>
      <c r="C54" s="17" t="s">
        <v>6713</v>
      </c>
      <c r="D54" s="17" t="s">
        <v>5325</v>
      </c>
      <c r="E54" s="17">
        <v>2016</v>
      </c>
      <c r="F54" s="17" t="s">
        <v>5713</v>
      </c>
      <c r="H54" s="17" t="s">
        <v>6714</v>
      </c>
      <c r="I54" s="17" t="s">
        <v>6715</v>
      </c>
      <c r="J54" s="17" t="s">
        <v>5384</v>
      </c>
      <c r="K54" s="17" t="s">
        <v>5385</v>
      </c>
      <c r="L54" s="17" t="s">
        <v>5608</v>
      </c>
      <c r="M54" s="64">
        <v>972395</v>
      </c>
      <c r="N54" s="64">
        <v>583437</v>
      </c>
      <c r="O54" s="17" t="s">
        <v>6716</v>
      </c>
      <c r="P54" s="17" t="s">
        <v>6717</v>
      </c>
      <c r="Q54" s="17" t="s">
        <v>5349</v>
      </c>
      <c r="R54" s="17" t="s">
        <v>5375</v>
      </c>
      <c r="S54" s="17" t="s">
        <v>6718</v>
      </c>
      <c r="T54" s="17" t="s">
        <v>5321</v>
      </c>
      <c r="U54" s="17" t="s">
        <v>6719</v>
      </c>
      <c r="V54" s="17">
        <v>1</v>
      </c>
      <c r="W54" s="17">
        <v>0</v>
      </c>
      <c r="X54" s="17">
        <v>0</v>
      </c>
    </row>
    <row r="55" spans="1:24" s="17" customFormat="1" ht="11.25" x14ac:dyDescent="0.2">
      <c r="A55" s="17" t="s">
        <v>6720</v>
      </c>
      <c r="B55" s="17" t="s">
        <v>6721</v>
      </c>
      <c r="C55" s="17" t="s">
        <v>6722</v>
      </c>
      <c r="D55" s="17" t="s">
        <v>5325</v>
      </c>
      <c r="E55" s="17">
        <v>2016</v>
      </c>
      <c r="F55" s="17" t="s">
        <v>5430</v>
      </c>
      <c r="H55" s="17" t="s">
        <v>6723</v>
      </c>
      <c r="I55" s="17" t="s">
        <v>6724</v>
      </c>
      <c r="J55" s="17" t="s">
        <v>5607</v>
      </c>
      <c r="K55" s="17" t="s">
        <v>6685</v>
      </c>
      <c r="L55" s="17" t="s">
        <v>5411</v>
      </c>
      <c r="M55" s="64">
        <v>2509684</v>
      </c>
      <c r="N55" s="64">
        <v>1882263</v>
      </c>
      <c r="O55" s="17" t="s">
        <v>6725</v>
      </c>
      <c r="P55" s="17" t="s">
        <v>6726</v>
      </c>
      <c r="Q55" s="17" t="s">
        <v>6727</v>
      </c>
      <c r="R55" s="17" t="s">
        <v>6728</v>
      </c>
      <c r="S55" s="17" t="s">
        <v>6729</v>
      </c>
      <c r="T55" s="17" t="s">
        <v>5321</v>
      </c>
      <c r="U55" s="17" t="s">
        <v>6730</v>
      </c>
      <c r="V55" s="17">
        <v>1</v>
      </c>
      <c r="W55" s="17">
        <v>0</v>
      </c>
      <c r="X55" s="17">
        <v>0</v>
      </c>
    </row>
    <row r="56" spans="1:24" s="17" customFormat="1" ht="11.25" x14ac:dyDescent="0.2">
      <c r="A56" s="17" t="s">
        <v>6739</v>
      </c>
      <c r="B56" s="17" t="s">
        <v>6740</v>
      </c>
      <c r="C56" s="17" t="s">
        <v>6741</v>
      </c>
      <c r="D56" s="17" t="s">
        <v>5325</v>
      </c>
      <c r="E56" s="17">
        <v>2015</v>
      </c>
      <c r="F56" s="17" t="s">
        <v>5430</v>
      </c>
      <c r="H56" s="17" t="s">
        <v>6742</v>
      </c>
      <c r="I56" s="17" t="s">
        <v>6743</v>
      </c>
      <c r="J56" s="17" t="s">
        <v>5409</v>
      </c>
      <c r="K56" s="17" t="s">
        <v>5744</v>
      </c>
      <c r="L56" s="17" t="s">
        <v>6744</v>
      </c>
      <c r="M56" s="64">
        <v>2779810</v>
      </c>
      <c r="N56" s="64">
        <v>2054120</v>
      </c>
      <c r="O56" s="17" t="s">
        <v>5372</v>
      </c>
      <c r="P56" s="17" t="s">
        <v>6745</v>
      </c>
      <c r="Q56" s="17" t="s">
        <v>5374</v>
      </c>
      <c r="R56" s="17" t="s">
        <v>5375</v>
      </c>
      <c r="S56" s="17" t="s">
        <v>6746</v>
      </c>
      <c r="T56" s="17" t="s">
        <v>5321</v>
      </c>
      <c r="U56" s="17" t="s">
        <v>6747</v>
      </c>
      <c r="V56" s="17">
        <v>1</v>
      </c>
      <c r="W56" s="17">
        <v>0</v>
      </c>
      <c r="X56" s="17">
        <v>0</v>
      </c>
    </row>
    <row r="57" spans="1:24" s="17" customFormat="1" ht="11.25" x14ac:dyDescent="0.2">
      <c r="A57" s="17" t="s">
        <v>6748</v>
      </c>
      <c r="B57" s="17" t="s">
        <v>6749</v>
      </c>
      <c r="C57" s="17" t="s">
        <v>6750</v>
      </c>
      <c r="D57" s="17" t="s">
        <v>5325</v>
      </c>
      <c r="E57" s="17">
        <v>2016</v>
      </c>
      <c r="F57" s="17" t="s">
        <v>5882</v>
      </c>
      <c r="H57" s="17" t="s">
        <v>6751</v>
      </c>
      <c r="I57" s="17" t="s">
        <v>6752</v>
      </c>
      <c r="J57" s="17" t="s">
        <v>5560</v>
      </c>
      <c r="K57" s="17" t="s">
        <v>5410</v>
      </c>
      <c r="L57" s="17" t="s">
        <v>5845</v>
      </c>
      <c r="M57" s="64">
        <v>2345329</v>
      </c>
      <c r="N57" s="64">
        <v>1754918</v>
      </c>
      <c r="O57" s="17" t="s">
        <v>6753</v>
      </c>
      <c r="P57" s="17" t="s">
        <v>6754</v>
      </c>
      <c r="Q57" s="17" t="s">
        <v>6755</v>
      </c>
      <c r="R57" s="17" t="s">
        <v>6728</v>
      </c>
      <c r="S57" s="17" t="s">
        <v>6756</v>
      </c>
      <c r="T57" s="17" t="s">
        <v>5321</v>
      </c>
      <c r="U57" s="17" t="s">
        <v>6757</v>
      </c>
      <c r="V57" s="17">
        <v>1</v>
      </c>
      <c r="W57" s="17">
        <v>0</v>
      </c>
      <c r="X57" s="17">
        <v>0</v>
      </c>
    </row>
    <row r="58" spans="1:24" s="17" customFormat="1" ht="11.25" x14ac:dyDescent="0.2">
      <c r="A58" s="17" t="s">
        <v>6758</v>
      </c>
      <c r="B58" s="17" t="s">
        <v>6759</v>
      </c>
      <c r="C58" s="17" t="s">
        <v>6760</v>
      </c>
      <c r="D58" s="17" t="s">
        <v>5325</v>
      </c>
      <c r="E58" s="17">
        <v>2016</v>
      </c>
      <c r="F58" s="17" t="s">
        <v>5460</v>
      </c>
      <c r="H58" s="17" t="s">
        <v>6761</v>
      </c>
      <c r="I58" s="17" t="s">
        <v>6762</v>
      </c>
      <c r="J58" s="17" t="s">
        <v>5329</v>
      </c>
      <c r="K58" s="17" t="s">
        <v>5410</v>
      </c>
      <c r="L58" s="17" t="s">
        <v>6763</v>
      </c>
      <c r="M58" s="64">
        <v>3315130</v>
      </c>
      <c r="N58" s="64">
        <v>2436286</v>
      </c>
      <c r="O58" s="17" t="s">
        <v>5745</v>
      </c>
      <c r="P58" s="17" t="s">
        <v>6764</v>
      </c>
      <c r="Q58" s="17" t="s">
        <v>6765</v>
      </c>
      <c r="R58" s="17" t="s">
        <v>6766</v>
      </c>
      <c r="S58" s="17" t="s">
        <v>6767</v>
      </c>
      <c r="T58" s="17" t="s">
        <v>5321</v>
      </c>
      <c r="U58" s="17" t="s">
        <v>6768</v>
      </c>
      <c r="V58" s="17">
        <v>1</v>
      </c>
      <c r="W58" s="17">
        <v>0</v>
      </c>
      <c r="X58" s="17">
        <v>0</v>
      </c>
    </row>
    <row r="59" spans="1:24" s="17" customFormat="1" ht="11.25" x14ac:dyDescent="0.2">
      <c r="A59" s="17" t="s">
        <v>6769</v>
      </c>
      <c r="B59" s="17" t="s">
        <v>6770</v>
      </c>
      <c r="C59" s="17" t="s">
        <v>6771</v>
      </c>
      <c r="D59" s="17" t="s">
        <v>5325</v>
      </c>
      <c r="E59" s="17">
        <v>2016</v>
      </c>
      <c r="F59" s="17" t="s">
        <v>27</v>
      </c>
      <c r="H59" s="17" t="s">
        <v>6772</v>
      </c>
      <c r="I59" s="17" t="s">
        <v>6773</v>
      </c>
      <c r="J59" s="17" t="s">
        <v>5597</v>
      </c>
      <c r="K59" s="17" t="s">
        <v>5410</v>
      </c>
      <c r="L59" s="17" t="s">
        <v>5521</v>
      </c>
      <c r="M59" s="64">
        <v>1497642</v>
      </c>
      <c r="N59" s="64">
        <v>896336</v>
      </c>
      <c r="O59" s="17" t="s">
        <v>6774</v>
      </c>
      <c r="P59" s="17" t="s">
        <v>6775</v>
      </c>
      <c r="Q59" s="17" t="s">
        <v>6776</v>
      </c>
      <c r="R59" s="17" t="s">
        <v>5375</v>
      </c>
      <c r="S59" s="17" t="s">
        <v>6777</v>
      </c>
      <c r="T59" s="17" t="s">
        <v>5321</v>
      </c>
      <c r="U59" s="17" t="s">
        <v>6778</v>
      </c>
      <c r="V59" s="17">
        <v>1</v>
      </c>
      <c r="W59" s="17">
        <v>0</v>
      </c>
      <c r="X59" s="17">
        <v>0</v>
      </c>
    </row>
    <row r="60" spans="1:24" s="17" customFormat="1" ht="11.25" x14ac:dyDescent="0.2">
      <c r="A60" s="17" t="s">
        <v>6822</v>
      </c>
      <c r="B60" s="17" t="s">
        <v>6823</v>
      </c>
      <c r="C60" s="17" t="s">
        <v>6824</v>
      </c>
      <c r="D60" s="17" t="s">
        <v>5381</v>
      </c>
      <c r="E60" s="17">
        <v>2015</v>
      </c>
      <c r="F60" s="17" t="s">
        <v>5460</v>
      </c>
      <c r="H60" s="17" t="s">
        <v>6825</v>
      </c>
      <c r="I60" s="17" t="s">
        <v>6826</v>
      </c>
      <c r="J60" s="17" t="s">
        <v>5384</v>
      </c>
      <c r="K60" s="17" t="s">
        <v>6607</v>
      </c>
      <c r="L60" s="17" t="s">
        <v>5937</v>
      </c>
      <c r="M60" s="64">
        <v>631389</v>
      </c>
      <c r="N60" s="64">
        <v>375149</v>
      </c>
      <c r="O60" s="17" t="s">
        <v>6827</v>
      </c>
      <c r="P60" s="17" t="s">
        <v>6828</v>
      </c>
      <c r="Q60" s="17" t="s">
        <v>6829</v>
      </c>
      <c r="R60" s="17" t="s">
        <v>5321</v>
      </c>
      <c r="S60" s="17" t="s">
        <v>5321</v>
      </c>
      <c r="T60" s="17" t="s">
        <v>5321</v>
      </c>
      <c r="U60" s="17" t="s">
        <v>5321</v>
      </c>
      <c r="V60" s="17">
        <v>1</v>
      </c>
      <c r="W60" s="17">
        <v>0</v>
      </c>
      <c r="X60" s="17">
        <v>0</v>
      </c>
    </row>
    <row r="61" spans="1:24" s="17" customFormat="1" ht="11.25" x14ac:dyDescent="0.2">
      <c r="A61" s="17" t="s">
        <v>6830</v>
      </c>
      <c r="B61" s="17" t="s">
        <v>6831</v>
      </c>
      <c r="C61" s="17" t="s">
        <v>6832</v>
      </c>
      <c r="D61" s="17" t="s">
        <v>5325</v>
      </c>
      <c r="E61" s="17">
        <v>2014</v>
      </c>
      <c r="F61" s="17" t="s">
        <v>6130</v>
      </c>
      <c r="H61" s="17" t="s">
        <v>6833</v>
      </c>
      <c r="I61" s="17" t="s">
        <v>6834</v>
      </c>
      <c r="J61" s="17" t="s">
        <v>5560</v>
      </c>
      <c r="K61" s="17" t="s">
        <v>5865</v>
      </c>
      <c r="L61" s="17" t="s">
        <v>5411</v>
      </c>
      <c r="M61" s="64">
        <v>6220049</v>
      </c>
      <c r="N61" s="64">
        <v>3732029</v>
      </c>
      <c r="O61" s="17" t="s">
        <v>6835</v>
      </c>
      <c r="P61" s="17" t="s">
        <v>6836</v>
      </c>
      <c r="Q61" s="17" t="s">
        <v>5797</v>
      </c>
      <c r="R61" s="17" t="s">
        <v>6837</v>
      </c>
      <c r="S61" s="17" t="s">
        <v>6838</v>
      </c>
      <c r="T61" s="17" t="s">
        <v>5321</v>
      </c>
      <c r="U61" s="17" t="s">
        <v>6839</v>
      </c>
      <c r="V61" s="17">
        <v>1</v>
      </c>
      <c r="W61" s="17">
        <v>0</v>
      </c>
      <c r="X61" s="17">
        <v>0</v>
      </c>
    </row>
    <row r="62" spans="1:24" s="17" customFormat="1" ht="11.25" x14ac:dyDescent="0.2">
      <c r="A62" s="17" t="s">
        <v>6856</v>
      </c>
      <c r="B62" s="17" t="s">
        <v>6857</v>
      </c>
      <c r="C62" s="17" t="s">
        <v>6858</v>
      </c>
      <c r="D62" s="17" t="s">
        <v>5325</v>
      </c>
      <c r="E62" s="17">
        <v>2015</v>
      </c>
      <c r="F62" s="17" t="s">
        <v>6130</v>
      </c>
      <c r="H62" s="17" t="s">
        <v>6859</v>
      </c>
      <c r="I62" s="17" t="s">
        <v>6860</v>
      </c>
      <c r="J62" s="17" t="s">
        <v>5384</v>
      </c>
      <c r="K62" s="17" t="s">
        <v>5744</v>
      </c>
      <c r="L62" s="17" t="s">
        <v>5473</v>
      </c>
      <c r="M62" s="64">
        <v>2077261</v>
      </c>
      <c r="N62" s="64">
        <v>1246356</v>
      </c>
      <c r="O62" s="17" t="s">
        <v>6497</v>
      </c>
      <c r="P62" s="17" t="s">
        <v>6861</v>
      </c>
      <c r="Q62" s="17" t="s">
        <v>5349</v>
      </c>
      <c r="R62" s="17" t="s">
        <v>5375</v>
      </c>
      <c r="S62" s="17" t="s">
        <v>6862</v>
      </c>
      <c r="T62" s="17" t="s">
        <v>5321</v>
      </c>
      <c r="U62" s="17" t="s">
        <v>6863</v>
      </c>
      <c r="V62" s="17">
        <v>1</v>
      </c>
      <c r="W62" s="17">
        <v>0</v>
      </c>
      <c r="X62" s="17">
        <v>0</v>
      </c>
    </row>
    <row r="63" spans="1:24" s="17" customFormat="1" ht="11.25" x14ac:dyDescent="0.2">
      <c r="A63" s="17" t="s">
        <v>6864</v>
      </c>
      <c r="B63" s="17" t="s">
        <v>6865</v>
      </c>
      <c r="C63" s="17" t="s">
        <v>6866</v>
      </c>
      <c r="D63" s="17" t="s">
        <v>5325</v>
      </c>
      <c r="E63" s="17">
        <v>2015</v>
      </c>
      <c r="F63" s="17" t="s">
        <v>5655</v>
      </c>
      <c r="H63" s="17" t="s">
        <v>6867</v>
      </c>
      <c r="I63" s="17" t="s">
        <v>6868</v>
      </c>
      <c r="J63" s="17" t="s">
        <v>5369</v>
      </c>
      <c r="K63" s="17" t="s">
        <v>5487</v>
      </c>
      <c r="L63" s="17" t="s">
        <v>5765</v>
      </c>
      <c r="M63" s="64">
        <v>5164538</v>
      </c>
      <c r="N63" s="64">
        <v>3054098</v>
      </c>
      <c r="O63" s="17" t="s">
        <v>6869</v>
      </c>
      <c r="P63" s="17" t="s">
        <v>6870</v>
      </c>
      <c r="Q63" s="17" t="s">
        <v>5349</v>
      </c>
      <c r="R63" s="17" t="s">
        <v>5375</v>
      </c>
      <c r="S63" s="17" t="s">
        <v>6871</v>
      </c>
      <c r="T63" s="17" t="s">
        <v>5321</v>
      </c>
      <c r="U63" s="17" t="s">
        <v>6872</v>
      </c>
      <c r="V63" s="17">
        <v>1</v>
      </c>
      <c r="W63" s="17">
        <v>0</v>
      </c>
      <c r="X63" s="17">
        <v>0</v>
      </c>
    </row>
    <row r="64" spans="1:24" s="17" customFormat="1" ht="11.25" x14ac:dyDescent="0.2">
      <c r="A64" s="17" t="s">
        <v>6873</v>
      </c>
      <c r="B64" s="17" t="s">
        <v>6874</v>
      </c>
      <c r="C64" s="17" t="s">
        <v>6875</v>
      </c>
      <c r="D64" s="17" t="s">
        <v>5325</v>
      </c>
      <c r="E64" s="17">
        <v>2014</v>
      </c>
      <c r="F64" s="17" t="s">
        <v>6569</v>
      </c>
      <c r="H64" s="17" t="s">
        <v>6876</v>
      </c>
      <c r="I64" s="17" t="s">
        <v>6877</v>
      </c>
      <c r="J64" s="17" t="s">
        <v>5329</v>
      </c>
      <c r="K64" s="17" t="s">
        <v>5865</v>
      </c>
      <c r="L64" s="17" t="s">
        <v>6878</v>
      </c>
      <c r="M64" s="64">
        <v>5999420</v>
      </c>
      <c r="N64" s="64">
        <v>3599651</v>
      </c>
      <c r="O64" s="17" t="s">
        <v>6879</v>
      </c>
      <c r="P64" s="17" t="s">
        <v>6880</v>
      </c>
      <c r="Q64" s="17" t="s">
        <v>6881</v>
      </c>
      <c r="R64" s="17" t="s">
        <v>6882</v>
      </c>
      <c r="S64" s="17" t="s">
        <v>6883</v>
      </c>
      <c r="T64" s="17" t="s">
        <v>5321</v>
      </c>
      <c r="U64" s="17" t="s">
        <v>6884</v>
      </c>
      <c r="V64" s="17">
        <v>1</v>
      </c>
      <c r="W64" s="17">
        <v>0</v>
      </c>
      <c r="X64" s="17">
        <v>0</v>
      </c>
    </row>
    <row r="65" spans="1:24" s="17" customFormat="1" ht="11.25" x14ac:dyDescent="0.2">
      <c r="A65" s="17" t="s">
        <v>6885</v>
      </c>
      <c r="B65" s="17" t="s">
        <v>6886</v>
      </c>
      <c r="C65" s="17" t="s">
        <v>6887</v>
      </c>
      <c r="D65" s="17" t="s">
        <v>5528</v>
      </c>
      <c r="E65" s="17">
        <v>2016</v>
      </c>
      <c r="F65" s="17" t="s">
        <v>6084</v>
      </c>
      <c r="I65" s="17" t="s">
        <v>6885</v>
      </c>
      <c r="J65" s="17" t="s">
        <v>5397</v>
      </c>
      <c r="K65" s="17" t="s">
        <v>5529</v>
      </c>
      <c r="L65" s="17" t="s">
        <v>5530</v>
      </c>
      <c r="M65" s="64">
        <v>608259</v>
      </c>
      <c r="N65" s="64">
        <v>364390</v>
      </c>
      <c r="O65" s="17" t="s">
        <v>5321</v>
      </c>
      <c r="P65" s="17" t="s">
        <v>6888</v>
      </c>
      <c r="Q65" s="17" t="s">
        <v>5321</v>
      </c>
      <c r="R65" s="17" t="s">
        <v>5321</v>
      </c>
      <c r="S65" s="17" t="s">
        <v>5321</v>
      </c>
      <c r="T65" s="17" t="s">
        <v>5321</v>
      </c>
      <c r="U65" s="17" t="s">
        <v>5321</v>
      </c>
      <c r="V65" s="17">
        <v>0</v>
      </c>
      <c r="W65" s="17">
        <v>0</v>
      </c>
      <c r="X65" s="17">
        <v>0</v>
      </c>
    </row>
    <row r="66" spans="1:24" s="17" customFormat="1" ht="11.25" x14ac:dyDescent="0.2">
      <c r="A66" s="17" t="s">
        <v>6893</v>
      </c>
      <c r="B66" s="17" t="s">
        <v>6894</v>
      </c>
      <c r="C66" s="17" t="s">
        <v>6895</v>
      </c>
      <c r="D66" s="17" t="s">
        <v>5325</v>
      </c>
      <c r="E66" s="17">
        <v>2015</v>
      </c>
      <c r="F66" s="17" t="s">
        <v>5394</v>
      </c>
      <c r="H66" s="17" t="s">
        <v>6896</v>
      </c>
      <c r="I66" s="17" t="s">
        <v>6897</v>
      </c>
      <c r="J66" s="17" t="s">
        <v>5384</v>
      </c>
      <c r="K66" s="17" t="s">
        <v>5529</v>
      </c>
      <c r="L66" s="17" t="s">
        <v>5434</v>
      </c>
      <c r="M66" s="64">
        <v>4220892</v>
      </c>
      <c r="N66" s="64">
        <v>2532535</v>
      </c>
      <c r="O66" s="17" t="s">
        <v>6898</v>
      </c>
      <c r="P66" s="17" t="s">
        <v>6899</v>
      </c>
      <c r="Q66" s="17" t="s">
        <v>5349</v>
      </c>
      <c r="R66" s="17" t="s">
        <v>5375</v>
      </c>
      <c r="S66" s="17" t="s">
        <v>6900</v>
      </c>
      <c r="T66" s="17" t="s">
        <v>5321</v>
      </c>
      <c r="U66" s="17" t="s">
        <v>5321</v>
      </c>
      <c r="V66" s="17">
        <v>1</v>
      </c>
      <c r="W66" s="17">
        <v>0</v>
      </c>
      <c r="X66" s="17">
        <v>0</v>
      </c>
    </row>
    <row r="67" spans="1:24" s="17" customFormat="1" ht="11.25" x14ac:dyDescent="0.2">
      <c r="A67" s="17" t="s">
        <v>6901</v>
      </c>
      <c r="B67" s="17" t="s">
        <v>6902</v>
      </c>
      <c r="C67" s="17" t="s">
        <v>6903</v>
      </c>
      <c r="D67" s="17" t="s">
        <v>5325</v>
      </c>
      <c r="E67" s="17">
        <v>2015</v>
      </c>
      <c r="F67" s="17" t="s">
        <v>5394</v>
      </c>
      <c r="H67" s="17" t="s">
        <v>6896</v>
      </c>
      <c r="I67" s="17" t="s">
        <v>6904</v>
      </c>
      <c r="J67" s="17" t="s">
        <v>5384</v>
      </c>
      <c r="K67" s="17" t="s">
        <v>5529</v>
      </c>
      <c r="L67" s="17" t="s">
        <v>5617</v>
      </c>
      <c r="M67" s="64">
        <v>2455479</v>
      </c>
      <c r="N67" s="64">
        <v>1473288</v>
      </c>
      <c r="O67" s="17" t="s">
        <v>6497</v>
      </c>
      <c r="P67" s="17" t="s">
        <v>6905</v>
      </c>
      <c r="Q67" s="17" t="s">
        <v>5349</v>
      </c>
      <c r="R67" s="17" t="s">
        <v>6906</v>
      </c>
      <c r="S67" s="17" t="s">
        <v>6907</v>
      </c>
      <c r="T67" s="17" t="s">
        <v>5321</v>
      </c>
      <c r="U67" s="17" t="s">
        <v>6908</v>
      </c>
      <c r="V67" s="17">
        <v>1</v>
      </c>
      <c r="W67" s="17">
        <v>0</v>
      </c>
      <c r="X67" s="17">
        <v>0</v>
      </c>
    </row>
    <row r="68" spans="1:24" s="17" customFormat="1" ht="11.25" x14ac:dyDescent="0.2">
      <c r="A68" s="17" t="s">
        <v>6909</v>
      </c>
      <c r="B68" s="17" t="s">
        <v>6910</v>
      </c>
      <c r="C68" s="17" t="s">
        <v>6911</v>
      </c>
      <c r="D68" s="17" t="s">
        <v>5325</v>
      </c>
      <c r="E68" s="17">
        <v>2015</v>
      </c>
      <c r="F68" s="17" t="s">
        <v>5882</v>
      </c>
      <c r="H68" s="17" t="s">
        <v>6912</v>
      </c>
      <c r="I68" s="17" t="s">
        <v>6913</v>
      </c>
      <c r="J68" s="17" t="s">
        <v>5481</v>
      </c>
      <c r="K68" s="17" t="s">
        <v>5487</v>
      </c>
      <c r="L68" s="17" t="s">
        <v>6846</v>
      </c>
      <c r="M68" s="64">
        <v>1521156</v>
      </c>
      <c r="N68" s="64">
        <v>1140116</v>
      </c>
      <c r="O68" s="17" t="s">
        <v>6869</v>
      </c>
      <c r="P68" s="17" t="s">
        <v>6914</v>
      </c>
      <c r="Q68" s="17" t="s">
        <v>5349</v>
      </c>
      <c r="R68" s="17" t="s">
        <v>5375</v>
      </c>
      <c r="S68" s="17" t="s">
        <v>5350</v>
      </c>
      <c r="T68" s="17" t="s">
        <v>5321</v>
      </c>
      <c r="U68" s="17" t="s">
        <v>5321</v>
      </c>
      <c r="V68" s="17">
        <v>1</v>
      </c>
      <c r="W68" s="17">
        <v>0</v>
      </c>
      <c r="X68" s="17">
        <v>0</v>
      </c>
    </row>
    <row r="69" spans="1:24" s="17" customFormat="1" ht="11.25" x14ac:dyDescent="0.2">
      <c r="A69" s="17" t="s">
        <v>6965</v>
      </c>
      <c r="B69" s="17" t="s">
        <v>6966</v>
      </c>
      <c r="C69" s="17" t="s">
        <v>6967</v>
      </c>
      <c r="D69" s="17" t="s">
        <v>5325</v>
      </c>
      <c r="E69" s="17">
        <v>2016</v>
      </c>
      <c r="F69" s="17" t="s">
        <v>5496</v>
      </c>
      <c r="H69" s="17" t="s">
        <v>6968</v>
      </c>
      <c r="I69" s="17" t="s">
        <v>6969</v>
      </c>
      <c r="J69" s="17" t="s">
        <v>5508</v>
      </c>
      <c r="K69" s="17" t="s">
        <v>5385</v>
      </c>
      <c r="L69" s="17" t="s">
        <v>6658</v>
      </c>
      <c r="M69" s="64">
        <v>6829377</v>
      </c>
      <c r="N69" s="64">
        <v>4081404</v>
      </c>
      <c r="O69" s="17" t="s">
        <v>6869</v>
      </c>
      <c r="P69" s="17" t="s">
        <v>6970</v>
      </c>
      <c r="Q69" s="17" t="s">
        <v>6971</v>
      </c>
      <c r="R69" s="17" t="s">
        <v>5375</v>
      </c>
      <c r="S69" s="17" t="s">
        <v>6972</v>
      </c>
      <c r="T69" s="17" t="s">
        <v>5321</v>
      </c>
      <c r="U69" s="17" t="s">
        <v>5321</v>
      </c>
      <c r="V69" s="17">
        <v>1</v>
      </c>
      <c r="W69" s="17">
        <v>0</v>
      </c>
      <c r="X69" s="17">
        <v>0</v>
      </c>
    </row>
    <row r="70" spans="1:24" s="17" customFormat="1" ht="11.25" x14ac:dyDescent="0.2">
      <c r="A70" s="17" t="s">
        <v>6973</v>
      </c>
      <c r="B70" s="17" t="s">
        <v>6974</v>
      </c>
      <c r="C70" s="17" t="s">
        <v>6975</v>
      </c>
      <c r="D70" s="17" t="s">
        <v>5325</v>
      </c>
      <c r="E70" s="17">
        <v>2014</v>
      </c>
      <c r="F70" s="17" t="s">
        <v>6335</v>
      </c>
      <c r="H70" s="17" t="s">
        <v>6976</v>
      </c>
      <c r="I70" s="17" t="s">
        <v>6977</v>
      </c>
      <c r="J70" s="17" t="s">
        <v>5597</v>
      </c>
      <c r="K70" s="17" t="s">
        <v>5421</v>
      </c>
      <c r="L70" s="17" t="s">
        <v>5976</v>
      </c>
      <c r="M70" s="64">
        <v>907096</v>
      </c>
      <c r="N70" s="64">
        <v>544096</v>
      </c>
      <c r="O70" s="17" t="s">
        <v>6608</v>
      </c>
      <c r="P70" s="17" t="s">
        <v>6978</v>
      </c>
      <c r="Q70" s="17" t="s">
        <v>5797</v>
      </c>
      <c r="R70" s="17" t="s">
        <v>5375</v>
      </c>
      <c r="S70" s="17" t="s">
        <v>6979</v>
      </c>
      <c r="T70" s="17" t="s">
        <v>5321</v>
      </c>
      <c r="U70" s="17" t="s">
        <v>6980</v>
      </c>
      <c r="V70" s="17">
        <v>1</v>
      </c>
      <c r="W70" s="17">
        <v>0</v>
      </c>
      <c r="X70" s="17">
        <v>0</v>
      </c>
    </row>
    <row r="71" spans="1:24" s="17" customFormat="1" ht="11.25" x14ac:dyDescent="0.2">
      <c r="A71" s="17" t="s">
        <v>6981</v>
      </c>
      <c r="B71" s="17" t="s">
        <v>6982</v>
      </c>
      <c r="C71" s="17" t="s">
        <v>6983</v>
      </c>
      <c r="D71" s="17" t="s">
        <v>5495</v>
      </c>
      <c r="E71" s="17">
        <v>2015</v>
      </c>
      <c r="F71" s="17" t="s">
        <v>5394</v>
      </c>
      <c r="I71" s="17" t="s">
        <v>6984</v>
      </c>
      <c r="J71" s="17" t="s">
        <v>5384</v>
      </c>
      <c r="K71" s="17" t="s">
        <v>5487</v>
      </c>
      <c r="L71" s="17" t="s">
        <v>5346</v>
      </c>
      <c r="M71" s="64">
        <v>16875000</v>
      </c>
      <c r="N71" s="64">
        <v>10125000</v>
      </c>
      <c r="O71" s="17" t="s">
        <v>6985</v>
      </c>
      <c r="P71" s="17" t="s">
        <v>6986</v>
      </c>
      <c r="Q71" s="17" t="s">
        <v>5797</v>
      </c>
      <c r="R71" s="17" t="s">
        <v>5321</v>
      </c>
      <c r="S71" s="17" t="s">
        <v>5321</v>
      </c>
      <c r="T71" s="17" t="s">
        <v>5321</v>
      </c>
      <c r="U71" s="17" t="s">
        <v>5321</v>
      </c>
      <c r="V71" s="17">
        <v>1</v>
      </c>
      <c r="W71" s="17">
        <v>0</v>
      </c>
      <c r="X71" s="17">
        <v>0</v>
      </c>
    </row>
    <row r="72" spans="1:24" s="17" customFormat="1" ht="11.25" x14ac:dyDescent="0.2">
      <c r="A72" s="17" t="s">
        <v>6987</v>
      </c>
      <c r="B72" s="17" t="s">
        <v>6988</v>
      </c>
      <c r="C72" s="17" t="s">
        <v>6989</v>
      </c>
      <c r="D72" s="17" t="s">
        <v>5325</v>
      </c>
      <c r="E72" s="17">
        <v>2016</v>
      </c>
      <c r="F72" s="17" t="s">
        <v>5496</v>
      </c>
      <c r="H72" s="17" t="s">
        <v>6990</v>
      </c>
      <c r="I72" s="17" t="s">
        <v>6991</v>
      </c>
      <c r="J72" s="17" t="s">
        <v>5384</v>
      </c>
      <c r="K72" s="17" t="s">
        <v>6992</v>
      </c>
      <c r="L72" s="17" t="s">
        <v>5411</v>
      </c>
      <c r="M72" s="64">
        <v>2223788</v>
      </c>
      <c r="N72" s="64">
        <v>1331160</v>
      </c>
      <c r="O72" s="17" t="s">
        <v>6608</v>
      </c>
      <c r="P72" s="17" t="s">
        <v>6993</v>
      </c>
      <c r="Q72" s="17" t="s">
        <v>6414</v>
      </c>
      <c r="R72" s="17" t="s">
        <v>5375</v>
      </c>
      <c r="S72" s="17" t="s">
        <v>6994</v>
      </c>
      <c r="T72" s="17" t="s">
        <v>5321</v>
      </c>
      <c r="U72" s="17" t="s">
        <v>6995</v>
      </c>
      <c r="V72" s="17">
        <v>1</v>
      </c>
      <c r="W72" s="17">
        <v>0</v>
      </c>
      <c r="X72" s="17">
        <v>0</v>
      </c>
    </row>
    <row r="73" spans="1:24" s="17" customFormat="1" ht="11.25" x14ac:dyDescent="0.2">
      <c r="A73" s="17" t="s">
        <v>7012</v>
      </c>
      <c r="B73" s="17" t="s">
        <v>7013</v>
      </c>
      <c r="C73" s="17" t="s">
        <v>7014</v>
      </c>
      <c r="D73" s="17" t="s">
        <v>5325</v>
      </c>
      <c r="E73" s="17">
        <v>2014</v>
      </c>
      <c r="F73" s="17" t="s">
        <v>6130</v>
      </c>
      <c r="H73" s="17" t="s">
        <v>7015</v>
      </c>
      <c r="I73" s="17" t="s">
        <v>7016</v>
      </c>
      <c r="J73" s="17" t="s">
        <v>5560</v>
      </c>
      <c r="K73" s="17" t="s">
        <v>5865</v>
      </c>
      <c r="L73" s="17" t="s">
        <v>5473</v>
      </c>
      <c r="M73" s="64">
        <v>5592198</v>
      </c>
      <c r="N73" s="64">
        <v>3355319</v>
      </c>
      <c r="O73" s="17" t="s">
        <v>5846</v>
      </c>
      <c r="P73" s="17" t="s">
        <v>7017</v>
      </c>
      <c r="Q73" s="17" t="s">
        <v>5797</v>
      </c>
      <c r="R73" s="17" t="s">
        <v>7018</v>
      </c>
      <c r="S73" s="17" t="s">
        <v>7019</v>
      </c>
      <c r="T73" s="17" t="s">
        <v>5321</v>
      </c>
      <c r="U73" s="17" t="s">
        <v>7020</v>
      </c>
      <c r="V73" s="17">
        <v>1</v>
      </c>
      <c r="W73" s="17">
        <v>0</v>
      </c>
      <c r="X73" s="17">
        <v>0</v>
      </c>
    </row>
    <row r="74" spans="1:24" s="17" customFormat="1" ht="11.25" x14ac:dyDescent="0.2">
      <c r="A74" s="17" t="s">
        <v>7021</v>
      </c>
      <c r="B74" s="17" t="s">
        <v>7022</v>
      </c>
      <c r="C74" s="17" t="s">
        <v>7023</v>
      </c>
      <c r="D74" s="17" t="s">
        <v>5325</v>
      </c>
      <c r="E74" s="17">
        <v>2014</v>
      </c>
      <c r="F74" s="17" t="s">
        <v>5394</v>
      </c>
      <c r="H74" s="17" t="s">
        <v>7024</v>
      </c>
      <c r="I74" s="17" t="s">
        <v>7025</v>
      </c>
      <c r="J74" s="17" t="s">
        <v>5481</v>
      </c>
      <c r="K74" s="17" t="s">
        <v>5774</v>
      </c>
      <c r="L74" s="17" t="s">
        <v>5411</v>
      </c>
      <c r="M74" s="64">
        <v>6354640</v>
      </c>
      <c r="N74" s="64">
        <v>3812784</v>
      </c>
      <c r="O74" s="17" t="s">
        <v>7026</v>
      </c>
      <c r="P74" s="17" t="s">
        <v>7027</v>
      </c>
      <c r="Q74" s="17" t="s">
        <v>5797</v>
      </c>
      <c r="R74" s="17" t="s">
        <v>7028</v>
      </c>
      <c r="S74" s="17" t="s">
        <v>7029</v>
      </c>
      <c r="T74" s="17" t="s">
        <v>5321</v>
      </c>
      <c r="U74" s="17" t="s">
        <v>7030</v>
      </c>
      <c r="V74" s="17">
        <v>1</v>
      </c>
      <c r="W74" s="17">
        <v>0</v>
      </c>
      <c r="X74" s="17">
        <v>0</v>
      </c>
    </row>
    <row r="75" spans="1:24" s="17" customFormat="1" ht="11.25" x14ac:dyDescent="0.2">
      <c r="A75" s="17" t="s">
        <v>7046</v>
      </c>
      <c r="B75" s="17" t="s">
        <v>7047</v>
      </c>
      <c r="C75" s="17" t="s">
        <v>7048</v>
      </c>
      <c r="D75" s="17" t="s">
        <v>5325</v>
      </c>
      <c r="E75" s="17">
        <v>2014</v>
      </c>
      <c r="F75" s="17" t="s">
        <v>5394</v>
      </c>
      <c r="H75" s="17" t="s">
        <v>7049</v>
      </c>
      <c r="I75" s="17" t="s">
        <v>7050</v>
      </c>
      <c r="J75" s="17" t="s">
        <v>5597</v>
      </c>
      <c r="K75" s="17" t="s">
        <v>5936</v>
      </c>
      <c r="L75" s="17" t="s">
        <v>5473</v>
      </c>
      <c r="M75" s="64">
        <v>3428125</v>
      </c>
      <c r="N75" s="64">
        <v>2056875</v>
      </c>
      <c r="O75" s="17" t="s">
        <v>6898</v>
      </c>
      <c r="P75" s="17" t="s">
        <v>7051</v>
      </c>
      <c r="Q75" s="17" t="s">
        <v>5797</v>
      </c>
      <c r="R75" s="17" t="s">
        <v>5375</v>
      </c>
      <c r="S75" s="17" t="s">
        <v>7052</v>
      </c>
      <c r="T75" s="17" t="s">
        <v>5321</v>
      </c>
      <c r="U75" s="17" t="s">
        <v>7053</v>
      </c>
      <c r="V75" s="17">
        <v>1</v>
      </c>
      <c r="W75" s="17">
        <v>0</v>
      </c>
      <c r="X75" s="17">
        <v>0</v>
      </c>
    </row>
    <row r="76" spans="1:24" s="17" customFormat="1" ht="11.25" x14ac:dyDescent="0.2">
      <c r="A76" s="17" t="s">
        <v>7060</v>
      </c>
      <c r="B76" s="17" t="s">
        <v>7061</v>
      </c>
      <c r="C76" s="17" t="s">
        <v>7062</v>
      </c>
      <c r="D76" s="17" t="s">
        <v>5325</v>
      </c>
      <c r="E76" s="17">
        <v>2016</v>
      </c>
      <c r="F76" s="17" t="s">
        <v>5394</v>
      </c>
      <c r="H76" s="17" t="s">
        <v>7063</v>
      </c>
      <c r="I76" s="17" t="s">
        <v>7064</v>
      </c>
      <c r="J76" s="17" t="s">
        <v>5481</v>
      </c>
      <c r="K76" s="17" t="s">
        <v>6992</v>
      </c>
      <c r="L76" s="17" t="s">
        <v>5672</v>
      </c>
      <c r="M76" s="64">
        <v>4079193</v>
      </c>
      <c r="N76" s="64">
        <v>2377348</v>
      </c>
      <c r="O76" s="17" t="s">
        <v>5372</v>
      </c>
      <c r="P76" s="17" t="s">
        <v>7065</v>
      </c>
      <c r="Q76" s="17" t="s">
        <v>5374</v>
      </c>
      <c r="R76" s="17" t="s">
        <v>5375</v>
      </c>
      <c r="S76" s="17" t="s">
        <v>7066</v>
      </c>
      <c r="T76" s="17" t="s">
        <v>5321</v>
      </c>
      <c r="U76" s="17" t="s">
        <v>7067</v>
      </c>
      <c r="V76" s="17">
        <v>1</v>
      </c>
      <c r="W76" s="17">
        <v>0</v>
      </c>
      <c r="X76" s="17">
        <v>0</v>
      </c>
    </row>
    <row r="77" spans="1:24" s="17" customFormat="1" ht="11.25" x14ac:dyDescent="0.2">
      <c r="A77" s="17" t="s">
        <v>7068</v>
      </c>
      <c r="B77" s="17" t="s">
        <v>7069</v>
      </c>
      <c r="C77" s="17" t="s">
        <v>7070</v>
      </c>
      <c r="D77" s="17" t="s">
        <v>5325</v>
      </c>
      <c r="E77" s="17">
        <v>2014</v>
      </c>
      <c r="F77" s="17" t="s">
        <v>5713</v>
      </c>
      <c r="H77" s="17" t="s">
        <v>6714</v>
      </c>
      <c r="I77" s="17" t="s">
        <v>7071</v>
      </c>
      <c r="J77" s="17" t="s">
        <v>5597</v>
      </c>
      <c r="K77" s="17" t="s">
        <v>5421</v>
      </c>
      <c r="L77" s="17" t="s">
        <v>5608</v>
      </c>
      <c r="M77" s="64">
        <v>2815576</v>
      </c>
      <c r="N77" s="64">
        <v>2100713</v>
      </c>
      <c r="O77" s="17" t="s">
        <v>5846</v>
      </c>
      <c r="P77" s="17" t="s">
        <v>7072</v>
      </c>
      <c r="Q77" s="17" t="s">
        <v>6829</v>
      </c>
      <c r="R77" s="17" t="s">
        <v>7073</v>
      </c>
      <c r="S77" s="17" t="s">
        <v>7074</v>
      </c>
      <c r="T77" s="17" t="s">
        <v>5321</v>
      </c>
      <c r="U77" s="17" t="s">
        <v>7075</v>
      </c>
      <c r="V77" s="17">
        <v>1</v>
      </c>
      <c r="W77" s="17">
        <v>0</v>
      </c>
      <c r="X77" s="17">
        <v>0</v>
      </c>
    </row>
    <row r="78" spans="1:24" s="17" customFormat="1" ht="11.25" x14ac:dyDescent="0.2">
      <c r="A78" s="17" t="s">
        <v>7162</v>
      </c>
      <c r="B78" s="17" t="s">
        <v>7163</v>
      </c>
      <c r="C78" s="17" t="s">
        <v>7164</v>
      </c>
      <c r="D78" s="17" t="s">
        <v>5325</v>
      </c>
      <c r="E78" s="17">
        <v>2014</v>
      </c>
      <c r="F78" s="17" t="s">
        <v>5460</v>
      </c>
      <c r="H78" s="17" t="s">
        <v>7165</v>
      </c>
      <c r="I78" s="17" t="s">
        <v>7166</v>
      </c>
      <c r="J78" s="17" t="s">
        <v>5560</v>
      </c>
      <c r="K78" s="17" t="s">
        <v>5936</v>
      </c>
      <c r="L78" s="17" t="s">
        <v>5976</v>
      </c>
      <c r="M78" s="64">
        <v>2126987</v>
      </c>
      <c r="N78" s="64">
        <v>1268863</v>
      </c>
      <c r="O78" s="17" t="s">
        <v>6497</v>
      </c>
      <c r="P78" s="17" t="s">
        <v>7167</v>
      </c>
      <c r="Q78" s="17" t="s">
        <v>5797</v>
      </c>
      <c r="R78" s="17" t="s">
        <v>5375</v>
      </c>
      <c r="S78" s="17" t="s">
        <v>7168</v>
      </c>
      <c r="T78" s="17" t="s">
        <v>5321</v>
      </c>
      <c r="U78" s="17" t="s">
        <v>7169</v>
      </c>
      <c r="V78" s="17">
        <v>1</v>
      </c>
      <c r="W78" s="17">
        <v>0</v>
      </c>
      <c r="X78" s="17">
        <v>0</v>
      </c>
    </row>
    <row r="79" spans="1:24" s="17" customFormat="1" ht="11.25" x14ac:dyDescent="0.2">
      <c r="A79" s="17" t="s">
        <v>7195</v>
      </c>
      <c r="B79" s="17" t="s">
        <v>7196</v>
      </c>
      <c r="C79" s="17" t="s">
        <v>7197</v>
      </c>
      <c r="D79" s="17" t="s">
        <v>5325</v>
      </c>
      <c r="E79" s="17">
        <v>2016</v>
      </c>
      <c r="F79" s="17" t="s">
        <v>5313</v>
      </c>
      <c r="H79" s="17" t="s">
        <v>7198</v>
      </c>
      <c r="I79" s="17" t="s">
        <v>7199</v>
      </c>
      <c r="J79" s="17" t="s">
        <v>5329</v>
      </c>
      <c r="K79" s="17" t="s">
        <v>5410</v>
      </c>
      <c r="L79" s="17" t="s">
        <v>5521</v>
      </c>
      <c r="M79" s="64">
        <v>7024703</v>
      </c>
      <c r="N79" s="64">
        <v>5085000</v>
      </c>
      <c r="O79" s="17" t="s">
        <v>7200</v>
      </c>
      <c r="P79" s="17" t="s">
        <v>7201</v>
      </c>
      <c r="Q79" s="17" t="s">
        <v>7202</v>
      </c>
      <c r="R79" s="17" t="s">
        <v>7203</v>
      </c>
      <c r="S79" s="17" t="s">
        <v>7204</v>
      </c>
      <c r="T79" s="17" t="s">
        <v>5321</v>
      </c>
      <c r="U79" s="17" t="s">
        <v>7205</v>
      </c>
      <c r="V79" s="17">
        <v>1</v>
      </c>
      <c r="W79" s="17">
        <v>0</v>
      </c>
      <c r="X79" s="17">
        <v>0</v>
      </c>
    </row>
    <row r="80" spans="1:24" s="17" customFormat="1" ht="11.25" x14ac:dyDescent="0.2">
      <c r="A80" s="17" t="s">
        <v>7206</v>
      </c>
      <c r="B80" s="17" t="s">
        <v>7207</v>
      </c>
      <c r="C80" s="17" t="s">
        <v>7208</v>
      </c>
      <c r="D80" s="17" t="s">
        <v>5325</v>
      </c>
      <c r="E80" s="17">
        <v>2016</v>
      </c>
      <c r="F80" s="17" t="s">
        <v>5313</v>
      </c>
      <c r="H80" s="17" t="s">
        <v>7209</v>
      </c>
      <c r="I80" s="17" t="s">
        <v>7210</v>
      </c>
      <c r="J80" s="17" t="s">
        <v>5607</v>
      </c>
      <c r="K80" s="17" t="s">
        <v>5385</v>
      </c>
      <c r="L80" s="17" t="s">
        <v>5411</v>
      </c>
      <c r="M80" s="64">
        <v>4222005</v>
      </c>
      <c r="N80" s="64">
        <v>2533203</v>
      </c>
      <c r="O80" s="17" t="s">
        <v>6497</v>
      </c>
      <c r="P80" s="17" t="s">
        <v>7211</v>
      </c>
      <c r="Q80" s="17" t="s">
        <v>5797</v>
      </c>
      <c r="R80" s="17" t="s">
        <v>5375</v>
      </c>
      <c r="S80" s="17" t="s">
        <v>7212</v>
      </c>
      <c r="T80" s="17" t="s">
        <v>5321</v>
      </c>
      <c r="U80" s="17" t="s">
        <v>7213</v>
      </c>
      <c r="V80" s="17">
        <v>1</v>
      </c>
      <c r="W80" s="17">
        <v>0</v>
      </c>
      <c r="X80" s="17">
        <v>0</v>
      </c>
    </row>
    <row r="81" spans="1:24" s="17" customFormat="1" ht="11.25" x14ac:dyDescent="0.2">
      <c r="A81" s="17" t="s">
        <v>7214</v>
      </c>
      <c r="B81" s="17" t="s">
        <v>7215</v>
      </c>
      <c r="C81" s="17" t="s">
        <v>7216</v>
      </c>
      <c r="D81" s="17" t="s">
        <v>5325</v>
      </c>
      <c r="E81" s="17">
        <v>2016</v>
      </c>
      <c r="F81" s="17" t="s">
        <v>5313</v>
      </c>
      <c r="H81" s="17" t="s">
        <v>7209</v>
      </c>
      <c r="I81" s="17" t="s">
        <v>7217</v>
      </c>
      <c r="J81" s="17" t="s">
        <v>5384</v>
      </c>
      <c r="K81" s="17" t="s">
        <v>6274</v>
      </c>
      <c r="L81" s="17" t="s">
        <v>5473</v>
      </c>
      <c r="M81" s="64">
        <v>2452784</v>
      </c>
      <c r="N81" s="64">
        <v>1471670</v>
      </c>
      <c r="O81" s="17" t="s">
        <v>7218</v>
      </c>
      <c r="P81" s="17" t="s">
        <v>7219</v>
      </c>
      <c r="Q81" s="17" t="s">
        <v>6414</v>
      </c>
      <c r="R81" s="17" t="s">
        <v>7220</v>
      </c>
      <c r="S81" s="17" t="s">
        <v>7221</v>
      </c>
      <c r="T81" s="17" t="s">
        <v>5321</v>
      </c>
      <c r="U81" s="17" t="s">
        <v>7222</v>
      </c>
      <c r="V81" s="17">
        <v>1</v>
      </c>
      <c r="W81" s="17">
        <v>0</v>
      </c>
      <c r="X81" s="17">
        <v>0</v>
      </c>
    </row>
    <row r="82" spans="1:24" s="17" customFormat="1" ht="11.25" x14ac:dyDescent="0.2">
      <c r="A82" s="17" t="s">
        <v>7236</v>
      </c>
      <c r="B82" s="17" t="s">
        <v>7237</v>
      </c>
      <c r="C82" s="17" t="s">
        <v>7238</v>
      </c>
      <c r="D82" s="17" t="s">
        <v>5495</v>
      </c>
      <c r="E82" s="17">
        <v>2016</v>
      </c>
      <c r="F82" s="17" t="s">
        <v>6130</v>
      </c>
      <c r="I82" s="17" t="s">
        <v>7239</v>
      </c>
      <c r="J82" s="17" t="s">
        <v>5508</v>
      </c>
      <c r="K82" s="17" t="s">
        <v>7240</v>
      </c>
      <c r="L82" s="17" t="s">
        <v>7241</v>
      </c>
      <c r="M82" s="64">
        <v>17417232</v>
      </c>
      <c r="N82" s="64">
        <v>10450090</v>
      </c>
      <c r="O82" s="17" t="s">
        <v>7242</v>
      </c>
      <c r="P82" s="17" t="s">
        <v>7243</v>
      </c>
      <c r="Q82" s="17" t="s">
        <v>7244</v>
      </c>
      <c r="R82" s="17" t="s">
        <v>5321</v>
      </c>
      <c r="S82" s="17" t="s">
        <v>5321</v>
      </c>
      <c r="T82" s="17" t="s">
        <v>5321</v>
      </c>
      <c r="U82" s="17" t="s">
        <v>5321</v>
      </c>
      <c r="V82" s="17">
        <v>1</v>
      </c>
      <c r="W82" s="17">
        <v>0</v>
      </c>
      <c r="X82" s="17">
        <v>0</v>
      </c>
    </row>
    <row r="83" spans="1:24" s="17" customFormat="1" ht="11.25" x14ac:dyDescent="0.2">
      <c r="A83" s="17" t="s">
        <v>7258</v>
      </c>
      <c r="B83" s="17" t="s">
        <v>7259</v>
      </c>
      <c r="C83" s="17" t="s">
        <v>7260</v>
      </c>
      <c r="D83" s="17" t="s">
        <v>5325</v>
      </c>
      <c r="E83" s="17">
        <v>2017</v>
      </c>
      <c r="F83" s="17" t="s">
        <v>5394</v>
      </c>
      <c r="H83" s="17" t="s">
        <v>7261</v>
      </c>
      <c r="I83" s="17" t="s">
        <v>7262</v>
      </c>
      <c r="J83" s="17" t="s">
        <v>7232</v>
      </c>
      <c r="K83" s="17" t="s">
        <v>6123</v>
      </c>
      <c r="L83" s="17" t="s">
        <v>5358</v>
      </c>
      <c r="M83" s="64">
        <v>6339079</v>
      </c>
      <c r="N83" s="64">
        <v>4754309</v>
      </c>
      <c r="O83" s="17" t="s">
        <v>7263</v>
      </c>
      <c r="P83" s="17" t="s">
        <v>5628</v>
      </c>
      <c r="Q83" s="17" t="s">
        <v>7264</v>
      </c>
      <c r="R83" s="17" t="s">
        <v>7265</v>
      </c>
      <c r="S83" s="17" t="s">
        <v>5321</v>
      </c>
      <c r="T83" s="17" t="s">
        <v>5321</v>
      </c>
      <c r="U83" s="17" t="s">
        <v>5321</v>
      </c>
      <c r="V83" s="17">
        <v>1</v>
      </c>
      <c r="W83" s="17">
        <v>0</v>
      </c>
      <c r="X83" s="17">
        <v>0</v>
      </c>
    </row>
    <row r="84" spans="1:24" s="17" customFormat="1" ht="11.25" x14ac:dyDescent="0.2">
      <c r="A84" s="17" t="s">
        <v>7273</v>
      </c>
      <c r="B84" s="17" t="s">
        <v>7274</v>
      </c>
      <c r="C84" s="17" t="s">
        <v>7275</v>
      </c>
      <c r="D84" s="17" t="s">
        <v>5325</v>
      </c>
      <c r="E84" s="17">
        <v>2017</v>
      </c>
      <c r="F84" s="17" t="s">
        <v>5470</v>
      </c>
      <c r="H84" s="17" t="s">
        <v>7276</v>
      </c>
      <c r="I84" s="17" t="s">
        <v>7277</v>
      </c>
      <c r="J84" s="17" t="s">
        <v>5597</v>
      </c>
      <c r="K84" s="17" t="s">
        <v>5598</v>
      </c>
      <c r="L84" s="17" t="s">
        <v>5473</v>
      </c>
      <c r="M84" s="64">
        <v>2765954</v>
      </c>
      <c r="N84" s="64">
        <v>1659572</v>
      </c>
      <c r="O84" s="17" t="s">
        <v>7278</v>
      </c>
      <c r="P84" s="17" t="s">
        <v>7279</v>
      </c>
      <c r="Q84" s="17" t="s">
        <v>5349</v>
      </c>
      <c r="R84" s="17" t="s">
        <v>5375</v>
      </c>
      <c r="S84" s="17" t="s">
        <v>7280</v>
      </c>
      <c r="T84" s="17" t="s">
        <v>5321</v>
      </c>
      <c r="U84" s="17" t="s">
        <v>7281</v>
      </c>
      <c r="V84" s="17">
        <v>1</v>
      </c>
      <c r="W84" s="17">
        <v>0</v>
      </c>
      <c r="X84" s="17">
        <v>0</v>
      </c>
    </row>
    <row r="85" spans="1:24" s="17" customFormat="1" ht="11.25" x14ac:dyDescent="0.2">
      <c r="A85" s="17" t="s">
        <v>7282</v>
      </c>
      <c r="B85" s="17" t="s">
        <v>7283</v>
      </c>
      <c r="C85" s="17" t="s">
        <v>7284</v>
      </c>
      <c r="D85" s="17" t="s">
        <v>5325</v>
      </c>
      <c r="E85" s="17">
        <v>2017</v>
      </c>
      <c r="F85" s="17" t="s">
        <v>6374</v>
      </c>
      <c r="H85" s="17" t="s">
        <v>7285</v>
      </c>
      <c r="I85" s="17" t="s">
        <v>7286</v>
      </c>
      <c r="J85" s="17" t="s">
        <v>5384</v>
      </c>
      <c r="K85" s="17" t="s">
        <v>7287</v>
      </c>
      <c r="L85" s="17" t="s">
        <v>7288</v>
      </c>
      <c r="M85" s="64">
        <v>939752</v>
      </c>
      <c r="N85" s="64">
        <v>560251</v>
      </c>
      <c r="O85" s="17" t="s">
        <v>6869</v>
      </c>
      <c r="P85" s="17" t="s">
        <v>7289</v>
      </c>
      <c r="Q85" s="17" t="s">
        <v>6971</v>
      </c>
      <c r="R85" s="17" t="s">
        <v>5375</v>
      </c>
      <c r="S85" s="17" t="s">
        <v>7290</v>
      </c>
      <c r="T85" s="17" t="s">
        <v>5321</v>
      </c>
      <c r="U85" s="17" t="s">
        <v>7291</v>
      </c>
      <c r="V85" s="17">
        <v>1</v>
      </c>
      <c r="W85" s="17">
        <v>0</v>
      </c>
      <c r="X85" s="17">
        <v>0</v>
      </c>
    </row>
    <row r="86" spans="1:24" s="17" customFormat="1" ht="11.25" x14ac:dyDescent="0.2">
      <c r="A86" s="17" t="s">
        <v>7299</v>
      </c>
      <c r="B86" s="17" t="s">
        <v>7300</v>
      </c>
      <c r="C86" s="17" t="s">
        <v>7301</v>
      </c>
      <c r="D86" s="17" t="s">
        <v>5495</v>
      </c>
      <c r="E86" s="17">
        <v>2016</v>
      </c>
      <c r="F86" s="17" t="s">
        <v>6542</v>
      </c>
      <c r="I86" s="17" t="s">
        <v>7302</v>
      </c>
      <c r="J86" s="17" t="s">
        <v>5397</v>
      </c>
      <c r="K86" s="17" t="s">
        <v>7303</v>
      </c>
      <c r="L86" s="17" t="s">
        <v>5626</v>
      </c>
      <c r="M86" s="64">
        <v>17000044</v>
      </c>
      <c r="N86" s="64">
        <v>10200026</v>
      </c>
      <c r="O86" s="17" t="s">
        <v>7304</v>
      </c>
      <c r="P86" s="17" t="s">
        <v>7305</v>
      </c>
      <c r="Q86" s="17" t="s">
        <v>5349</v>
      </c>
      <c r="R86" s="17" t="s">
        <v>5321</v>
      </c>
      <c r="S86" s="17" t="s">
        <v>5321</v>
      </c>
      <c r="T86" s="17" t="s">
        <v>5321</v>
      </c>
      <c r="U86" s="17" t="s">
        <v>5321</v>
      </c>
      <c r="V86" s="17">
        <v>1</v>
      </c>
      <c r="W86" s="17">
        <v>0</v>
      </c>
      <c r="X86" s="17">
        <v>0</v>
      </c>
    </row>
    <row r="87" spans="1:24" s="17" customFormat="1" ht="11.25" x14ac:dyDescent="0.2">
      <c r="A87" s="17" t="s">
        <v>5537</v>
      </c>
      <c r="B87" s="17" t="s">
        <v>7326</v>
      </c>
      <c r="C87" s="17" t="s">
        <v>5539</v>
      </c>
      <c r="D87" s="17" t="s">
        <v>5528</v>
      </c>
      <c r="E87" s="17">
        <v>2017</v>
      </c>
      <c r="F87" s="17" t="s">
        <v>5418</v>
      </c>
      <c r="I87" s="17" t="s">
        <v>5321</v>
      </c>
      <c r="J87" s="17" t="s">
        <v>5321</v>
      </c>
      <c r="K87" s="17" t="s">
        <v>7303</v>
      </c>
      <c r="L87" s="17" t="s">
        <v>6097</v>
      </c>
      <c r="M87" s="64">
        <v>1570675</v>
      </c>
      <c r="N87" s="64">
        <v>700000</v>
      </c>
      <c r="O87" s="17" t="s">
        <v>5321</v>
      </c>
      <c r="P87" s="17" t="s">
        <v>7327</v>
      </c>
      <c r="Q87" s="17" t="s">
        <v>5321</v>
      </c>
      <c r="R87" s="17" t="s">
        <v>5321</v>
      </c>
      <c r="S87" s="17" t="s">
        <v>5321</v>
      </c>
      <c r="T87" s="17" t="s">
        <v>5321</v>
      </c>
      <c r="U87" s="17" t="s">
        <v>5321</v>
      </c>
      <c r="V87" s="17">
        <v>0</v>
      </c>
      <c r="W87" s="17">
        <v>0</v>
      </c>
      <c r="X87" s="17">
        <v>0</v>
      </c>
    </row>
    <row r="88" spans="1:24" s="17" customFormat="1" ht="11.25" x14ac:dyDescent="0.2">
      <c r="A88" s="17" t="s">
        <v>7333</v>
      </c>
      <c r="B88" s="17" t="s">
        <v>7334</v>
      </c>
      <c r="C88" s="17" t="s">
        <v>7335</v>
      </c>
      <c r="D88" s="17" t="s">
        <v>5528</v>
      </c>
      <c r="E88" s="17">
        <v>2016</v>
      </c>
      <c r="F88" s="17" t="s">
        <v>5341</v>
      </c>
      <c r="I88" s="17" t="s">
        <v>7336</v>
      </c>
      <c r="J88" s="17" t="s">
        <v>5397</v>
      </c>
      <c r="K88" s="17" t="s">
        <v>5529</v>
      </c>
      <c r="L88" s="17" t="s">
        <v>5530</v>
      </c>
      <c r="M88" s="64">
        <v>353387</v>
      </c>
      <c r="N88" s="64">
        <v>192939</v>
      </c>
      <c r="O88" s="17" t="s">
        <v>5321</v>
      </c>
      <c r="P88" s="17" t="s">
        <v>7337</v>
      </c>
      <c r="Q88" s="17" t="s">
        <v>5321</v>
      </c>
      <c r="R88" s="17" t="s">
        <v>5321</v>
      </c>
      <c r="S88" s="17" t="s">
        <v>5321</v>
      </c>
      <c r="T88" s="17" t="s">
        <v>5321</v>
      </c>
      <c r="U88" s="17" t="s">
        <v>5321</v>
      </c>
      <c r="V88" s="17">
        <v>0</v>
      </c>
      <c r="W88" s="17">
        <v>0</v>
      </c>
      <c r="X88" s="17">
        <v>0</v>
      </c>
    </row>
    <row r="89" spans="1:24" s="17" customFormat="1" ht="11.25" x14ac:dyDescent="0.2">
      <c r="A89" s="17" t="s">
        <v>7350</v>
      </c>
      <c r="B89" s="17" t="s">
        <v>7351</v>
      </c>
      <c r="C89" s="17" t="s">
        <v>7352</v>
      </c>
      <c r="D89" s="17" t="s">
        <v>5528</v>
      </c>
      <c r="E89" s="17">
        <v>2017</v>
      </c>
      <c r="F89" s="17" t="s">
        <v>5341</v>
      </c>
      <c r="I89" s="17" t="s">
        <v>5321</v>
      </c>
      <c r="J89" s="17" t="s">
        <v>5321</v>
      </c>
      <c r="K89" s="17" t="s">
        <v>7303</v>
      </c>
      <c r="L89" s="17" t="s">
        <v>5937</v>
      </c>
      <c r="M89" s="64">
        <v>1562914</v>
      </c>
      <c r="N89" s="64">
        <v>382999</v>
      </c>
      <c r="O89" s="17" t="s">
        <v>5321</v>
      </c>
      <c r="P89" s="17" t="s">
        <v>7353</v>
      </c>
      <c r="Q89" s="17" t="s">
        <v>5321</v>
      </c>
      <c r="R89" s="17" t="s">
        <v>5321</v>
      </c>
      <c r="S89" s="17" t="s">
        <v>5321</v>
      </c>
      <c r="T89" s="17" t="s">
        <v>5321</v>
      </c>
      <c r="U89" s="17" t="s">
        <v>5321</v>
      </c>
      <c r="V89" s="17">
        <v>0</v>
      </c>
      <c r="W89" s="17">
        <v>0</v>
      </c>
      <c r="X89" s="17">
        <v>0</v>
      </c>
    </row>
    <row r="90" spans="1:24" s="17" customFormat="1" ht="11.25" x14ac:dyDescent="0.2">
      <c r="A90" s="17" t="s">
        <v>6612</v>
      </c>
      <c r="B90" s="17" t="s">
        <v>7357</v>
      </c>
      <c r="C90" s="17" t="s">
        <v>6614</v>
      </c>
      <c r="D90" s="17" t="s">
        <v>5528</v>
      </c>
      <c r="E90" s="17">
        <v>2017</v>
      </c>
      <c r="F90" s="17" t="s">
        <v>6335</v>
      </c>
      <c r="I90" s="17" t="s">
        <v>5321</v>
      </c>
      <c r="J90" s="17" t="s">
        <v>5321</v>
      </c>
      <c r="K90" s="17" t="s">
        <v>7324</v>
      </c>
      <c r="L90" s="17" t="s">
        <v>6321</v>
      </c>
      <c r="M90" s="64">
        <v>542987</v>
      </c>
      <c r="N90" s="64">
        <v>190400</v>
      </c>
      <c r="O90" s="17" t="s">
        <v>5321</v>
      </c>
      <c r="P90" s="17" t="s">
        <v>7358</v>
      </c>
      <c r="Q90" s="17" t="s">
        <v>5321</v>
      </c>
      <c r="R90" s="17" t="s">
        <v>5321</v>
      </c>
      <c r="S90" s="17" t="s">
        <v>5321</v>
      </c>
      <c r="T90" s="17" t="s">
        <v>5321</v>
      </c>
      <c r="U90" s="17" t="s">
        <v>5321</v>
      </c>
      <c r="V90" s="17">
        <v>0</v>
      </c>
      <c r="W90" s="17">
        <v>0</v>
      </c>
      <c r="X90" s="17">
        <v>0</v>
      </c>
    </row>
    <row r="91" spans="1:24" s="17" customFormat="1" ht="11.25" x14ac:dyDescent="0.2">
      <c r="A91" s="17" t="s">
        <v>6675</v>
      </c>
      <c r="B91" s="17" t="s">
        <v>7367</v>
      </c>
      <c r="C91" s="17" t="s">
        <v>6677</v>
      </c>
      <c r="D91" s="17" t="s">
        <v>5528</v>
      </c>
      <c r="E91" s="17">
        <v>2017</v>
      </c>
      <c r="F91" s="17" t="s">
        <v>5418</v>
      </c>
      <c r="I91" s="17" t="s">
        <v>5321</v>
      </c>
      <c r="J91" s="17" t="s">
        <v>5321</v>
      </c>
      <c r="K91" s="17" t="s">
        <v>7324</v>
      </c>
      <c r="L91" s="17" t="s">
        <v>6321</v>
      </c>
      <c r="M91" s="64">
        <v>3280776</v>
      </c>
      <c r="N91" s="64">
        <v>621503</v>
      </c>
      <c r="O91" s="17" t="s">
        <v>5321</v>
      </c>
      <c r="P91" s="17" t="s">
        <v>7368</v>
      </c>
      <c r="Q91" s="17" t="s">
        <v>5321</v>
      </c>
      <c r="R91" s="17" t="s">
        <v>5321</v>
      </c>
      <c r="S91" s="17" t="s">
        <v>5321</v>
      </c>
      <c r="T91" s="17" t="s">
        <v>5321</v>
      </c>
      <c r="U91" s="17" t="s">
        <v>5321</v>
      </c>
      <c r="V91" s="17">
        <v>0</v>
      </c>
      <c r="W91" s="17">
        <v>0</v>
      </c>
      <c r="X91" s="17">
        <v>0</v>
      </c>
    </row>
    <row r="92" spans="1:24" s="17" customFormat="1" ht="11.25" x14ac:dyDescent="0.2">
      <c r="A92" s="17" t="s">
        <v>7376</v>
      </c>
      <c r="B92" s="17" t="s">
        <v>7377</v>
      </c>
      <c r="C92" s="17" t="s">
        <v>7378</v>
      </c>
      <c r="D92" s="17" t="s">
        <v>5325</v>
      </c>
      <c r="E92" s="17">
        <v>2017</v>
      </c>
      <c r="F92" s="17" t="s">
        <v>5394</v>
      </c>
      <c r="H92" s="17" t="s">
        <v>7379</v>
      </c>
      <c r="I92" s="17" t="s">
        <v>7380</v>
      </c>
      <c r="J92" s="17" t="s">
        <v>5384</v>
      </c>
      <c r="K92" s="17" t="s">
        <v>7381</v>
      </c>
      <c r="L92" s="17" t="s">
        <v>5617</v>
      </c>
      <c r="M92" s="64">
        <v>3512055</v>
      </c>
      <c r="N92" s="64">
        <v>2107239</v>
      </c>
      <c r="O92" s="17" t="s">
        <v>7382</v>
      </c>
      <c r="P92" s="17" t="s">
        <v>7383</v>
      </c>
      <c r="Q92" s="17" t="s">
        <v>7384</v>
      </c>
      <c r="R92" s="17" t="s">
        <v>7385</v>
      </c>
      <c r="S92" s="17" t="s">
        <v>7386</v>
      </c>
      <c r="T92" s="17" t="s">
        <v>5321</v>
      </c>
      <c r="U92" s="17" t="s">
        <v>5321</v>
      </c>
      <c r="V92" s="17">
        <v>1</v>
      </c>
      <c r="W92" s="17">
        <v>0</v>
      </c>
      <c r="X92" s="17">
        <v>0</v>
      </c>
    </row>
    <row r="93" spans="1:24" s="17" customFormat="1" ht="11.25" x14ac:dyDescent="0.2">
      <c r="A93" s="17" t="s">
        <v>7387</v>
      </c>
      <c r="B93" s="17" t="s">
        <v>7388</v>
      </c>
      <c r="C93" s="17" t="s">
        <v>7389</v>
      </c>
      <c r="D93" s="17" t="s">
        <v>5325</v>
      </c>
      <c r="E93" s="17">
        <v>2017</v>
      </c>
      <c r="F93" s="17" t="s">
        <v>5882</v>
      </c>
      <c r="H93" s="17" t="s">
        <v>7390</v>
      </c>
      <c r="I93" s="17" t="s">
        <v>7391</v>
      </c>
      <c r="J93" s="17" t="s">
        <v>5329</v>
      </c>
      <c r="K93" s="17" t="s">
        <v>5598</v>
      </c>
      <c r="L93" s="17" t="s">
        <v>5488</v>
      </c>
      <c r="M93" s="64">
        <v>2136775</v>
      </c>
      <c r="N93" s="64">
        <v>1602581</v>
      </c>
      <c r="O93" s="17" t="s">
        <v>7392</v>
      </c>
      <c r="P93" s="17" t="s">
        <v>7279</v>
      </c>
      <c r="Q93" s="17" t="s">
        <v>5349</v>
      </c>
      <c r="R93" s="17" t="s">
        <v>7393</v>
      </c>
      <c r="S93" s="17" t="s">
        <v>7394</v>
      </c>
      <c r="T93" s="17" t="s">
        <v>5321</v>
      </c>
      <c r="U93" s="17" t="s">
        <v>7395</v>
      </c>
      <c r="V93" s="17">
        <v>1</v>
      </c>
      <c r="W93" s="17">
        <v>0</v>
      </c>
      <c r="X93" s="17">
        <v>0</v>
      </c>
    </row>
    <row r="94" spans="1:24" s="17" customFormat="1" ht="11.25" x14ac:dyDescent="0.2">
      <c r="A94" s="17" t="s">
        <v>7413</v>
      </c>
      <c r="B94" s="17" t="s">
        <v>7414</v>
      </c>
      <c r="C94" s="17" t="s">
        <v>7415</v>
      </c>
      <c r="D94" s="17" t="s">
        <v>5325</v>
      </c>
      <c r="E94" s="17">
        <v>2017</v>
      </c>
      <c r="F94" s="17" t="s">
        <v>11</v>
      </c>
      <c r="H94" s="17" t="s">
        <v>7416</v>
      </c>
      <c r="I94" s="17" t="s">
        <v>7417</v>
      </c>
      <c r="J94" s="17" t="s">
        <v>5329</v>
      </c>
      <c r="K94" s="17" t="s">
        <v>5598</v>
      </c>
      <c r="L94" s="17" t="s">
        <v>6934</v>
      </c>
      <c r="M94" s="64">
        <v>4890137</v>
      </c>
      <c r="N94" s="64">
        <v>2934082</v>
      </c>
      <c r="O94" s="17" t="s">
        <v>7418</v>
      </c>
      <c r="P94" s="17" t="s">
        <v>7419</v>
      </c>
      <c r="Q94" s="17" t="s">
        <v>7420</v>
      </c>
      <c r="R94" s="17" t="s">
        <v>7421</v>
      </c>
      <c r="S94" s="17" t="s">
        <v>7422</v>
      </c>
      <c r="T94" s="17" t="s">
        <v>5321</v>
      </c>
      <c r="U94" s="17" t="s">
        <v>7423</v>
      </c>
      <c r="V94" s="17">
        <v>1</v>
      </c>
      <c r="W94" s="17">
        <v>0</v>
      </c>
      <c r="X94" s="17">
        <v>0</v>
      </c>
    </row>
    <row r="95" spans="1:24" s="17" customFormat="1" ht="11.25" x14ac:dyDescent="0.2">
      <c r="A95" s="17" t="s">
        <v>7428</v>
      </c>
      <c r="B95" s="17" t="s">
        <v>7429</v>
      </c>
      <c r="C95" s="17" t="s">
        <v>5534</v>
      </c>
      <c r="D95" s="17" t="s">
        <v>5528</v>
      </c>
      <c r="E95" s="17">
        <v>2017</v>
      </c>
      <c r="F95" s="17" t="s">
        <v>5418</v>
      </c>
      <c r="I95" s="17" t="s">
        <v>5321</v>
      </c>
      <c r="J95" s="17" t="s">
        <v>5321</v>
      </c>
      <c r="K95" s="17" t="s">
        <v>7303</v>
      </c>
      <c r="L95" s="17" t="s">
        <v>5937</v>
      </c>
      <c r="M95" s="64">
        <v>703674</v>
      </c>
      <c r="N95" s="64">
        <v>160000</v>
      </c>
      <c r="O95" s="17" t="s">
        <v>5321</v>
      </c>
      <c r="P95" s="17" t="s">
        <v>7430</v>
      </c>
      <c r="Q95" s="17" t="s">
        <v>5321</v>
      </c>
      <c r="R95" s="17" t="s">
        <v>5321</v>
      </c>
      <c r="S95" s="17" t="s">
        <v>5321</v>
      </c>
      <c r="T95" s="17" t="s">
        <v>5321</v>
      </c>
      <c r="U95" s="17" t="s">
        <v>5321</v>
      </c>
      <c r="V95" s="17">
        <v>0</v>
      </c>
      <c r="W95" s="17">
        <v>0</v>
      </c>
      <c r="X95" s="17">
        <v>0</v>
      </c>
    </row>
    <row r="96" spans="1:24" s="17" customFormat="1" ht="11.25" x14ac:dyDescent="0.2">
      <c r="A96" s="17" t="s">
        <v>7431</v>
      </c>
      <c r="B96" s="17" t="s">
        <v>7432</v>
      </c>
      <c r="C96" s="17" t="s">
        <v>7431</v>
      </c>
      <c r="D96" s="17" t="s">
        <v>5528</v>
      </c>
      <c r="E96" s="17">
        <v>2017</v>
      </c>
      <c r="F96" s="17" t="s">
        <v>5460</v>
      </c>
      <c r="I96" s="17" t="s">
        <v>5321</v>
      </c>
      <c r="J96" s="17" t="s">
        <v>5321</v>
      </c>
      <c r="K96" s="17" t="s">
        <v>7303</v>
      </c>
      <c r="L96" s="17" t="s">
        <v>5937</v>
      </c>
      <c r="M96" s="64">
        <v>1197307</v>
      </c>
      <c r="N96" s="64">
        <v>460000</v>
      </c>
      <c r="O96" s="17" t="s">
        <v>5321</v>
      </c>
      <c r="P96" s="17" t="s">
        <v>7433</v>
      </c>
      <c r="Q96" s="17" t="s">
        <v>5321</v>
      </c>
      <c r="R96" s="17" t="s">
        <v>5321</v>
      </c>
      <c r="S96" s="17" t="s">
        <v>5321</v>
      </c>
      <c r="T96" s="17" t="s">
        <v>5321</v>
      </c>
      <c r="U96" s="17" t="s">
        <v>5321</v>
      </c>
      <c r="V96" s="17">
        <v>0</v>
      </c>
      <c r="W96" s="17">
        <v>0</v>
      </c>
      <c r="X96" s="17">
        <v>0</v>
      </c>
    </row>
    <row r="97" spans="1:24" s="17" customFormat="1" ht="11.25" x14ac:dyDescent="0.2">
      <c r="A97" s="17" t="s">
        <v>7438</v>
      </c>
      <c r="B97" s="17" t="s">
        <v>7439</v>
      </c>
      <c r="C97" s="17" t="s">
        <v>7440</v>
      </c>
      <c r="D97" s="17" t="s">
        <v>5528</v>
      </c>
      <c r="E97" s="17">
        <v>2017</v>
      </c>
      <c r="F97" s="17" t="s">
        <v>5418</v>
      </c>
      <c r="I97" s="17" t="s">
        <v>5321</v>
      </c>
      <c r="J97" s="17" t="s">
        <v>5321</v>
      </c>
      <c r="K97" s="17" t="s">
        <v>7303</v>
      </c>
      <c r="L97" s="17" t="s">
        <v>5937</v>
      </c>
      <c r="M97" s="64">
        <v>2748594</v>
      </c>
      <c r="N97" s="64">
        <v>700000</v>
      </c>
      <c r="O97" s="17" t="s">
        <v>5321</v>
      </c>
      <c r="P97" s="17" t="s">
        <v>7441</v>
      </c>
      <c r="Q97" s="17" t="s">
        <v>5321</v>
      </c>
      <c r="R97" s="17" t="s">
        <v>5321</v>
      </c>
      <c r="S97" s="17" t="s">
        <v>5321</v>
      </c>
      <c r="T97" s="17" t="s">
        <v>5321</v>
      </c>
      <c r="U97" s="17" t="s">
        <v>5321</v>
      </c>
      <c r="V97" s="17">
        <v>0</v>
      </c>
      <c r="W97" s="17">
        <v>0</v>
      </c>
      <c r="X97" s="17">
        <v>0</v>
      </c>
    </row>
    <row r="98" spans="1:24" s="17" customFormat="1" ht="11.25" x14ac:dyDescent="0.2">
      <c r="A98" s="17" t="s">
        <v>5588</v>
      </c>
      <c r="B98" s="17" t="s">
        <v>7458</v>
      </c>
      <c r="C98" s="17" t="s">
        <v>5590</v>
      </c>
      <c r="D98" s="17" t="s">
        <v>5528</v>
      </c>
      <c r="E98" s="17">
        <v>2017</v>
      </c>
      <c r="F98" s="17" t="s">
        <v>5341</v>
      </c>
      <c r="I98" s="17" t="s">
        <v>5321</v>
      </c>
      <c r="J98" s="17" t="s">
        <v>5321</v>
      </c>
      <c r="K98" s="17" t="s">
        <v>7303</v>
      </c>
      <c r="L98" s="17" t="s">
        <v>5937</v>
      </c>
      <c r="M98" s="64">
        <v>740734</v>
      </c>
      <c r="N98" s="64">
        <v>426734</v>
      </c>
      <c r="O98" s="17" t="s">
        <v>5321</v>
      </c>
      <c r="P98" s="17" t="s">
        <v>7459</v>
      </c>
      <c r="Q98" s="17" t="s">
        <v>5321</v>
      </c>
      <c r="R98" s="17" t="s">
        <v>5321</v>
      </c>
      <c r="S98" s="17" t="s">
        <v>5321</v>
      </c>
      <c r="T98" s="17" t="s">
        <v>5321</v>
      </c>
      <c r="U98" s="17" t="s">
        <v>5321</v>
      </c>
      <c r="V98" s="17">
        <v>0</v>
      </c>
      <c r="W98" s="17">
        <v>0</v>
      </c>
      <c r="X98" s="17">
        <v>0</v>
      </c>
    </row>
    <row r="99" spans="1:24" s="17" customFormat="1" ht="11.25" x14ac:dyDescent="0.2">
      <c r="A99" s="17" t="s">
        <v>7460</v>
      </c>
      <c r="B99" s="17" t="s">
        <v>7461</v>
      </c>
      <c r="C99" s="17" t="s">
        <v>7462</v>
      </c>
      <c r="D99" s="17" t="s">
        <v>5325</v>
      </c>
      <c r="E99" s="17">
        <v>2017</v>
      </c>
      <c r="F99" s="17" t="s">
        <v>5882</v>
      </c>
      <c r="H99" s="17" t="s">
        <v>5901</v>
      </c>
      <c r="I99" s="17" t="s">
        <v>7463</v>
      </c>
      <c r="J99" s="17" t="s">
        <v>5329</v>
      </c>
      <c r="K99" s="17" t="s">
        <v>5764</v>
      </c>
      <c r="L99" s="17" t="s">
        <v>7464</v>
      </c>
      <c r="M99" s="64">
        <v>1270000</v>
      </c>
      <c r="N99" s="64">
        <v>762000</v>
      </c>
      <c r="O99" s="17" t="s">
        <v>7465</v>
      </c>
      <c r="P99" s="17" t="s">
        <v>7466</v>
      </c>
      <c r="Q99" s="17" t="s">
        <v>5349</v>
      </c>
      <c r="R99" s="17" t="s">
        <v>7467</v>
      </c>
      <c r="S99" s="17" t="s">
        <v>7468</v>
      </c>
      <c r="T99" s="17" t="s">
        <v>5321</v>
      </c>
      <c r="U99" s="17" t="s">
        <v>7469</v>
      </c>
      <c r="V99" s="17">
        <v>1</v>
      </c>
      <c r="W99" s="17">
        <v>0</v>
      </c>
      <c r="X99" s="17">
        <v>0</v>
      </c>
    </row>
    <row r="100" spans="1:24" s="17" customFormat="1" ht="11.25" x14ac:dyDescent="0.2">
      <c r="A100" s="17" t="s">
        <v>7470</v>
      </c>
      <c r="B100" s="17" t="s">
        <v>7471</v>
      </c>
      <c r="C100" s="17" t="s">
        <v>7472</v>
      </c>
      <c r="D100" s="17" t="s">
        <v>5325</v>
      </c>
      <c r="E100" s="17">
        <v>2017</v>
      </c>
      <c r="F100" s="17" t="s">
        <v>5460</v>
      </c>
      <c r="H100" s="17" t="s">
        <v>7473</v>
      </c>
      <c r="I100" s="17" t="s">
        <v>7474</v>
      </c>
      <c r="J100" s="17" t="s">
        <v>5560</v>
      </c>
      <c r="K100" s="17" t="s">
        <v>7381</v>
      </c>
      <c r="L100" s="17" t="s">
        <v>5976</v>
      </c>
      <c r="M100" s="64">
        <v>2844675</v>
      </c>
      <c r="N100" s="64">
        <v>1706805</v>
      </c>
      <c r="O100" s="17" t="s">
        <v>5952</v>
      </c>
      <c r="P100" s="17" t="s">
        <v>7475</v>
      </c>
      <c r="Q100" s="17" t="s">
        <v>7476</v>
      </c>
      <c r="R100" s="17" t="s">
        <v>7477</v>
      </c>
      <c r="S100" s="17" t="s">
        <v>5321</v>
      </c>
      <c r="T100" s="17" t="s">
        <v>5321</v>
      </c>
      <c r="U100" s="17" t="s">
        <v>7478</v>
      </c>
      <c r="V100" s="17">
        <v>1</v>
      </c>
      <c r="W100" s="17">
        <v>0</v>
      </c>
      <c r="X100" s="17">
        <v>0</v>
      </c>
    </row>
    <row r="101" spans="1:24" s="17" customFormat="1" ht="11.25" x14ac:dyDescent="0.2">
      <c r="A101" s="17" t="s">
        <v>7479</v>
      </c>
      <c r="B101" s="17" t="s">
        <v>7480</v>
      </c>
      <c r="C101" s="17" t="s">
        <v>7481</v>
      </c>
      <c r="D101" s="17" t="s">
        <v>5325</v>
      </c>
      <c r="E101" s="17">
        <v>2015</v>
      </c>
      <c r="F101" s="17" t="s">
        <v>5418</v>
      </c>
      <c r="H101" s="17" t="s">
        <v>7482</v>
      </c>
      <c r="I101" s="17" t="s">
        <v>7483</v>
      </c>
      <c r="J101" s="17" t="s">
        <v>5481</v>
      </c>
      <c r="K101" s="17" t="s">
        <v>5744</v>
      </c>
      <c r="L101" s="17" t="s">
        <v>5473</v>
      </c>
      <c r="M101" s="64">
        <v>6371486</v>
      </c>
      <c r="N101" s="64">
        <v>3822891</v>
      </c>
      <c r="O101" s="17" t="s">
        <v>6573</v>
      </c>
      <c r="P101" s="17" t="s">
        <v>7484</v>
      </c>
      <c r="Q101" s="17" t="s">
        <v>7485</v>
      </c>
      <c r="R101" s="17" t="s">
        <v>7486</v>
      </c>
      <c r="S101" s="17" t="s">
        <v>7487</v>
      </c>
      <c r="T101" s="17" t="s">
        <v>5321</v>
      </c>
      <c r="U101" s="17" t="s">
        <v>7488</v>
      </c>
      <c r="V101" s="17">
        <v>1</v>
      </c>
      <c r="W101" s="17">
        <v>0</v>
      </c>
      <c r="X101" s="17">
        <v>0</v>
      </c>
    </row>
    <row r="102" spans="1:24" s="17" customFormat="1" ht="11.25" x14ac:dyDescent="0.2">
      <c r="A102" s="17" t="s">
        <v>7489</v>
      </c>
      <c r="B102" s="17" t="s">
        <v>7490</v>
      </c>
      <c r="C102" s="17" t="s">
        <v>7491</v>
      </c>
      <c r="D102" s="17" t="s">
        <v>5325</v>
      </c>
      <c r="E102" s="17">
        <v>2015</v>
      </c>
      <c r="F102" s="17" t="s">
        <v>5418</v>
      </c>
      <c r="H102" s="17" t="s">
        <v>7492</v>
      </c>
      <c r="I102" s="17" t="s">
        <v>7493</v>
      </c>
      <c r="J102" s="17" t="s">
        <v>5384</v>
      </c>
      <c r="K102" s="17" t="s">
        <v>6545</v>
      </c>
      <c r="L102" s="17" t="s">
        <v>5488</v>
      </c>
      <c r="M102" s="64">
        <v>4491262</v>
      </c>
      <c r="N102" s="64">
        <v>3368446</v>
      </c>
      <c r="O102" s="17" t="s">
        <v>7494</v>
      </c>
      <c r="P102" s="17" t="s">
        <v>7495</v>
      </c>
      <c r="Q102" s="17" t="s">
        <v>5797</v>
      </c>
      <c r="R102" s="17" t="s">
        <v>7496</v>
      </c>
      <c r="S102" s="17" t="s">
        <v>7497</v>
      </c>
      <c r="T102" s="17" t="s">
        <v>5321</v>
      </c>
      <c r="U102" s="17" t="s">
        <v>5321</v>
      </c>
      <c r="V102" s="17">
        <v>1</v>
      </c>
      <c r="W102" s="17">
        <v>0</v>
      </c>
      <c r="X102" s="17">
        <v>0</v>
      </c>
    </row>
    <row r="103" spans="1:24" s="17" customFormat="1" ht="11.25" x14ac:dyDescent="0.2">
      <c r="A103" s="17" t="s">
        <v>7505</v>
      </c>
      <c r="B103" s="17" t="s">
        <v>7506</v>
      </c>
      <c r="C103" s="17" t="s">
        <v>7507</v>
      </c>
      <c r="D103" s="17" t="s">
        <v>5528</v>
      </c>
      <c r="E103" s="17">
        <v>2017</v>
      </c>
      <c r="F103" s="17" t="s">
        <v>11</v>
      </c>
      <c r="I103" s="17" t="s">
        <v>5321</v>
      </c>
      <c r="J103" s="17" t="s">
        <v>5321</v>
      </c>
      <c r="K103" s="17" t="s">
        <v>7303</v>
      </c>
      <c r="L103" s="17" t="s">
        <v>5937</v>
      </c>
      <c r="M103" s="64">
        <v>818448</v>
      </c>
      <c r="N103" s="64">
        <v>400000</v>
      </c>
      <c r="O103" s="17" t="s">
        <v>5321</v>
      </c>
      <c r="P103" s="17" t="s">
        <v>7508</v>
      </c>
      <c r="Q103" s="17" t="s">
        <v>5321</v>
      </c>
      <c r="R103" s="17" t="s">
        <v>5321</v>
      </c>
      <c r="S103" s="17" t="s">
        <v>5321</v>
      </c>
      <c r="T103" s="17" t="s">
        <v>5321</v>
      </c>
      <c r="U103" s="17" t="s">
        <v>5321</v>
      </c>
      <c r="V103" s="17">
        <v>0</v>
      </c>
      <c r="W103" s="17">
        <v>0</v>
      </c>
      <c r="X103" s="17">
        <v>0</v>
      </c>
    </row>
    <row r="104" spans="1:24" s="17" customFormat="1" ht="11.25" x14ac:dyDescent="0.2">
      <c r="A104" s="17" t="s">
        <v>7526</v>
      </c>
      <c r="B104" s="17" t="s">
        <v>7527</v>
      </c>
      <c r="C104" s="17" t="s">
        <v>7528</v>
      </c>
      <c r="D104" s="17" t="s">
        <v>5325</v>
      </c>
      <c r="E104" s="17">
        <v>2015</v>
      </c>
      <c r="F104" s="17" t="s">
        <v>5430</v>
      </c>
      <c r="H104" s="17" t="s">
        <v>7529</v>
      </c>
      <c r="I104" s="17" t="s">
        <v>7530</v>
      </c>
      <c r="J104" s="17" t="s">
        <v>5409</v>
      </c>
      <c r="K104" s="17" t="s">
        <v>7531</v>
      </c>
      <c r="L104" s="17" t="s">
        <v>5509</v>
      </c>
      <c r="M104" s="64">
        <v>3347601</v>
      </c>
      <c r="N104" s="64">
        <v>2505795</v>
      </c>
      <c r="O104" s="17" t="s">
        <v>5372</v>
      </c>
      <c r="P104" s="17" t="s">
        <v>7532</v>
      </c>
      <c r="Q104" s="17" t="s">
        <v>5374</v>
      </c>
      <c r="R104" s="17" t="s">
        <v>5375</v>
      </c>
      <c r="S104" s="17" t="s">
        <v>7533</v>
      </c>
      <c r="T104" s="17" t="s">
        <v>5321</v>
      </c>
      <c r="U104" s="17" t="s">
        <v>7534</v>
      </c>
      <c r="V104" s="17">
        <v>1</v>
      </c>
      <c r="W104" s="17">
        <v>0</v>
      </c>
      <c r="X104" s="17">
        <v>0</v>
      </c>
    </row>
    <row r="105" spans="1:24" s="17" customFormat="1" ht="11.25" x14ac:dyDescent="0.2">
      <c r="A105" s="17" t="s">
        <v>7535</v>
      </c>
      <c r="B105" s="17" t="s">
        <v>7536</v>
      </c>
      <c r="C105" s="17" t="s">
        <v>7352</v>
      </c>
      <c r="D105" s="17" t="s">
        <v>5528</v>
      </c>
      <c r="E105" s="17">
        <v>2016</v>
      </c>
      <c r="F105" s="17" t="s">
        <v>5341</v>
      </c>
      <c r="I105" s="17" t="s">
        <v>7350</v>
      </c>
      <c r="J105" s="17" t="s">
        <v>5397</v>
      </c>
      <c r="K105" s="17" t="s">
        <v>5529</v>
      </c>
      <c r="L105" s="17" t="s">
        <v>5530</v>
      </c>
      <c r="M105" s="64">
        <v>1582865</v>
      </c>
      <c r="N105" s="64">
        <v>382999</v>
      </c>
      <c r="O105" s="17" t="s">
        <v>5321</v>
      </c>
      <c r="P105" s="17" t="s">
        <v>7537</v>
      </c>
      <c r="Q105" s="17" t="s">
        <v>5321</v>
      </c>
      <c r="R105" s="17" t="s">
        <v>5321</v>
      </c>
      <c r="S105" s="17" t="s">
        <v>5321</v>
      </c>
      <c r="T105" s="17" t="s">
        <v>5321</v>
      </c>
      <c r="U105" s="17" t="s">
        <v>5321</v>
      </c>
      <c r="V105" s="17">
        <v>0</v>
      </c>
      <c r="W105" s="17">
        <v>0</v>
      </c>
      <c r="X105" s="17">
        <v>0</v>
      </c>
    </row>
    <row r="106" spans="1:24" s="17" customFormat="1" ht="11.25" x14ac:dyDescent="0.2">
      <c r="A106" s="17" t="s">
        <v>7538</v>
      </c>
      <c r="B106" s="17" t="s">
        <v>7539</v>
      </c>
      <c r="C106" s="17" t="s">
        <v>7538</v>
      </c>
      <c r="D106" s="17" t="s">
        <v>5528</v>
      </c>
      <c r="E106" s="17">
        <v>2016</v>
      </c>
      <c r="F106" s="17" t="s">
        <v>5341</v>
      </c>
      <c r="I106" s="17" t="s">
        <v>7538</v>
      </c>
      <c r="J106" s="17" t="s">
        <v>5397</v>
      </c>
      <c r="K106" s="17" t="s">
        <v>5529</v>
      </c>
      <c r="L106" s="17" t="s">
        <v>5530</v>
      </c>
      <c r="M106" s="64">
        <v>139175</v>
      </c>
      <c r="N106" s="64">
        <v>83505</v>
      </c>
      <c r="O106" s="17" t="s">
        <v>5321</v>
      </c>
      <c r="P106" s="17" t="s">
        <v>7540</v>
      </c>
      <c r="Q106" s="17" t="s">
        <v>5321</v>
      </c>
      <c r="R106" s="17" t="s">
        <v>5321</v>
      </c>
      <c r="S106" s="17" t="s">
        <v>5321</v>
      </c>
      <c r="T106" s="17" t="s">
        <v>5321</v>
      </c>
      <c r="U106" s="17" t="s">
        <v>5321</v>
      </c>
      <c r="V106" s="17">
        <v>0</v>
      </c>
      <c r="W106" s="17">
        <v>0</v>
      </c>
      <c r="X106" s="17">
        <v>0</v>
      </c>
    </row>
    <row r="107" spans="1:24" s="17" customFormat="1" ht="11.25" x14ac:dyDescent="0.2">
      <c r="A107" s="17" t="s">
        <v>7550</v>
      </c>
      <c r="B107" s="17" t="s">
        <v>7551</v>
      </c>
      <c r="C107" s="17" t="s">
        <v>7552</v>
      </c>
      <c r="D107" s="17" t="s">
        <v>5325</v>
      </c>
      <c r="E107" s="17">
        <v>2017</v>
      </c>
      <c r="F107" s="17" t="s">
        <v>5313</v>
      </c>
      <c r="H107" s="17" t="s">
        <v>7553</v>
      </c>
      <c r="I107" s="17" t="s">
        <v>7554</v>
      </c>
      <c r="J107" s="17" t="s">
        <v>5481</v>
      </c>
      <c r="K107" s="17" t="s">
        <v>5764</v>
      </c>
      <c r="L107" s="17" t="s">
        <v>5765</v>
      </c>
      <c r="M107" s="64">
        <v>954012</v>
      </c>
      <c r="N107" s="64">
        <v>694999</v>
      </c>
      <c r="O107" s="17" t="s">
        <v>6497</v>
      </c>
      <c r="P107" s="17" t="s">
        <v>7555</v>
      </c>
      <c r="Q107" s="17" t="s">
        <v>5349</v>
      </c>
      <c r="R107" s="17" t="s">
        <v>5375</v>
      </c>
      <c r="S107" s="17" t="s">
        <v>7556</v>
      </c>
      <c r="T107" s="17" t="s">
        <v>7557</v>
      </c>
      <c r="U107" s="17" t="s">
        <v>7558</v>
      </c>
      <c r="V107" s="17">
        <v>1</v>
      </c>
      <c r="W107" s="17">
        <v>0</v>
      </c>
      <c r="X107" s="17">
        <v>0</v>
      </c>
    </row>
    <row r="108" spans="1:24" s="17" customFormat="1" ht="11.25" x14ac:dyDescent="0.2">
      <c r="A108" s="17" t="s">
        <v>7559</v>
      </c>
      <c r="B108" s="17" t="s">
        <v>7560</v>
      </c>
      <c r="C108" s="17" t="s">
        <v>7561</v>
      </c>
      <c r="D108" s="17" t="s">
        <v>5325</v>
      </c>
      <c r="E108" s="17">
        <v>2017</v>
      </c>
      <c r="F108" s="17" t="s">
        <v>6130</v>
      </c>
      <c r="H108" s="17" t="s">
        <v>7562</v>
      </c>
      <c r="I108" s="17" t="s">
        <v>7563</v>
      </c>
      <c r="J108" s="17" t="s">
        <v>6845</v>
      </c>
      <c r="K108" s="17" t="s">
        <v>5764</v>
      </c>
      <c r="L108" s="17" t="s">
        <v>7564</v>
      </c>
      <c r="M108" s="64">
        <v>8421446</v>
      </c>
      <c r="N108" s="64">
        <v>5052870</v>
      </c>
      <c r="O108" s="17" t="s">
        <v>7565</v>
      </c>
      <c r="P108" s="17" t="s">
        <v>7566</v>
      </c>
      <c r="Q108" s="17" t="s">
        <v>7567</v>
      </c>
      <c r="R108" s="17" t="s">
        <v>7568</v>
      </c>
      <c r="S108" s="17" t="s">
        <v>7569</v>
      </c>
      <c r="T108" s="17" t="s">
        <v>5321</v>
      </c>
      <c r="U108" s="17" t="s">
        <v>7570</v>
      </c>
      <c r="V108" s="17">
        <v>1</v>
      </c>
      <c r="W108" s="17">
        <v>0</v>
      </c>
      <c r="X108" s="17">
        <v>0</v>
      </c>
    </row>
    <row r="109" spans="1:24" s="17" customFormat="1" ht="11.25" x14ac:dyDescent="0.2">
      <c r="A109" s="17" t="s">
        <v>7571</v>
      </c>
      <c r="B109" s="17" t="s">
        <v>7572</v>
      </c>
      <c r="C109" s="17" t="s">
        <v>7335</v>
      </c>
      <c r="D109" s="17" t="s">
        <v>5528</v>
      </c>
      <c r="E109" s="17">
        <v>2017</v>
      </c>
      <c r="F109" s="17" t="s">
        <v>5341</v>
      </c>
      <c r="I109" s="17" t="s">
        <v>5321</v>
      </c>
      <c r="J109" s="17" t="s">
        <v>5321</v>
      </c>
      <c r="K109" s="17" t="s">
        <v>7303</v>
      </c>
      <c r="L109" s="17" t="s">
        <v>6097</v>
      </c>
      <c r="M109" s="64">
        <v>431096</v>
      </c>
      <c r="N109" s="64">
        <v>192939</v>
      </c>
      <c r="O109" s="17" t="s">
        <v>5321</v>
      </c>
      <c r="P109" s="17" t="s">
        <v>7573</v>
      </c>
      <c r="Q109" s="17" t="s">
        <v>5321</v>
      </c>
      <c r="R109" s="17" t="s">
        <v>5321</v>
      </c>
      <c r="S109" s="17" t="s">
        <v>5321</v>
      </c>
      <c r="T109" s="17" t="s">
        <v>5321</v>
      </c>
      <c r="U109" s="17" t="s">
        <v>5321</v>
      </c>
      <c r="V109" s="17">
        <v>0</v>
      </c>
      <c r="W109" s="17">
        <v>0</v>
      </c>
      <c r="X109" s="17">
        <v>0</v>
      </c>
    </row>
    <row r="110" spans="1:24" s="17" customFormat="1" ht="11.25" x14ac:dyDescent="0.2">
      <c r="A110" s="17" t="s">
        <v>7574</v>
      </c>
      <c r="B110" s="17" t="s">
        <v>7575</v>
      </c>
      <c r="C110" s="17" t="s">
        <v>7576</v>
      </c>
      <c r="D110" s="17" t="s">
        <v>5528</v>
      </c>
      <c r="E110" s="17">
        <v>2017</v>
      </c>
      <c r="F110" s="17" t="s">
        <v>27</v>
      </c>
      <c r="I110" s="17" t="s">
        <v>5321</v>
      </c>
      <c r="J110" s="17" t="s">
        <v>5321</v>
      </c>
      <c r="K110" s="17" t="s">
        <v>7303</v>
      </c>
      <c r="L110" s="17" t="s">
        <v>5937</v>
      </c>
      <c r="M110" s="64">
        <v>145617</v>
      </c>
      <c r="N110" s="64">
        <v>87370</v>
      </c>
      <c r="O110" s="17" t="s">
        <v>5321</v>
      </c>
      <c r="P110" s="17" t="s">
        <v>7577</v>
      </c>
      <c r="Q110" s="17" t="s">
        <v>5321</v>
      </c>
      <c r="R110" s="17" t="s">
        <v>5321</v>
      </c>
      <c r="S110" s="17" t="s">
        <v>5321</v>
      </c>
      <c r="T110" s="17" t="s">
        <v>5321</v>
      </c>
      <c r="U110" s="17" t="s">
        <v>5321</v>
      </c>
      <c r="V110" s="17">
        <v>0</v>
      </c>
      <c r="W110" s="17">
        <v>0</v>
      </c>
      <c r="X110" s="17">
        <v>0</v>
      </c>
    </row>
    <row r="111" spans="1:24" s="17" customFormat="1" ht="11.25" x14ac:dyDescent="0.2">
      <c r="A111" s="17" t="s">
        <v>7538</v>
      </c>
      <c r="B111" s="17" t="s">
        <v>7578</v>
      </c>
      <c r="C111" s="17" t="s">
        <v>7538</v>
      </c>
      <c r="D111" s="17" t="s">
        <v>5528</v>
      </c>
      <c r="E111" s="17">
        <v>2017</v>
      </c>
      <c r="F111" s="17" t="s">
        <v>5341</v>
      </c>
      <c r="I111" s="17" t="s">
        <v>5321</v>
      </c>
      <c r="J111" s="17" t="s">
        <v>5321</v>
      </c>
      <c r="K111" s="17" t="s">
        <v>7303</v>
      </c>
      <c r="L111" s="17" t="s">
        <v>5937</v>
      </c>
      <c r="M111" s="64">
        <v>144175</v>
      </c>
      <c r="N111" s="64">
        <v>83505</v>
      </c>
      <c r="O111" s="17" t="s">
        <v>5321</v>
      </c>
      <c r="P111" s="17" t="s">
        <v>7579</v>
      </c>
      <c r="Q111" s="17" t="s">
        <v>5321</v>
      </c>
      <c r="R111" s="17" t="s">
        <v>5321</v>
      </c>
      <c r="S111" s="17" t="s">
        <v>5321</v>
      </c>
      <c r="T111" s="17" t="s">
        <v>5321</v>
      </c>
      <c r="U111" s="17" t="s">
        <v>5321</v>
      </c>
      <c r="V111" s="17">
        <v>0</v>
      </c>
      <c r="W111" s="17">
        <v>0</v>
      </c>
      <c r="X111" s="17">
        <v>0</v>
      </c>
    </row>
    <row r="112" spans="1:24" s="17" customFormat="1" ht="11.25" x14ac:dyDescent="0.2">
      <c r="A112" s="17" t="s">
        <v>7591</v>
      </c>
      <c r="B112" s="17" t="s">
        <v>7592</v>
      </c>
      <c r="C112" s="17" t="s">
        <v>5581</v>
      </c>
      <c r="D112" s="17" t="s">
        <v>5528</v>
      </c>
      <c r="E112" s="17">
        <v>2017</v>
      </c>
      <c r="F112" s="17" t="s">
        <v>5394</v>
      </c>
      <c r="I112" s="17" t="s">
        <v>5321</v>
      </c>
      <c r="J112" s="17" t="s">
        <v>5321</v>
      </c>
      <c r="K112" s="17" t="s">
        <v>7303</v>
      </c>
      <c r="L112" s="17" t="s">
        <v>5937</v>
      </c>
      <c r="M112" s="64">
        <v>550348</v>
      </c>
      <c r="N112" s="64">
        <v>182000</v>
      </c>
      <c r="O112" s="17" t="s">
        <v>5321</v>
      </c>
      <c r="P112" s="17" t="s">
        <v>7593</v>
      </c>
      <c r="Q112" s="17" t="s">
        <v>5321</v>
      </c>
      <c r="R112" s="17" t="s">
        <v>5321</v>
      </c>
      <c r="S112" s="17" t="s">
        <v>5321</v>
      </c>
      <c r="T112" s="17" t="s">
        <v>5321</v>
      </c>
      <c r="U112" s="17" t="s">
        <v>5321</v>
      </c>
      <c r="V112" s="17">
        <v>0</v>
      </c>
      <c r="W112" s="17">
        <v>0</v>
      </c>
      <c r="X112" s="17">
        <v>0</v>
      </c>
    </row>
    <row r="113" spans="1:24" s="17" customFormat="1" ht="11.25" x14ac:dyDescent="0.2">
      <c r="A113" s="17" t="s">
        <v>7598</v>
      </c>
      <c r="B113" s="17" t="s">
        <v>7599</v>
      </c>
      <c r="C113" s="17" t="s">
        <v>7600</v>
      </c>
      <c r="D113" s="17" t="s">
        <v>7601</v>
      </c>
      <c r="E113" s="17">
        <v>2017</v>
      </c>
      <c r="F113" s="17" t="s">
        <v>5460</v>
      </c>
      <c r="I113" s="17" t="s">
        <v>7602</v>
      </c>
      <c r="J113" s="17" t="s">
        <v>5384</v>
      </c>
      <c r="K113" s="17" t="s">
        <v>7603</v>
      </c>
      <c r="L113" s="17" t="s">
        <v>5976</v>
      </c>
      <c r="M113" s="64">
        <v>2886082</v>
      </c>
      <c r="N113" s="64">
        <v>1820479</v>
      </c>
      <c r="O113" s="17" t="s">
        <v>5321</v>
      </c>
      <c r="P113" s="17" t="s">
        <v>7604</v>
      </c>
      <c r="Q113" s="17" t="s">
        <v>7605</v>
      </c>
      <c r="R113" s="17" t="s">
        <v>5321</v>
      </c>
      <c r="S113" s="17" t="s">
        <v>5321</v>
      </c>
      <c r="T113" s="17" t="s">
        <v>5321</v>
      </c>
      <c r="U113" s="17" t="s">
        <v>5321</v>
      </c>
      <c r="V113" s="17">
        <v>1</v>
      </c>
      <c r="W113" s="17">
        <v>0</v>
      </c>
      <c r="X113" s="17">
        <v>0</v>
      </c>
    </row>
    <row r="114" spans="1:24" s="17" customFormat="1" ht="11.25" x14ac:dyDescent="0.2">
      <c r="A114" s="17" t="s">
        <v>7606</v>
      </c>
      <c r="B114" s="17" t="s">
        <v>7607</v>
      </c>
      <c r="C114" s="17" t="s">
        <v>7608</v>
      </c>
      <c r="D114" s="17" t="s">
        <v>5528</v>
      </c>
      <c r="E114" s="17">
        <v>2017</v>
      </c>
      <c r="F114" s="17" t="s">
        <v>5882</v>
      </c>
      <c r="I114" s="17" t="s">
        <v>5321</v>
      </c>
      <c r="J114" s="17" t="s">
        <v>5321</v>
      </c>
      <c r="K114" s="17" t="s">
        <v>7303</v>
      </c>
      <c r="L114" s="17" t="s">
        <v>5937</v>
      </c>
      <c r="M114" s="64">
        <v>490167</v>
      </c>
      <c r="N114" s="64">
        <v>277713</v>
      </c>
      <c r="O114" s="17" t="s">
        <v>5321</v>
      </c>
      <c r="P114" s="17" t="s">
        <v>7609</v>
      </c>
      <c r="Q114" s="17" t="s">
        <v>5321</v>
      </c>
      <c r="R114" s="17" t="s">
        <v>5321</v>
      </c>
      <c r="S114" s="17" t="s">
        <v>5321</v>
      </c>
      <c r="T114" s="17" t="s">
        <v>5321</v>
      </c>
      <c r="U114" s="17" t="s">
        <v>5321</v>
      </c>
      <c r="V114" s="17">
        <v>0</v>
      </c>
      <c r="W114" s="17">
        <v>0</v>
      </c>
      <c r="X114" s="17">
        <v>0</v>
      </c>
    </row>
    <row r="115" spans="1:24" s="17" customFormat="1" ht="11.25" x14ac:dyDescent="0.2">
      <c r="A115" s="17" t="s">
        <v>7634</v>
      </c>
      <c r="B115" s="17" t="s">
        <v>7635</v>
      </c>
      <c r="C115" s="17" t="s">
        <v>7636</v>
      </c>
      <c r="D115" s="17" t="s">
        <v>5325</v>
      </c>
      <c r="E115" s="17">
        <v>2017</v>
      </c>
      <c r="F115" s="17" t="s">
        <v>5326</v>
      </c>
      <c r="H115" s="17" t="s">
        <v>7637</v>
      </c>
      <c r="I115" s="17" t="s">
        <v>7638</v>
      </c>
      <c r="J115" s="17" t="s">
        <v>5597</v>
      </c>
      <c r="K115" s="17" t="s">
        <v>7287</v>
      </c>
      <c r="L115" s="17" t="s">
        <v>7639</v>
      </c>
      <c r="M115" s="64">
        <v>9512759</v>
      </c>
      <c r="N115" s="64">
        <v>5707655</v>
      </c>
      <c r="O115" s="17" t="s">
        <v>5561</v>
      </c>
      <c r="P115" s="17" t="s">
        <v>7640</v>
      </c>
      <c r="Q115" s="17" t="s">
        <v>6414</v>
      </c>
      <c r="R115" s="17" t="s">
        <v>7641</v>
      </c>
      <c r="S115" s="17" t="s">
        <v>5321</v>
      </c>
      <c r="T115" s="17" t="s">
        <v>5321</v>
      </c>
      <c r="U115" s="17" t="s">
        <v>7642</v>
      </c>
      <c r="V115" s="17">
        <v>1</v>
      </c>
      <c r="W115" s="17">
        <v>0</v>
      </c>
      <c r="X115" s="17">
        <v>0</v>
      </c>
    </row>
    <row r="116" spans="1:24" s="17" customFormat="1" ht="11.25" x14ac:dyDescent="0.2">
      <c r="A116" s="17" t="s">
        <v>7643</v>
      </c>
      <c r="B116" s="17" t="s">
        <v>7644</v>
      </c>
      <c r="C116" s="17" t="s">
        <v>7645</v>
      </c>
      <c r="D116" s="17" t="s">
        <v>5325</v>
      </c>
      <c r="E116" s="17">
        <v>2017</v>
      </c>
      <c r="F116" s="17" t="s">
        <v>5791</v>
      </c>
      <c r="H116" s="17" t="s">
        <v>7646</v>
      </c>
      <c r="I116" s="17" t="s">
        <v>7647</v>
      </c>
      <c r="J116" s="17" t="s">
        <v>5481</v>
      </c>
      <c r="K116" s="17" t="s">
        <v>5764</v>
      </c>
      <c r="L116" s="17" t="s">
        <v>6934</v>
      </c>
      <c r="M116" s="64">
        <v>1921387</v>
      </c>
      <c r="N116" s="64">
        <v>1152832</v>
      </c>
      <c r="O116" s="17" t="s">
        <v>5372</v>
      </c>
      <c r="P116" s="17" t="s">
        <v>7648</v>
      </c>
      <c r="Q116" s="17" t="s">
        <v>7649</v>
      </c>
      <c r="R116" s="17" t="s">
        <v>5375</v>
      </c>
      <c r="S116" s="17" t="s">
        <v>7650</v>
      </c>
      <c r="T116" s="17" t="s">
        <v>5321</v>
      </c>
      <c r="U116" s="17" t="s">
        <v>7651</v>
      </c>
      <c r="V116" s="17">
        <v>1</v>
      </c>
      <c r="W116" s="17">
        <v>0</v>
      </c>
      <c r="X116" s="17">
        <v>0</v>
      </c>
    </row>
    <row r="117" spans="1:24" s="17" customFormat="1" ht="11.25" x14ac:dyDescent="0.2">
      <c r="A117" s="17" t="s">
        <v>7656</v>
      </c>
      <c r="B117" s="17" t="s">
        <v>7657</v>
      </c>
      <c r="C117" s="17" t="s">
        <v>7658</v>
      </c>
      <c r="D117" s="17" t="s">
        <v>7659</v>
      </c>
      <c r="E117" s="17">
        <v>2017</v>
      </c>
      <c r="F117" s="17" t="s">
        <v>5418</v>
      </c>
      <c r="I117" s="17" t="s">
        <v>7660</v>
      </c>
      <c r="J117" s="17" t="s">
        <v>5597</v>
      </c>
      <c r="K117" s="17" t="s">
        <v>7332</v>
      </c>
      <c r="L117" s="17" t="s">
        <v>5464</v>
      </c>
      <c r="M117" s="64">
        <v>819620</v>
      </c>
      <c r="N117" s="64">
        <v>491772</v>
      </c>
      <c r="O117" s="17" t="s">
        <v>5321</v>
      </c>
      <c r="P117" s="17" t="s">
        <v>5321</v>
      </c>
      <c r="Q117" s="17" t="s">
        <v>5321</v>
      </c>
      <c r="R117" s="17" t="s">
        <v>5321</v>
      </c>
      <c r="S117" s="17" t="s">
        <v>5321</v>
      </c>
      <c r="T117" s="17" t="s">
        <v>5321</v>
      </c>
      <c r="U117" s="17" t="s">
        <v>5321</v>
      </c>
      <c r="V117" s="17">
        <v>1</v>
      </c>
      <c r="W117" s="17">
        <v>0</v>
      </c>
      <c r="X117" s="17">
        <v>0</v>
      </c>
    </row>
    <row r="118" spans="1:24" s="17" customFormat="1" ht="11.25" x14ac:dyDescent="0.2">
      <c r="A118" s="17" t="s">
        <v>7661</v>
      </c>
      <c r="B118" s="17" t="s">
        <v>7662</v>
      </c>
      <c r="C118" s="17" t="s">
        <v>7663</v>
      </c>
      <c r="D118" s="17" t="s">
        <v>5393</v>
      </c>
      <c r="E118" s="17">
        <v>2017</v>
      </c>
      <c r="F118" s="17" t="s">
        <v>5430</v>
      </c>
      <c r="H118" s="17" t="s">
        <v>5762</v>
      </c>
      <c r="I118" s="17" t="s">
        <v>7664</v>
      </c>
      <c r="J118" s="17" t="s">
        <v>5560</v>
      </c>
      <c r="K118" s="17" t="s">
        <v>7381</v>
      </c>
      <c r="L118" s="17" t="s">
        <v>6189</v>
      </c>
      <c r="M118" s="64">
        <v>1577648</v>
      </c>
      <c r="N118" s="64">
        <v>937037</v>
      </c>
      <c r="O118" s="17" t="s">
        <v>5785</v>
      </c>
      <c r="P118" s="17" t="s">
        <v>7665</v>
      </c>
      <c r="Q118" s="17" t="s">
        <v>7666</v>
      </c>
      <c r="R118" s="17" t="s">
        <v>5321</v>
      </c>
      <c r="S118" s="17" t="s">
        <v>5321</v>
      </c>
      <c r="T118" s="17" t="s">
        <v>5321</v>
      </c>
      <c r="U118" s="17" t="s">
        <v>5321</v>
      </c>
      <c r="V118" s="17">
        <v>1</v>
      </c>
      <c r="W118" s="17">
        <v>0</v>
      </c>
      <c r="X118" s="17">
        <v>0</v>
      </c>
    </row>
    <row r="119" spans="1:24" s="17" customFormat="1" ht="11.25" x14ac:dyDescent="0.2">
      <c r="A119" s="17" t="s">
        <v>7675</v>
      </c>
      <c r="B119" s="17" t="s">
        <v>7676</v>
      </c>
      <c r="C119" s="17" t="s">
        <v>7677</v>
      </c>
      <c r="D119" s="17" t="s">
        <v>5441</v>
      </c>
      <c r="E119" s="17">
        <v>2017</v>
      </c>
      <c r="F119" s="17" t="s">
        <v>6335</v>
      </c>
      <c r="H119" s="17" t="s">
        <v>7678</v>
      </c>
      <c r="I119" s="17" t="s">
        <v>7679</v>
      </c>
      <c r="J119" s="17" t="s">
        <v>5384</v>
      </c>
      <c r="K119" s="17" t="s">
        <v>7680</v>
      </c>
      <c r="L119" s="17" t="s">
        <v>7681</v>
      </c>
      <c r="M119" s="64">
        <v>1989095</v>
      </c>
      <c r="N119" s="64">
        <v>1029507</v>
      </c>
      <c r="O119" s="17" t="s">
        <v>6847</v>
      </c>
      <c r="P119" s="17" t="s">
        <v>7682</v>
      </c>
      <c r="Q119" s="17" t="s">
        <v>7683</v>
      </c>
      <c r="R119" s="17" t="s">
        <v>5321</v>
      </c>
      <c r="S119" s="17" t="s">
        <v>5321</v>
      </c>
      <c r="T119" s="17" t="s">
        <v>5321</v>
      </c>
      <c r="U119" s="17" t="s">
        <v>5321</v>
      </c>
      <c r="V119" s="17">
        <v>1</v>
      </c>
      <c r="W119" s="17">
        <v>0</v>
      </c>
      <c r="X119" s="17">
        <v>0</v>
      </c>
    </row>
    <row r="120" spans="1:24" s="17" customFormat="1" ht="11.25" x14ac:dyDescent="0.2">
      <c r="A120" s="17" t="s">
        <v>7689</v>
      </c>
      <c r="B120" s="17" t="s">
        <v>7690</v>
      </c>
      <c r="C120" s="17" t="s">
        <v>7691</v>
      </c>
      <c r="D120" s="17" t="s">
        <v>5381</v>
      </c>
      <c r="E120" s="17">
        <v>2017</v>
      </c>
      <c r="F120" s="17" t="s">
        <v>5394</v>
      </c>
      <c r="H120" s="17" t="s">
        <v>7692</v>
      </c>
      <c r="I120" s="17" t="s">
        <v>7693</v>
      </c>
      <c r="J120" s="17" t="s">
        <v>5560</v>
      </c>
      <c r="K120" s="17" t="s">
        <v>7381</v>
      </c>
      <c r="L120" s="17" t="s">
        <v>5411</v>
      </c>
      <c r="M120" s="64">
        <v>1729789</v>
      </c>
      <c r="N120" s="64">
        <v>1034422</v>
      </c>
      <c r="O120" s="17" t="s">
        <v>7694</v>
      </c>
      <c r="P120" s="17" t="s">
        <v>7695</v>
      </c>
      <c r="Q120" s="17" t="s">
        <v>7696</v>
      </c>
      <c r="R120" s="17" t="s">
        <v>5321</v>
      </c>
      <c r="S120" s="17" t="s">
        <v>5321</v>
      </c>
      <c r="T120" s="17" t="s">
        <v>5321</v>
      </c>
      <c r="U120" s="17" t="s">
        <v>5321</v>
      </c>
      <c r="V120" s="17">
        <v>1</v>
      </c>
      <c r="W120" s="17">
        <v>0</v>
      </c>
      <c r="X120" s="17">
        <v>0</v>
      </c>
    </row>
    <row r="121" spans="1:24" s="17" customFormat="1" ht="11.25" x14ac:dyDescent="0.2">
      <c r="A121" s="17" t="s">
        <v>7709</v>
      </c>
      <c r="B121" s="17" t="s">
        <v>7710</v>
      </c>
      <c r="C121" s="17" t="s">
        <v>7711</v>
      </c>
      <c r="D121" s="17" t="s">
        <v>5325</v>
      </c>
      <c r="E121" s="17">
        <v>2017</v>
      </c>
      <c r="F121" s="17" t="s">
        <v>11</v>
      </c>
      <c r="I121" s="17" t="s">
        <v>7712</v>
      </c>
      <c r="J121" s="17" t="s">
        <v>5384</v>
      </c>
      <c r="K121" s="17" t="s">
        <v>7240</v>
      </c>
      <c r="L121" s="17" t="s">
        <v>7713</v>
      </c>
      <c r="M121" s="64">
        <v>1674361</v>
      </c>
      <c r="N121" s="64">
        <v>1210362</v>
      </c>
      <c r="O121" s="17" t="s">
        <v>5952</v>
      </c>
      <c r="P121" s="17" t="s">
        <v>7714</v>
      </c>
      <c r="Q121" s="17" t="s">
        <v>7715</v>
      </c>
      <c r="R121" s="17" t="s">
        <v>5375</v>
      </c>
      <c r="S121" s="17" t="s">
        <v>7716</v>
      </c>
      <c r="T121" s="17" t="s">
        <v>5321</v>
      </c>
      <c r="U121" s="17" t="s">
        <v>5321</v>
      </c>
      <c r="V121" s="17">
        <v>1</v>
      </c>
      <c r="W121" s="17">
        <v>0</v>
      </c>
      <c r="X121" s="17">
        <v>0</v>
      </c>
    </row>
    <row r="122" spans="1:24" s="17" customFormat="1" ht="11.25" x14ac:dyDescent="0.2">
      <c r="A122" s="17" t="s">
        <v>7727</v>
      </c>
      <c r="B122" s="17" t="s">
        <v>7728</v>
      </c>
      <c r="C122" s="17" t="s">
        <v>7729</v>
      </c>
      <c r="D122" s="17" t="s">
        <v>5325</v>
      </c>
      <c r="E122" s="17">
        <v>2017</v>
      </c>
      <c r="F122" s="17" t="s">
        <v>5655</v>
      </c>
      <c r="H122" s="17" t="s">
        <v>6867</v>
      </c>
      <c r="I122" s="17" t="s">
        <v>7730</v>
      </c>
      <c r="J122" s="17" t="s">
        <v>5329</v>
      </c>
      <c r="K122" s="17" t="s">
        <v>7287</v>
      </c>
      <c r="L122" s="17" t="s">
        <v>7288</v>
      </c>
      <c r="M122" s="64">
        <v>2689942</v>
      </c>
      <c r="N122" s="64">
        <v>1613965</v>
      </c>
      <c r="O122" s="17" t="s">
        <v>6497</v>
      </c>
      <c r="P122" s="17" t="s">
        <v>7731</v>
      </c>
      <c r="Q122" s="17" t="s">
        <v>5349</v>
      </c>
      <c r="R122" s="17" t="s">
        <v>7732</v>
      </c>
      <c r="S122" s="17" t="s">
        <v>7733</v>
      </c>
      <c r="T122" s="17" t="s">
        <v>5321</v>
      </c>
      <c r="U122" s="17" t="s">
        <v>7734</v>
      </c>
      <c r="V122" s="17">
        <v>1</v>
      </c>
      <c r="W122" s="17">
        <v>0</v>
      </c>
      <c r="X122" s="17">
        <v>0</v>
      </c>
    </row>
    <row r="123" spans="1:24" s="17" customFormat="1" ht="11.25" x14ac:dyDescent="0.2">
      <c r="A123" s="17" t="s">
        <v>7735</v>
      </c>
      <c r="B123" s="17" t="s">
        <v>7736</v>
      </c>
      <c r="C123" s="17" t="s">
        <v>7737</v>
      </c>
      <c r="D123" s="17" t="s">
        <v>5325</v>
      </c>
      <c r="E123" s="17">
        <v>2017</v>
      </c>
      <c r="F123" s="17" t="s">
        <v>11</v>
      </c>
      <c r="H123" s="17" t="s">
        <v>7738</v>
      </c>
      <c r="I123" s="17" t="s">
        <v>7739</v>
      </c>
      <c r="J123" s="17" t="s">
        <v>5384</v>
      </c>
      <c r="K123" s="17" t="s">
        <v>5764</v>
      </c>
      <c r="L123" s="17" t="s">
        <v>6934</v>
      </c>
      <c r="M123" s="64">
        <v>2664198</v>
      </c>
      <c r="N123" s="64">
        <v>1598518</v>
      </c>
      <c r="O123" s="17" t="s">
        <v>7740</v>
      </c>
      <c r="P123" s="17" t="s">
        <v>7741</v>
      </c>
      <c r="Q123" s="17" t="s">
        <v>5808</v>
      </c>
      <c r="R123" s="17" t="s">
        <v>7742</v>
      </c>
      <c r="S123" s="17" t="s">
        <v>7743</v>
      </c>
      <c r="T123" s="17" t="s">
        <v>5321</v>
      </c>
      <c r="U123" s="17" t="s">
        <v>7744</v>
      </c>
      <c r="V123" s="17">
        <v>1</v>
      </c>
      <c r="W123" s="17">
        <v>0</v>
      </c>
      <c r="X123" s="17">
        <v>0</v>
      </c>
    </row>
    <row r="124" spans="1:24" s="17" customFormat="1" ht="11.25" x14ac:dyDescent="0.2">
      <c r="A124" s="17" t="s">
        <v>7767</v>
      </c>
      <c r="B124" s="17" t="s">
        <v>7768</v>
      </c>
      <c r="C124" s="17" t="s">
        <v>7769</v>
      </c>
      <c r="D124" s="17" t="s">
        <v>5325</v>
      </c>
      <c r="E124" s="17">
        <v>2017</v>
      </c>
      <c r="F124" s="17" t="s">
        <v>5655</v>
      </c>
      <c r="I124" s="17" t="s">
        <v>7770</v>
      </c>
      <c r="J124" s="17" t="s">
        <v>5369</v>
      </c>
      <c r="K124" s="17" t="s">
        <v>7287</v>
      </c>
      <c r="L124" s="17" t="s">
        <v>7771</v>
      </c>
      <c r="M124" s="64">
        <v>8681176</v>
      </c>
      <c r="N124" s="64">
        <v>5208706</v>
      </c>
      <c r="O124" s="17" t="s">
        <v>5745</v>
      </c>
      <c r="P124" s="17" t="s">
        <v>7772</v>
      </c>
      <c r="Q124" s="17" t="s">
        <v>7420</v>
      </c>
      <c r="R124" s="17" t="s">
        <v>7773</v>
      </c>
      <c r="S124" s="17" t="s">
        <v>7774</v>
      </c>
      <c r="T124" s="17" t="s">
        <v>7775</v>
      </c>
      <c r="U124" s="17" t="s">
        <v>7776</v>
      </c>
      <c r="V124" s="17">
        <v>1</v>
      </c>
      <c r="W124" s="17">
        <v>0</v>
      </c>
      <c r="X124" s="17">
        <v>0</v>
      </c>
    </row>
    <row r="125" spans="1:24" s="17" customFormat="1" ht="11.25" x14ac:dyDescent="0.2">
      <c r="A125" s="17" t="s">
        <v>7777</v>
      </c>
      <c r="B125" s="17" t="s">
        <v>7778</v>
      </c>
      <c r="C125" s="17" t="s">
        <v>7779</v>
      </c>
      <c r="D125" s="17" t="s">
        <v>5325</v>
      </c>
      <c r="E125" s="17">
        <v>2017</v>
      </c>
      <c r="F125" s="17" t="s">
        <v>5430</v>
      </c>
      <c r="I125" s="17" t="s">
        <v>7780</v>
      </c>
      <c r="J125" s="17" t="s">
        <v>5607</v>
      </c>
      <c r="K125" s="17" t="s">
        <v>7240</v>
      </c>
      <c r="L125" s="17" t="s">
        <v>5845</v>
      </c>
      <c r="M125" s="64">
        <v>3569390</v>
      </c>
      <c r="N125" s="64">
        <v>1886746</v>
      </c>
      <c r="O125" s="17" t="s">
        <v>5952</v>
      </c>
      <c r="P125" s="17" t="s">
        <v>7781</v>
      </c>
      <c r="Q125" s="17" t="s">
        <v>7476</v>
      </c>
      <c r="R125" s="17" t="s">
        <v>5980</v>
      </c>
      <c r="S125" s="17" t="s">
        <v>5838</v>
      </c>
      <c r="T125" s="17" t="s">
        <v>5321</v>
      </c>
      <c r="U125" s="17" t="s">
        <v>5321</v>
      </c>
      <c r="V125" s="17">
        <v>1</v>
      </c>
      <c r="W125" s="17">
        <v>0</v>
      </c>
      <c r="X125" s="17">
        <v>0</v>
      </c>
    </row>
    <row r="126" spans="1:24" s="17" customFormat="1" ht="11.25" x14ac:dyDescent="0.2">
      <c r="A126" s="17" t="s">
        <v>7791</v>
      </c>
      <c r="B126" s="17" t="s">
        <v>7792</v>
      </c>
      <c r="C126" s="17" t="s">
        <v>7793</v>
      </c>
      <c r="D126" s="17" t="s">
        <v>5325</v>
      </c>
      <c r="E126" s="17">
        <v>2016</v>
      </c>
      <c r="F126" s="17" t="s">
        <v>5882</v>
      </c>
      <c r="H126" s="17" t="s">
        <v>7794</v>
      </c>
      <c r="I126" s="17" t="s">
        <v>7795</v>
      </c>
      <c r="J126" s="17" t="s">
        <v>5481</v>
      </c>
      <c r="K126" s="17" t="s">
        <v>5410</v>
      </c>
      <c r="L126" s="17" t="s">
        <v>5521</v>
      </c>
      <c r="M126" s="64">
        <v>1246704</v>
      </c>
      <c r="N126" s="64">
        <v>734807</v>
      </c>
      <c r="O126" s="17" t="s">
        <v>7796</v>
      </c>
      <c r="P126" s="17" t="s">
        <v>7797</v>
      </c>
      <c r="Q126" s="17" t="s">
        <v>5979</v>
      </c>
      <c r="R126" s="17" t="s">
        <v>5375</v>
      </c>
      <c r="S126" s="17" t="s">
        <v>5321</v>
      </c>
      <c r="T126" s="17" t="s">
        <v>5321</v>
      </c>
      <c r="U126" s="17" t="s">
        <v>5321</v>
      </c>
      <c r="V126" s="17">
        <v>1</v>
      </c>
      <c r="W126" s="17">
        <v>0</v>
      </c>
      <c r="X126" s="17">
        <v>0</v>
      </c>
    </row>
    <row r="127" spans="1:24" s="17" customFormat="1" ht="11.25" x14ac:dyDescent="0.2">
      <c r="A127" s="17" t="s">
        <v>7810</v>
      </c>
      <c r="B127" s="17" t="s">
        <v>7811</v>
      </c>
      <c r="C127" s="17" t="s">
        <v>7812</v>
      </c>
      <c r="D127" s="17" t="s">
        <v>5381</v>
      </c>
      <c r="E127" s="17">
        <v>2017</v>
      </c>
      <c r="F127" s="17" t="s">
        <v>5341</v>
      </c>
      <c r="H127" s="17" t="s">
        <v>7813</v>
      </c>
      <c r="I127" s="17" t="s">
        <v>7814</v>
      </c>
      <c r="J127" s="17" t="s">
        <v>5607</v>
      </c>
      <c r="K127" s="17" t="s">
        <v>5764</v>
      </c>
      <c r="L127" s="17" t="s">
        <v>6819</v>
      </c>
      <c r="M127" s="64">
        <v>1827689</v>
      </c>
      <c r="N127" s="64">
        <v>1088026</v>
      </c>
      <c r="O127" s="17" t="s">
        <v>7815</v>
      </c>
      <c r="P127" s="17" t="s">
        <v>7816</v>
      </c>
      <c r="Q127" s="17" t="s">
        <v>7817</v>
      </c>
      <c r="R127" s="17" t="s">
        <v>5321</v>
      </c>
      <c r="S127" s="17" t="s">
        <v>5321</v>
      </c>
      <c r="T127" s="17" t="s">
        <v>5321</v>
      </c>
      <c r="U127" s="17" t="s">
        <v>5321</v>
      </c>
      <c r="V127" s="17">
        <v>1</v>
      </c>
      <c r="W127" s="17">
        <v>0</v>
      </c>
      <c r="X127" s="17">
        <v>0</v>
      </c>
    </row>
    <row r="128" spans="1:24" s="17" customFormat="1" ht="11.25" x14ac:dyDescent="0.2">
      <c r="A128" s="17" t="s">
        <v>7818</v>
      </c>
      <c r="B128" s="17" t="s">
        <v>7819</v>
      </c>
      <c r="C128" s="17" t="s">
        <v>7820</v>
      </c>
      <c r="D128" s="17" t="s">
        <v>5325</v>
      </c>
      <c r="E128" s="17">
        <v>2017</v>
      </c>
      <c r="F128" s="17" t="s">
        <v>5516</v>
      </c>
      <c r="I128" s="17" t="s">
        <v>7821</v>
      </c>
      <c r="J128" s="17" t="s">
        <v>5329</v>
      </c>
      <c r="K128" s="17" t="s">
        <v>7381</v>
      </c>
      <c r="L128" s="17" t="s">
        <v>5488</v>
      </c>
      <c r="M128" s="64">
        <v>1785392</v>
      </c>
      <c r="N128" s="64">
        <v>1057071</v>
      </c>
      <c r="O128" s="17" t="s">
        <v>7822</v>
      </c>
      <c r="P128" s="17" t="s">
        <v>7823</v>
      </c>
      <c r="Q128" s="17" t="s">
        <v>7824</v>
      </c>
      <c r="R128" s="17" t="s">
        <v>7825</v>
      </c>
      <c r="S128" s="17" t="s">
        <v>7826</v>
      </c>
      <c r="T128" s="17" t="s">
        <v>5321</v>
      </c>
      <c r="U128" s="17" t="s">
        <v>7827</v>
      </c>
      <c r="V128" s="17">
        <v>1</v>
      </c>
      <c r="W128" s="17">
        <v>0</v>
      </c>
      <c r="X128" s="17">
        <v>0</v>
      </c>
    </row>
    <row r="129" spans="1:24" s="17" customFormat="1" ht="11.25" x14ac:dyDescent="0.2">
      <c r="A129" s="17" t="s">
        <v>7849</v>
      </c>
      <c r="B129" s="17" t="s">
        <v>7850</v>
      </c>
      <c r="C129" s="17" t="s">
        <v>7851</v>
      </c>
      <c r="D129" s="17" t="s">
        <v>5325</v>
      </c>
      <c r="E129" s="17">
        <v>2017</v>
      </c>
      <c r="F129" s="17" t="s">
        <v>5460</v>
      </c>
      <c r="H129" s="17" t="s">
        <v>7852</v>
      </c>
      <c r="I129" s="17" t="s">
        <v>7853</v>
      </c>
      <c r="J129" s="17" t="s">
        <v>5329</v>
      </c>
      <c r="K129" s="17" t="s">
        <v>7680</v>
      </c>
      <c r="L129" s="17" t="s">
        <v>7854</v>
      </c>
      <c r="M129" s="64">
        <v>1928505</v>
      </c>
      <c r="N129" s="64">
        <v>1157103</v>
      </c>
      <c r="O129" s="17" t="s">
        <v>7855</v>
      </c>
      <c r="P129" s="17" t="s">
        <v>7856</v>
      </c>
      <c r="Q129" s="17" t="s">
        <v>7857</v>
      </c>
      <c r="R129" s="17" t="s">
        <v>7858</v>
      </c>
      <c r="S129" s="17" t="s">
        <v>7859</v>
      </c>
      <c r="T129" s="17" t="s">
        <v>5321</v>
      </c>
      <c r="U129" s="17" t="s">
        <v>7860</v>
      </c>
      <c r="V129" s="17">
        <v>0</v>
      </c>
      <c r="W129" s="17">
        <v>0</v>
      </c>
      <c r="X129" s="17">
        <v>0</v>
      </c>
    </row>
    <row r="130" spans="1:24" s="17" customFormat="1" ht="11.25" x14ac:dyDescent="0.2">
      <c r="A130" s="17" t="s">
        <v>7866</v>
      </c>
      <c r="B130" s="17" t="s">
        <v>7867</v>
      </c>
      <c r="C130" s="17" t="s">
        <v>7868</v>
      </c>
      <c r="D130" s="17" t="s">
        <v>5325</v>
      </c>
      <c r="E130" s="17">
        <v>2016</v>
      </c>
      <c r="F130" s="17" t="s">
        <v>5394</v>
      </c>
      <c r="H130" s="17" t="s">
        <v>7049</v>
      </c>
      <c r="I130" s="17" t="s">
        <v>7869</v>
      </c>
      <c r="J130" s="17" t="s">
        <v>5560</v>
      </c>
      <c r="K130" s="17" t="s">
        <v>7870</v>
      </c>
      <c r="L130" s="17" t="s">
        <v>7241</v>
      </c>
      <c r="M130" s="64">
        <v>4657040</v>
      </c>
      <c r="N130" s="64">
        <v>2794215</v>
      </c>
      <c r="O130" s="17" t="s">
        <v>6898</v>
      </c>
      <c r="P130" s="17" t="s">
        <v>7871</v>
      </c>
      <c r="Q130" s="17" t="s">
        <v>7872</v>
      </c>
      <c r="R130" s="17" t="s">
        <v>5375</v>
      </c>
      <c r="S130" s="17" t="s">
        <v>7873</v>
      </c>
      <c r="T130" s="17" t="s">
        <v>5321</v>
      </c>
      <c r="U130" s="17" t="s">
        <v>7874</v>
      </c>
      <c r="V130" s="17">
        <v>1</v>
      </c>
      <c r="W130" s="17">
        <v>0</v>
      </c>
      <c r="X130" s="17">
        <v>0</v>
      </c>
    </row>
    <row r="131" spans="1:24" s="17" customFormat="1" ht="11.25" x14ac:dyDescent="0.2">
      <c r="A131" s="17" t="s">
        <v>7875</v>
      </c>
      <c r="B131" s="17" t="s">
        <v>7876</v>
      </c>
      <c r="C131" s="17" t="s">
        <v>7877</v>
      </c>
      <c r="D131" s="17" t="s">
        <v>5381</v>
      </c>
      <c r="E131" s="17">
        <v>2017</v>
      </c>
      <c r="F131" s="17" t="s">
        <v>5430</v>
      </c>
      <c r="H131" s="17" t="s">
        <v>7878</v>
      </c>
      <c r="I131" s="17" t="s">
        <v>7879</v>
      </c>
      <c r="J131" s="17" t="s">
        <v>5481</v>
      </c>
      <c r="K131" s="17" t="s">
        <v>7381</v>
      </c>
      <c r="L131" s="17" t="s">
        <v>5755</v>
      </c>
      <c r="M131" s="64">
        <v>1974932</v>
      </c>
      <c r="N131" s="64">
        <v>1158538</v>
      </c>
      <c r="O131" s="17" t="s">
        <v>7880</v>
      </c>
      <c r="P131" s="17" t="s">
        <v>7881</v>
      </c>
      <c r="Q131" s="17" t="s">
        <v>7882</v>
      </c>
      <c r="R131" s="17" t="s">
        <v>5321</v>
      </c>
      <c r="S131" s="17" t="s">
        <v>5321</v>
      </c>
      <c r="T131" s="17" t="s">
        <v>5321</v>
      </c>
      <c r="U131" s="17" t="s">
        <v>5321</v>
      </c>
      <c r="V131" s="17">
        <v>1</v>
      </c>
      <c r="W131" s="17">
        <v>0</v>
      </c>
      <c r="X131" s="17">
        <v>0</v>
      </c>
    </row>
    <row r="132" spans="1:24" s="17" customFormat="1" ht="11.25" x14ac:dyDescent="0.2">
      <c r="A132" s="17" t="s">
        <v>7883</v>
      </c>
      <c r="B132" s="17" t="s">
        <v>7884</v>
      </c>
      <c r="C132" s="17" t="s">
        <v>7885</v>
      </c>
      <c r="D132" s="17" t="s">
        <v>5325</v>
      </c>
      <c r="E132" s="17">
        <v>2017</v>
      </c>
      <c r="F132" s="17" t="s">
        <v>5418</v>
      </c>
      <c r="H132" s="17" t="s">
        <v>7482</v>
      </c>
      <c r="I132" s="17" t="s">
        <v>7886</v>
      </c>
      <c r="J132" s="17" t="s">
        <v>5329</v>
      </c>
      <c r="K132" s="17" t="s">
        <v>5764</v>
      </c>
      <c r="L132" s="17" t="s">
        <v>6736</v>
      </c>
      <c r="M132" s="64">
        <v>8318632</v>
      </c>
      <c r="N132" s="64">
        <v>4991178</v>
      </c>
      <c r="O132" s="17" t="s">
        <v>7887</v>
      </c>
      <c r="P132" s="17" t="s">
        <v>7888</v>
      </c>
      <c r="Q132" s="17" t="s">
        <v>7889</v>
      </c>
      <c r="R132" s="17" t="s">
        <v>7890</v>
      </c>
      <c r="S132" s="17" t="s">
        <v>7891</v>
      </c>
      <c r="T132" s="17" t="s">
        <v>5321</v>
      </c>
      <c r="U132" s="17" t="s">
        <v>7892</v>
      </c>
      <c r="V132" s="17">
        <v>1</v>
      </c>
      <c r="W132" s="17">
        <v>0</v>
      </c>
      <c r="X132" s="17">
        <v>0</v>
      </c>
    </row>
    <row r="133" spans="1:24" s="17" customFormat="1" ht="11.25" x14ac:dyDescent="0.2">
      <c r="A133" s="17" t="s">
        <v>7901</v>
      </c>
      <c r="B133" s="17" t="s">
        <v>7902</v>
      </c>
      <c r="C133" s="17" t="s">
        <v>7903</v>
      </c>
      <c r="D133" s="17" t="s">
        <v>5325</v>
      </c>
      <c r="E133" s="17">
        <v>2017</v>
      </c>
      <c r="F133" s="17" t="s">
        <v>5460</v>
      </c>
      <c r="H133" s="17" t="s">
        <v>7904</v>
      </c>
      <c r="I133" s="17" t="s">
        <v>7905</v>
      </c>
      <c r="J133" s="17" t="s">
        <v>5607</v>
      </c>
      <c r="K133" s="17" t="s">
        <v>6123</v>
      </c>
      <c r="L133" s="17" t="s">
        <v>5617</v>
      </c>
      <c r="M133" s="64">
        <v>5280713</v>
      </c>
      <c r="N133" s="64">
        <v>3803450</v>
      </c>
      <c r="O133" s="17" t="s">
        <v>7906</v>
      </c>
      <c r="P133" s="17" t="s">
        <v>7907</v>
      </c>
      <c r="Q133" s="17" t="s">
        <v>7908</v>
      </c>
      <c r="R133" s="17" t="s">
        <v>5375</v>
      </c>
      <c r="S133" s="17" t="s">
        <v>7909</v>
      </c>
      <c r="T133" s="17" t="s">
        <v>5321</v>
      </c>
      <c r="U133" s="17" t="s">
        <v>7910</v>
      </c>
      <c r="V133" s="17">
        <v>1</v>
      </c>
      <c r="W133" s="17">
        <v>0</v>
      </c>
      <c r="X133" s="17">
        <v>0</v>
      </c>
    </row>
    <row r="134" spans="1:24" s="17" customFormat="1" ht="11.25" x14ac:dyDescent="0.2">
      <c r="A134" s="17" t="s">
        <v>7918</v>
      </c>
      <c r="B134" s="17" t="s">
        <v>7919</v>
      </c>
      <c r="C134" s="17" t="s">
        <v>7920</v>
      </c>
      <c r="D134" s="17" t="s">
        <v>5495</v>
      </c>
      <c r="E134" s="17">
        <v>2017</v>
      </c>
      <c r="F134" s="17" t="s">
        <v>5516</v>
      </c>
      <c r="I134" s="17" t="s">
        <v>7921</v>
      </c>
      <c r="J134" s="17" t="s">
        <v>7922</v>
      </c>
      <c r="K134" s="17" t="s">
        <v>6123</v>
      </c>
      <c r="L134" s="17" t="s">
        <v>5358</v>
      </c>
      <c r="M134" s="64">
        <v>17258306</v>
      </c>
      <c r="N134" s="64">
        <v>10354984</v>
      </c>
      <c r="O134" s="17" t="s">
        <v>7923</v>
      </c>
      <c r="P134" s="17" t="s">
        <v>7924</v>
      </c>
      <c r="Q134" s="17" t="s">
        <v>5349</v>
      </c>
      <c r="R134" s="17" t="s">
        <v>5321</v>
      </c>
      <c r="S134" s="17" t="s">
        <v>5321</v>
      </c>
      <c r="T134" s="17" t="s">
        <v>5321</v>
      </c>
      <c r="U134" s="17" t="s">
        <v>5321</v>
      </c>
      <c r="V134" s="17">
        <v>1</v>
      </c>
      <c r="W134" s="17">
        <v>0</v>
      </c>
      <c r="X134" s="17">
        <v>0</v>
      </c>
    </row>
    <row r="135" spans="1:24" s="17" customFormat="1" ht="11.25" x14ac:dyDescent="0.2">
      <c r="A135" s="17" t="s">
        <v>7925</v>
      </c>
      <c r="B135" s="17" t="s">
        <v>7926</v>
      </c>
      <c r="C135" s="17" t="s">
        <v>7927</v>
      </c>
      <c r="D135" s="17" t="s">
        <v>5495</v>
      </c>
      <c r="E135" s="17">
        <v>2017</v>
      </c>
      <c r="F135" s="17" t="s">
        <v>17</v>
      </c>
      <c r="I135" s="17" t="s">
        <v>7928</v>
      </c>
      <c r="J135" s="17" t="s">
        <v>7254</v>
      </c>
      <c r="K135" s="17" t="s">
        <v>6123</v>
      </c>
      <c r="L135" s="17" t="s">
        <v>5626</v>
      </c>
      <c r="M135" s="64">
        <v>19087522</v>
      </c>
      <c r="N135" s="64">
        <v>11452513</v>
      </c>
      <c r="O135" s="17" t="s">
        <v>7929</v>
      </c>
      <c r="P135" s="17" t="s">
        <v>7930</v>
      </c>
      <c r="Q135" s="17" t="s">
        <v>7931</v>
      </c>
      <c r="R135" s="17" t="s">
        <v>5321</v>
      </c>
      <c r="S135" s="17" t="s">
        <v>5321</v>
      </c>
      <c r="T135" s="17" t="s">
        <v>5321</v>
      </c>
      <c r="U135" s="17" t="s">
        <v>5321</v>
      </c>
      <c r="V135" s="17">
        <v>1</v>
      </c>
      <c r="W135" s="17">
        <v>0</v>
      </c>
      <c r="X135" s="17">
        <v>0</v>
      </c>
    </row>
    <row r="136" spans="1:24" s="17" customFormat="1" ht="11.25" x14ac:dyDescent="0.2">
      <c r="A136" s="17" t="s">
        <v>7932</v>
      </c>
      <c r="B136" s="17" t="s">
        <v>7933</v>
      </c>
      <c r="C136" s="17" t="s">
        <v>7934</v>
      </c>
      <c r="D136" s="17" t="s">
        <v>5325</v>
      </c>
      <c r="E136" s="17">
        <v>2016</v>
      </c>
      <c r="F136" s="17" t="s">
        <v>5430</v>
      </c>
      <c r="H136" s="17" t="s">
        <v>7088</v>
      </c>
      <c r="I136" s="17" t="s">
        <v>7935</v>
      </c>
      <c r="J136" s="17" t="s">
        <v>5409</v>
      </c>
      <c r="K136" s="17" t="s">
        <v>5410</v>
      </c>
      <c r="L136" s="17" t="s">
        <v>5411</v>
      </c>
      <c r="M136" s="64">
        <v>3032223</v>
      </c>
      <c r="N136" s="64">
        <v>2272474</v>
      </c>
      <c r="O136" s="17" t="s">
        <v>7936</v>
      </c>
      <c r="P136" s="17" t="s">
        <v>7937</v>
      </c>
      <c r="Q136" s="17" t="s">
        <v>6727</v>
      </c>
      <c r="R136" s="17" t="s">
        <v>7938</v>
      </c>
      <c r="S136" s="17" t="s">
        <v>5838</v>
      </c>
      <c r="T136" s="17" t="s">
        <v>5321</v>
      </c>
      <c r="U136" s="17" t="s">
        <v>7939</v>
      </c>
      <c r="V136" s="17">
        <v>1</v>
      </c>
      <c r="W136" s="17">
        <v>0</v>
      </c>
      <c r="X136" s="17">
        <v>0</v>
      </c>
    </row>
    <row r="137" spans="1:24" s="17" customFormat="1" ht="11.25" x14ac:dyDescent="0.2">
      <c r="A137" s="17" t="s">
        <v>7948</v>
      </c>
      <c r="B137" s="17" t="s">
        <v>7949</v>
      </c>
      <c r="C137" s="17" t="s">
        <v>7950</v>
      </c>
      <c r="D137" s="17" t="s">
        <v>5325</v>
      </c>
      <c r="E137" s="17">
        <v>2016</v>
      </c>
      <c r="F137" s="17" t="s">
        <v>5460</v>
      </c>
      <c r="H137" s="17" t="s">
        <v>7951</v>
      </c>
      <c r="I137" s="17" t="s">
        <v>7952</v>
      </c>
      <c r="J137" s="17" t="s">
        <v>5409</v>
      </c>
      <c r="K137" s="17" t="s">
        <v>6992</v>
      </c>
      <c r="L137" s="17" t="s">
        <v>5765</v>
      </c>
      <c r="M137" s="64">
        <v>5084605</v>
      </c>
      <c r="N137" s="64">
        <v>3813146</v>
      </c>
      <c r="O137" s="17" t="s">
        <v>5372</v>
      </c>
      <c r="P137" s="17" t="s">
        <v>7953</v>
      </c>
      <c r="Q137" s="17" t="s">
        <v>7954</v>
      </c>
      <c r="R137" s="17" t="s">
        <v>5375</v>
      </c>
      <c r="S137" s="17" t="s">
        <v>7955</v>
      </c>
      <c r="T137" s="17" t="s">
        <v>5321</v>
      </c>
      <c r="U137" s="17" t="s">
        <v>7956</v>
      </c>
      <c r="V137" s="17">
        <v>1</v>
      </c>
      <c r="W137" s="17">
        <v>0</v>
      </c>
      <c r="X137" s="17">
        <v>0</v>
      </c>
    </row>
    <row r="138" spans="1:24" s="17" customFormat="1" ht="11.25" x14ac:dyDescent="0.2">
      <c r="A138" s="17" t="s">
        <v>7957</v>
      </c>
      <c r="B138" s="17" t="s">
        <v>7958</v>
      </c>
      <c r="C138" s="17" t="s">
        <v>7959</v>
      </c>
      <c r="D138" s="17" t="s">
        <v>5325</v>
      </c>
      <c r="E138" s="17">
        <v>2016</v>
      </c>
      <c r="F138" s="17" t="s">
        <v>5460</v>
      </c>
      <c r="H138" s="17" t="s">
        <v>7960</v>
      </c>
      <c r="I138" s="17" t="s">
        <v>7961</v>
      </c>
      <c r="J138" s="17" t="s">
        <v>5560</v>
      </c>
      <c r="K138" s="17" t="s">
        <v>6992</v>
      </c>
      <c r="L138" s="17" t="s">
        <v>5608</v>
      </c>
      <c r="M138" s="64">
        <v>912697</v>
      </c>
      <c r="N138" s="64">
        <v>543597</v>
      </c>
      <c r="O138" s="17" t="s">
        <v>7962</v>
      </c>
      <c r="P138" s="17" t="s">
        <v>7963</v>
      </c>
      <c r="Q138" s="17" t="s">
        <v>7964</v>
      </c>
      <c r="R138" s="17" t="s">
        <v>7965</v>
      </c>
      <c r="S138" s="17" t="s">
        <v>5321</v>
      </c>
      <c r="T138" s="17" t="s">
        <v>5321</v>
      </c>
      <c r="U138" s="17" t="s">
        <v>7966</v>
      </c>
      <c r="V138" s="17">
        <v>1</v>
      </c>
      <c r="W138" s="17">
        <v>0</v>
      </c>
      <c r="X138" s="17">
        <v>0</v>
      </c>
    </row>
    <row r="139" spans="1:24" s="17" customFormat="1" ht="11.25" x14ac:dyDescent="0.2">
      <c r="A139" s="17" t="s">
        <v>8003</v>
      </c>
      <c r="B139" s="17" t="s">
        <v>8004</v>
      </c>
      <c r="C139" s="17" t="s">
        <v>8005</v>
      </c>
      <c r="D139" s="17" t="s">
        <v>5325</v>
      </c>
      <c r="E139" s="17">
        <v>2017</v>
      </c>
      <c r="F139" s="17" t="s">
        <v>5326</v>
      </c>
      <c r="I139" s="17" t="s">
        <v>8006</v>
      </c>
      <c r="J139" s="17" t="s">
        <v>5607</v>
      </c>
      <c r="K139" s="17" t="s">
        <v>8007</v>
      </c>
      <c r="L139" s="17" t="s">
        <v>5765</v>
      </c>
      <c r="M139" s="64">
        <v>8522712</v>
      </c>
      <c r="N139" s="64">
        <v>5113627</v>
      </c>
      <c r="O139" s="17" t="s">
        <v>8008</v>
      </c>
      <c r="P139" s="17" t="s">
        <v>8009</v>
      </c>
      <c r="Q139" s="17" t="s">
        <v>8010</v>
      </c>
      <c r="R139" s="17" t="s">
        <v>8011</v>
      </c>
      <c r="S139" s="17" t="s">
        <v>5321</v>
      </c>
      <c r="T139" s="17" t="s">
        <v>5321</v>
      </c>
      <c r="U139" s="17" t="s">
        <v>8012</v>
      </c>
      <c r="V139" s="17">
        <v>1</v>
      </c>
      <c r="W139" s="17">
        <v>0</v>
      </c>
      <c r="X139" s="17">
        <v>0</v>
      </c>
    </row>
    <row r="140" spans="1:24" s="17" customFormat="1" ht="11.25" x14ac:dyDescent="0.2">
      <c r="A140" s="17" t="s">
        <v>8100</v>
      </c>
      <c r="B140" s="17" t="s">
        <v>8101</v>
      </c>
      <c r="C140" s="17" t="s">
        <v>8102</v>
      </c>
      <c r="D140" s="17" t="s">
        <v>5325</v>
      </c>
      <c r="E140" s="17">
        <v>2015</v>
      </c>
      <c r="F140" s="17" t="s">
        <v>6335</v>
      </c>
      <c r="H140" s="17" t="s">
        <v>8103</v>
      </c>
      <c r="I140" s="17" t="s">
        <v>8104</v>
      </c>
      <c r="J140" s="17" t="s">
        <v>5597</v>
      </c>
      <c r="K140" s="17" t="s">
        <v>5744</v>
      </c>
      <c r="L140" s="17" t="s">
        <v>5845</v>
      </c>
      <c r="M140" s="64">
        <v>6093220</v>
      </c>
      <c r="N140" s="64">
        <v>3655932</v>
      </c>
      <c r="O140" s="17" t="s">
        <v>6113</v>
      </c>
      <c r="P140" s="17" t="s">
        <v>7945</v>
      </c>
      <c r="Q140" s="17" t="s">
        <v>5349</v>
      </c>
      <c r="R140" s="17" t="s">
        <v>8105</v>
      </c>
      <c r="S140" s="17" t="s">
        <v>8106</v>
      </c>
      <c r="T140" s="17" t="s">
        <v>5321</v>
      </c>
      <c r="U140" s="17" t="s">
        <v>8107</v>
      </c>
      <c r="V140" s="17">
        <v>1</v>
      </c>
      <c r="W140" s="17">
        <v>0</v>
      </c>
      <c r="X140" s="17">
        <v>0</v>
      </c>
    </row>
    <row r="141" spans="1:24" s="17" customFormat="1" ht="11.25" x14ac:dyDescent="0.2">
      <c r="A141" s="17" t="s">
        <v>8121</v>
      </c>
      <c r="B141" s="17" t="s">
        <v>8122</v>
      </c>
      <c r="C141" s="17" t="s">
        <v>8123</v>
      </c>
      <c r="D141" s="17" t="s">
        <v>5325</v>
      </c>
      <c r="E141" s="17">
        <v>2015</v>
      </c>
      <c r="F141" s="17" t="s">
        <v>5313</v>
      </c>
      <c r="H141" s="17" t="s">
        <v>8124</v>
      </c>
      <c r="I141" s="17" t="s">
        <v>8125</v>
      </c>
      <c r="J141" s="17" t="s">
        <v>5481</v>
      </c>
      <c r="K141" s="17" t="s">
        <v>5744</v>
      </c>
      <c r="L141" s="17" t="s">
        <v>6189</v>
      </c>
      <c r="M141" s="64">
        <v>2339875</v>
      </c>
      <c r="N141" s="64">
        <v>1691906</v>
      </c>
      <c r="O141" s="17" t="s">
        <v>8126</v>
      </c>
      <c r="P141" s="17" t="s">
        <v>8127</v>
      </c>
      <c r="Q141" s="17" t="s">
        <v>5349</v>
      </c>
      <c r="R141" s="17" t="s">
        <v>8128</v>
      </c>
      <c r="S141" s="17" t="s">
        <v>8129</v>
      </c>
      <c r="T141" s="17" t="s">
        <v>5321</v>
      </c>
      <c r="U141" s="17" t="s">
        <v>8130</v>
      </c>
      <c r="V141" s="17">
        <v>1</v>
      </c>
      <c r="W141" s="17">
        <v>0</v>
      </c>
      <c r="X141" s="17">
        <v>0</v>
      </c>
    </row>
    <row r="142" spans="1:24" s="17" customFormat="1" ht="11.25" x14ac:dyDescent="0.2">
      <c r="A142" s="17" t="s">
        <v>8131</v>
      </c>
      <c r="B142" s="17" t="s">
        <v>8132</v>
      </c>
      <c r="C142" s="17" t="s">
        <v>8133</v>
      </c>
      <c r="D142" s="17" t="s">
        <v>5325</v>
      </c>
      <c r="E142" s="17">
        <v>2015</v>
      </c>
      <c r="F142" s="17" t="s">
        <v>5791</v>
      </c>
      <c r="I142" s="17" t="s">
        <v>8134</v>
      </c>
      <c r="J142" s="17" t="s">
        <v>5369</v>
      </c>
      <c r="K142" s="17" t="s">
        <v>5744</v>
      </c>
      <c r="L142" s="17" t="s">
        <v>5608</v>
      </c>
      <c r="M142" s="64">
        <v>5116167</v>
      </c>
      <c r="N142" s="64">
        <v>3793167</v>
      </c>
      <c r="O142" s="17" t="s">
        <v>8135</v>
      </c>
      <c r="P142" s="17" t="s">
        <v>8136</v>
      </c>
      <c r="Q142" s="17" t="s">
        <v>8137</v>
      </c>
      <c r="R142" s="17" t="s">
        <v>5375</v>
      </c>
      <c r="S142" s="17" t="s">
        <v>8138</v>
      </c>
      <c r="T142" s="17" t="s">
        <v>5321</v>
      </c>
      <c r="U142" s="17" t="s">
        <v>5321</v>
      </c>
      <c r="V142" s="17">
        <v>1</v>
      </c>
      <c r="W142" s="17">
        <v>0</v>
      </c>
      <c r="X142" s="17">
        <v>0</v>
      </c>
    </row>
    <row r="143" spans="1:24" s="17" customFormat="1" ht="11.25" x14ac:dyDescent="0.2">
      <c r="A143" s="17" t="s">
        <v>8146</v>
      </c>
      <c r="B143" s="17" t="s">
        <v>8147</v>
      </c>
      <c r="C143" s="17" t="s">
        <v>8148</v>
      </c>
      <c r="D143" s="17" t="s">
        <v>5325</v>
      </c>
      <c r="E143" s="17">
        <v>2017</v>
      </c>
      <c r="F143" s="17" t="s">
        <v>11</v>
      </c>
      <c r="I143" s="17" t="s">
        <v>8149</v>
      </c>
      <c r="J143" s="17" t="s">
        <v>5560</v>
      </c>
      <c r="K143" s="17" t="s">
        <v>8007</v>
      </c>
      <c r="L143" s="17" t="s">
        <v>8150</v>
      </c>
      <c r="M143" s="64">
        <v>5578171</v>
      </c>
      <c r="N143" s="64">
        <v>3269634</v>
      </c>
      <c r="O143" s="17" t="s">
        <v>8151</v>
      </c>
      <c r="P143" s="17" t="s">
        <v>8152</v>
      </c>
      <c r="Q143" s="17" t="s">
        <v>8153</v>
      </c>
      <c r="R143" s="17" t="s">
        <v>5375</v>
      </c>
      <c r="S143" s="17" t="s">
        <v>5321</v>
      </c>
      <c r="T143" s="17" t="s">
        <v>5321</v>
      </c>
      <c r="U143" s="17" t="s">
        <v>5321</v>
      </c>
      <c r="V143" s="17">
        <v>1</v>
      </c>
      <c r="W143" s="17">
        <v>0</v>
      </c>
      <c r="X143" s="17">
        <v>0</v>
      </c>
    </row>
    <row r="144" spans="1:24" s="17" customFormat="1" ht="11.25" x14ac:dyDescent="0.2">
      <c r="A144" s="17" t="s">
        <v>8162</v>
      </c>
      <c r="B144" s="17" t="s">
        <v>8163</v>
      </c>
      <c r="C144" s="17" t="s">
        <v>8164</v>
      </c>
      <c r="D144" s="17" t="s">
        <v>5325</v>
      </c>
      <c r="E144" s="17">
        <v>2016</v>
      </c>
      <c r="F144" s="17" t="s">
        <v>5516</v>
      </c>
      <c r="H144" s="17" t="s">
        <v>8165</v>
      </c>
      <c r="I144" s="17" t="s">
        <v>8166</v>
      </c>
      <c r="J144" s="17" t="s">
        <v>5597</v>
      </c>
      <c r="K144" s="17" t="s">
        <v>6274</v>
      </c>
      <c r="L144" s="17" t="s">
        <v>5411</v>
      </c>
      <c r="M144" s="64">
        <v>2685487</v>
      </c>
      <c r="N144" s="64">
        <v>1895500</v>
      </c>
      <c r="O144" s="17" t="s">
        <v>8167</v>
      </c>
      <c r="P144" s="17" t="s">
        <v>8168</v>
      </c>
      <c r="Q144" s="17" t="s">
        <v>7202</v>
      </c>
      <c r="R144" s="17" t="s">
        <v>8169</v>
      </c>
      <c r="S144" s="17" t="s">
        <v>8170</v>
      </c>
      <c r="T144" s="17" t="s">
        <v>5321</v>
      </c>
      <c r="U144" s="17" t="s">
        <v>8171</v>
      </c>
      <c r="V144" s="17">
        <v>1</v>
      </c>
      <c r="W144" s="17">
        <v>0</v>
      </c>
      <c r="X144" s="17">
        <v>0</v>
      </c>
    </row>
    <row r="145" spans="1:24" s="17" customFormat="1" ht="11.25" x14ac:dyDescent="0.2">
      <c r="A145" s="17" t="s">
        <v>8180</v>
      </c>
      <c r="B145" s="17" t="s">
        <v>8181</v>
      </c>
      <c r="C145" s="17" t="s">
        <v>8182</v>
      </c>
      <c r="D145" s="17" t="s">
        <v>5325</v>
      </c>
      <c r="E145" s="17">
        <v>2016</v>
      </c>
      <c r="F145" s="17" t="s">
        <v>5430</v>
      </c>
      <c r="H145" s="17" t="s">
        <v>8183</v>
      </c>
      <c r="I145" s="17" t="s">
        <v>8184</v>
      </c>
      <c r="J145" s="17" t="s">
        <v>5607</v>
      </c>
      <c r="K145" s="17" t="s">
        <v>6992</v>
      </c>
      <c r="L145" s="17" t="s">
        <v>5845</v>
      </c>
      <c r="M145" s="64">
        <v>4752383</v>
      </c>
      <c r="N145" s="64">
        <v>3440993</v>
      </c>
      <c r="O145" s="17" t="s">
        <v>5372</v>
      </c>
      <c r="P145" s="17" t="s">
        <v>8185</v>
      </c>
      <c r="Q145" s="17" t="s">
        <v>8186</v>
      </c>
      <c r="R145" s="17" t="s">
        <v>5375</v>
      </c>
      <c r="S145" s="17" t="s">
        <v>8187</v>
      </c>
      <c r="T145" s="17" t="s">
        <v>5321</v>
      </c>
      <c r="U145" s="17" t="s">
        <v>8188</v>
      </c>
      <c r="V145" s="17">
        <v>1</v>
      </c>
      <c r="W145" s="17">
        <v>0</v>
      </c>
      <c r="X145" s="17">
        <v>0</v>
      </c>
    </row>
    <row r="146" spans="1:24" s="17" customFormat="1" ht="11.25" x14ac:dyDescent="0.2">
      <c r="A146" s="17" t="s">
        <v>8189</v>
      </c>
      <c r="B146" s="17" t="s">
        <v>8190</v>
      </c>
      <c r="C146" s="17" t="s">
        <v>8191</v>
      </c>
      <c r="D146" s="17" t="s">
        <v>5325</v>
      </c>
      <c r="E146" s="17">
        <v>2016</v>
      </c>
      <c r="F146" s="17" t="s">
        <v>5326</v>
      </c>
      <c r="H146" s="17" t="s">
        <v>8192</v>
      </c>
      <c r="I146" s="17" t="s">
        <v>8193</v>
      </c>
      <c r="J146" s="17" t="s">
        <v>5384</v>
      </c>
      <c r="K146" s="17" t="s">
        <v>5410</v>
      </c>
      <c r="L146" s="17" t="s">
        <v>5521</v>
      </c>
      <c r="M146" s="64">
        <v>5484422</v>
      </c>
      <c r="N146" s="64">
        <v>4106623</v>
      </c>
      <c r="O146" s="17" t="s">
        <v>5846</v>
      </c>
      <c r="P146" s="17" t="s">
        <v>8194</v>
      </c>
      <c r="Q146" s="17" t="s">
        <v>5797</v>
      </c>
      <c r="R146" s="17" t="s">
        <v>8195</v>
      </c>
      <c r="S146" s="17" t="s">
        <v>5838</v>
      </c>
      <c r="T146" s="17" t="s">
        <v>5321</v>
      </c>
      <c r="U146" s="17" t="s">
        <v>8196</v>
      </c>
      <c r="V146" s="17">
        <v>1</v>
      </c>
      <c r="W146" s="17">
        <v>0</v>
      </c>
      <c r="X146" s="17">
        <v>0</v>
      </c>
    </row>
    <row r="147" spans="1:24" s="17" customFormat="1" ht="11.25" x14ac:dyDescent="0.2">
      <c r="A147" s="17" t="s">
        <v>8197</v>
      </c>
      <c r="B147" s="17" t="s">
        <v>8198</v>
      </c>
      <c r="C147" s="17" t="s">
        <v>8199</v>
      </c>
      <c r="D147" s="17" t="s">
        <v>5325</v>
      </c>
      <c r="E147" s="17">
        <v>2016</v>
      </c>
      <c r="F147" s="17" t="s">
        <v>5341</v>
      </c>
      <c r="H147" s="17" t="s">
        <v>8200</v>
      </c>
      <c r="I147" s="17" t="s">
        <v>8201</v>
      </c>
      <c r="J147" s="17" t="s">
        <v>5597</v>
      </c>
      <c r="K147" s="17" t="s">
        <v>7870</v>
      </c>
      <c r="L147" s="17" t="s">
        <v>8202</v>
      </c>
      <c r="M147" s="64">
        <v>6975000</v>
      </c>
      <c r="N147" s="64">
        <v>3475000</v>
      </c>
      <c r="O147" s="17" t="s">
        <v>6774</v>
      </c>
      <c r="P147" s="17" t="s">
        <v>8203</v>
      </c>
      <c r="Q147" s="17" t="s">
        <v>6727</v>
      </c>
      <c r="R147" s="17" t="s">
        <v>5375</v>
      </c>
      <c r="S147" s="17" t="s">
        <v>8204</v>
      </c>
      <c r="T147" s="17" t="s">
        <v>8205</v>
      </c>
      <c r="U147" s="17" t="s">
        <v>8206</v>
      </c>
      <c r="V147" s="17">
        <v>1</v>
      </c>
      <c r="W147" s="17">
        <v>0</v>
      </c>
      <c r="X147" s="17">
        <v>0</v>
      </c>
    </row>
    <row r="148" spans="1:24" s="17" customFormat="1" ht="11.25" x14ac:dyDescent="0.2">
      <c r="A148" s="17" t="s">
        <v>8207</v>
      </c>
      <c r="B148" s="17" t="s">
        <v>8208</v>
      </c>
      <c r="C148" s="17" t="s">
        <v>8209</v>
      </c>
      <c r="D148" s="17" t="s">
        <v>5325</v>
      </c>
      <c r="E148" s="17">
        <v>2017</v>
      </c>
      <c r="F148" s="17" t="s">
        <v>5460</v>
      </c>
      <c r="I148" s="17" t="s">
        <v>8210</v>
      </c>
      <c r="J148" s="17" t="s">
        <v>5409</v>
      </c>
      <c r="K148" s="17" t="s">
        <v>5764</v>
      </c>
      <c r="L148" s="17" t="s">
        <v>7081</v>
      </c>
      <c r="M148" s="64">
        <v>1510202</v>
      </c>
      <c r="N148" s="64">
        <v>903416</v>
      </c>
      <c r="O148" s="17" t="s">
        <v>7242</v>
      </c>
      <c r="P148" s="17" t="s">
        <v>8211</v>
      </c>
      <c r="Q148" s="17" t="s">
        <v>5797</v>
      </c>
      <c r="R148" s="17" t="s">
        <v>5321</v>
      </c>
      <c r="S148" s="17" t="s">
        <v>5321</v>
      </c>
      <c r="T148" s="17" t="s">
        <v>5321</v>
      </c>
      <c r="U148" s="17" t="s">
        <v>5321</v>
      </c>
      <c r="V148" s="17">
        <v>1</v>
      </c>
      <c r="W148" s="17">
        <v>0</v>
      </c>
      <c r="X148" s="17">
        <v>0</v>
      </c>
    </row>
    <row r="149" spans="1:24" s="17" customFormat="1" ht="11.25" x14ac:dyDescent="0.2">
      <c r="A149" s="17" t="s">
        <v>8219</v>
      </c>
      <c r="B149" s="17" t="s">
        <v>8220</v>
      </c>
      <c r="C149" s="17" t="s">
        <v>8221</v>
      </c>
      <c r="D149" s="17" t="s">
        <v>5325</v>
      </c>
      <c r="E149" s="17">
        <v>2015</v>
      </c>
      <c r="F149" s="17" t="s">
        <v>5326</v>
      </c>
      <c r="H149" s="17" t="s">
        <v>8222</v>
      </c>
      <c r="I149" s="17" t="s">
        <v>8223</v>
      </c>
      <c r="J149" s="17" t="s">
        <v>5384</v>
      </c>
      <c r="K149" s="17" t="s">
        <v>6668</v>
      </c>
      <c r="L149" s="17" t="s">
        <v>5473</v>
      </c>
      <c r="M149" s="64">
        <v>2797653</v>
      </c>
      <c r="N149" s="64">
        <v>1678592</v>
      </c>
      <c r="O149" s="17" t="s">
        <v>5372</v>
      </c>
      <c r="P149" s="17" t="s">
        <v>8224</v>
      </c>
      <c r="Q149" s="17" t="s">
        <v>5374</v>
      </c>
      <c r="R149" s="17" t="s">
        <v>5375</v>
      </c>
      <c r="S149" s="17" t="s">
        <v>8225</v>
      </c>
      <c r="T149" s="17" t="s">
        <v>5321</v>
      </c>
      <c r="U149" s="17" t="s">
        <v>8226</v>
      </c>
      <c r="V149" s="17">
        <v>1</v>
      </c>
      <c r="W149" s="17">
        <v>0</v>
      </c>
      <c r="X149" s="17">
        <v>0</v>
      </c>
    </row>
    <row r="150" spans="1:24" s="17" customFormat="1" ht="11.25" x14ac:dyDescent="0.2">
      <c r="A150" s="17" t="s">
        <v>7574</v>
      </c>
      <c r="B150" s="17" t="s">
        <v>8227</v>
      </c>
      <c r="C150" s="17" t="s">
        <v>7576</v>
      </c>
      <c r="D150" s="17" t="s">
        <v>5528</v>
      </c>
      <c r="E150" s="17">
        <v>2016</v>
      </c>
      <c r="F150" s="17" t="s">
        <v>5516</v>
      </c>
      <c r="I150" s="17" t="s">
        <v>7574</v>
      </c>
      <c r="J150" s="17" t="s">
        <v>5397</v>
      </c>
      <c r="K150" s="17" t="s">
        <v>5529</v>
      </c>
      <c r="L150" s="17" t="s">
        <v>5530</v>
      </c>
      <c r="M150" s="64">
        <v>291233</v>
      </c>
      <c r="N150" s="64">
        <v>174740</v>
      </c>
      <c r="O150" s="17" t="s">
        <v>5321</v>
      </c>
      <c r="P150" s="17" t="s">
        <v>8228</v>
      </c>
      <c r="Q150" s="17" t="s">
        <v>5321</v>
      </c>
      <c r="R150" s="17" t="s">
        <v>5321</v>
      </c>
      <c r="S150" s="17" t="s">
        <v>5321</v>
      </c>
      <c r="T150" s="17" t="s">
        <v>5321</v>
      </c>
      <c r="U150" s="17" t="s">
        <v>5321</v>
      </c>
      <c r="V150" s="17">
        <v>0</v>
      </c>
      <c r="W150" s="17">
        <v>0</v>
      </c>
      <c r="X150" s="17">
        <v>0</v>
      </c>
    </row>
    <row r="151" spans="1:24" s="17" customFormat="1" ht="11.25" x14ac:dyDescent="0.2">
      <c r="A151" s="17" t="s">
        <v>8229</v>
      </c>
      <c r="B151" s="17" t="s">
        <v>8230</v>
      </c>
      <c r="C151" s="17" t="s">
        <v>8231</v>
      </c>
      <c r="D151" s="17" t="s">
        <v>5325</v>
      </c>
      <c r="E151" s="17">
        <v>2017</v>
      </c>
      <c r="F151" s="17" t="s">
        <v>5655</v>
      </c>
      <c r="I151" s="17" t="s">
        <v>8232</v>
      </c>
      <c r="J151" s="17" t="s">
        <v>7115</v>
      </c>
      <c r="K151" s="17" t="s">
        <v>7287</v>
      </c>
      <c r="L151" s="17" t="s">
        <v>7771</v>
      </c>
      <c r="M151" s="64">
        <v>8886666</v>
      </c>
      <c r="N151" s="64">
        <v>6664999</v>
      </c>
      <c r="O151" s="17" t="s">
        <v>6869</v>
      </c>
      <c r="P151" s="17" t="s">
        <v>8233</v>
      </c>
      <c r="Q151" s="17" t="s">
        <v>5349</v>
      </c>
      <c r="R151" s="17" t="s">
        <v>8234</v>
      </c>
      <c r="S151" s="17" t="s">
        <v>8235</v>
      </c>
      <c r="T151" s="17" t="s">
        <v>5321</v>
      </c>
      <c r="U151" s="17" t="s">
        <v>8236</v>
      </c>
      <c r="V151" s="17">
        <v>1</v>
      </c>
      <c r="W151" s="17">
        <v>0</v>
      </c>
      <c r="X151" s="17">
        <v>0</v>
      </c>
    </row>
    <row r="152" spans="1:24" s="17" customFormat="1" ht="11.25" x14ac:dyDescent="0.2">
      <c r="A152" s="17" t="s">
        <v>8243</v>
      </c>
      <c r="B152" s="17" t="s">
        <v>8244</v>
      </c>
      <c r="C152" s="17" t="s">
        <v>8245</v>
      </c>
      <c r="D152" s="17" t="s">
        <v>5495</v>
      </c>
      <c r="E152" s="17">
        <v>2016</v>
      </c>
      <c r="F152" s="17" t="s">
        <v>5882</v>
      </c>
      <c r="I152" s="17" t="s">
        <v>8246</v>
      </c>
      <c r="J152" s="17" t="s">
        <v>5397</v>
      </c>
      <c r="K152" s="17" t="s">
        <v>8247</v>
      </c>
      <c r="L152" s="17" t="s">
        <v>6180</v>
      </c>
      <c r="M152" s="64">
        <v>17000000</v>
      </c>
      <c r="N152" s="64">
        <v>10200000</v>
      </c>
      <c r="O152" s="17" t="s">
        <v>8248</v>
      </c>
      <c r="P152" s="17" t="s">
        <v>8249</v>
      </c>
      <c r="Q152" s="17" t="s">
        <v>5349</v>
      </c>
      <c r="R152" s="17" t="s">
        <v>5321</v>
      </c>
      <c r="S152" s="17" t="s">
        <v>5321</v>
      </c>
      <c r="T152" s="17" t="s">
        <v>5321</v>
      </c>
      <c r="U152" s="17" t="s">
        <v>5321</v>
      </c>
      <c r="V152" s="17">
        <v>1</v>
      </c>
      <c r="W152" s="17">
        <v>0</v>
      </c>
      <c r="X152" s="17">
        <v>0</v>
      </c>
    </row>
    <row r="153" spans="1:24" s="17" customFormat="1" ht="11.25" x14ac:dyDescent="0.2">
      <c r="A153" s="17" t="s">
        <v>8257</v>
      </c>
      <c r="B153" s="17" t="s">
        <v>8258</v>
      </c>
      <c r="C153" s="17" t="s">
        <v>8259</v>
      </c>
      <c r="D153" s="17" t="s">
        <v>5325</v>
      </c>
      <c r="E153" s="17">
        <v>2017</v>
      </c>
      <c r="F153" s="17" t="s">
        <v>5460</v>
      </c>
      <c r="I153" s="17" t="s">
        <v>8260</v>
      </c>
      <c r="J153" s="17" t="s">
        <v>5560</v>
      </c>
      <c r="K153" s="17" t="s">
        <v>5764</v>
      </c>
      <c r="L153" s="17" t="s">
        <v>6934</v>
      </c>
      <c r="M153" s="64">
        <v>1631357</v>
      </c>
      <c r="N153" s="64">
        <v>864699</v>
      </c>
      <c r="O153" s="17" t="s">
        <v>8261</v>
      </c>
      <c r="P153" s="17" t="s">
        <v>8262</v>
      </c>
      <c r="Q153" s="17" t="s">
        <v>7202</v>
      </c>
      <c r="R153" s="17" t="s">
        <v>8263</v>
      </c>
      <c r="S153" s="17" t="s">
        <v>8264</v>
      </c>
      <c r="T153" s="17" t="s">
        <v>5321</v>
      </c>
      <c r="U153" s="17" t="s">
        <v>8265</v>
      </c>
      <c r="V153" s="17">
        <v>1</v>
      </c>
      <c r="W153" s="17">
        <v>0</v>
      </c>
      <c r="X153" s="17">
        <v>0</v>
      </c>
    </row>
    <row r="154" spans="1:24" s="17" customFormat="1" ht="11.25" x14ac:dyDescent="0.2">
      <c r="A154" s="17" t="s">
        <v>8266</v>
      </c>
      <c r="B154" s="17" t="s">
        <v>8267</v>
      </c>
      <c r="C154" s="17" t="s">
        <v>8266</v>
      </c>
      <c r="D154" s="17" t="s">
        <v>5528</v>
      </c>
      <c r="E154" s="17">
        <v>2016</v>
      </c>
      <c r="F154" s="17" t="s">
        <v>5460</v>
      </c>
      <c r="I154" s="17" t="s">
        <v>7431</v>
      </c>
      <c r="J154" s="17" t="s">
        <v>5397</v>
      </c>
      <c r="K154" s="17" t="s">
        <v>5529</v>
      </c>
      <c r="L154" s="17" t="s">
        <v>5530</v>
      </c>
      <c r="M154" s="64">
        <v>1204901</v>
      </c>
      <c r="N154" s="64">
        <v>460000</v>
      </c>
      <c r="O154" s="17" t="s">
        <v>5321</v>
      </c>
      <c r="P154" s="17" t="s">
        <v>8268</v>
      </c>
      <c r="Q154" s="17" t="s">
        <v>5321</v>
      </c>
      <c r="R154" s="17" t="s">
        <v>5321</v>
      </c>
      <c r="S154" s="17" t="s">
        <v>5321</v>
      </c>
      <c r="T154" s="17" t="s">
        <v>5321</v>
      </c>
      <c r="U154" s="17" t="s">
        <v>5321</v>
      </c>
      <c r="V154" s="17">
        <v>0</v>
      </c>
      <c r="W154" s="17">
        <v>0</v>
      </c>
      <c r="X154" s="17">
        <v>0</v>
      </c>
    </row>
    <row r="155" spans="1:24" s="17" customFormat="1" ht="11.25" x14ac:dyDescent="0.2">
      <c r="A155" s="17" t="s">
        <v>8285</v>
      </c>
      <c r="B155" s="17" t="s">
        <v>8286</v>
      </c>
      <c r="C155" s="17" t="s">
        <v>8287</v>
      </c>
      <c r="D155" s="17" t="s">
        <v>5325</v>
      </c>
      <c r="E155" s="17">
        <v>2017</v>
      </c>
      <c r="F155" s="17" t="s">
        <v>5655</v>
      </c>
      <c r="I155" s="17" t="s">
        <v>8288</v>
      </c>
      <c r="J155" s="17" t="s">
        <v>5409</v>
      </c>
      <c r="K155" s="17" t="s">
        <v>5598</v>
      </c>
      <c r="L155" s="17" t="s">
        <v>5473</v>
      </c>
      <c r="M155" s="64">
        <v>2473531</v>
      </c>
      <c r="N155" s="64">
        <v>1484118</v>
      </c>
      <c r="O155" s="17" t="s">
        <v>5952</v>
      </c>
      <c r="P155" s="17" t="s">
        <v>8289</v>
      </c>
      <c r="Q155" s="17" t="s">
        <v>7476</v>
      </c>
      <c r="R155" s="17" t="s">
        <v>5375</v>
      </c>
      <c r="S155" s="17" t="s">
        <v>5321</v>
      </c>
      <c r="T155" s="17" t="s">
        <v>5321</v>
      </c>
      <c r="U155" s="17" t="s">
        <v>5321</v>
      </c>
      <c r="V155" s="17">
        <v>1</v>
      </c>
      <c r="W155" s="17">
        <v>0</v>
      </c>
      <c r="X155" s="17">
        <v>0</v>
      </c>
    </row>
    <row r="156" spans="1:24" s="17" customFormat="1" ht="11.25" x14ac:dyDescent="0.2">
      <c r="A156" s="17" t="s">
        <v>8303</v>
      </c>
      <c r="B156" s="17" t="s">
        <v>8304</v>
      </c>
      <c r="C156" s="17" t="s">
        <v>8305</v>
      </c>
      <c r="D156" s="17" t="s">
        <v>5325</v>
      </c>
      <c r="E156" s="17">
        <v>2017</v>
      </c>
      <c r="F156" s="17" t="s">
        <v>5882</v>
      </c>
      <c r="I156" s="17" t="s">
        <v>8306</v>
      </c>
      <c r="J156" s="17" t="s">
        <v>5607</v>
      </c>
      <c r="K156" s="17" t="s">
        <v>5764</v>
      </c>
      <c r="L156" s="17" t="s">
        <v>8025</v>
      </c>
      <c r="M156" s="64">
        <v>4235584</v>
      </c>
      <c r="N156" s="64">
        <v>3174403</v>
      </c>
      <c r="O156" s="17" t="s">
        <v>5372</v>
      </c>
      <c r="P156" s="17" t="s">
        <v>8307</v>
      </c>
      <c r="Q156" s="17" t="s">
        <v>8186</v>
      </c>
      <c r="R156" s="17" t="s">
        <v>5375</v>
      </c>
      <c r="S156" s="17" t="s">
        <v>8187</v>
      </c>
      <c r="T156" s="17" t="s">
        <v>5321</v>
      </c>
      <c r="U156" s="17" t="s">
        <v>8308</v>
      </c>
      <c r="V156" s="17">
        <v>1</v>
      </c>
      <c r="W156" s="17">
        <v>0</v>
      </c>
      <c r="X156" s="17">
        <v>0</v>
      </c>
    </row>
    <row r="157" spans="1:24" s="17" customFormat="1" ht="11.25" x14ac:dyDescent="0.2">
      <c r="A157" s="17" t="s">
        <v>8309</v>
      </c>
      <c r="B157" s="17" t="s">
        <v>8310</v>
      </c>
      <c r="C157" s="17" t="s">
        <v>8311</v>
      </c>
      <c r="D157" s="17" t="s">
        <v>5325</v>
      </c>
      <c r="E157" s="17">
        <v>2017</v>
      </c>
      <c r="F157" s="17" t="s">
        <v>5460</v>
      </c>
      <c r="H157" s="17" t="s">
        <v>8312</v>
      </c>
      <c r="I157" s="17" t="s">
        <v>8313</v>
      </c>
      <c r="J157" s="17" t="s">
        <v>5607</v>
      </c>
      <c r="K157" s="17" t="s">
        <v>7381</v>
      </c>
      <c r="L157" s="17" t="s">
        <v>5488</v>
      </c>
      <c r="M157" s="64">
        <v>3196595</v>
      </c>
      <c r="N157" s="64">
        <v>1917957</v>
      </c>
      <c r="O157" s="17" t="s">
        <v>8314</v>
      </c>
      <c r="P157" s="17" t="s">
        <v>8315</v>
      </c>
      <c r="Q157" s="17" t="s">
        <v>5979</v>
      </c>
      <c r="R157" s="17" t="s">
        <v>5321</v>
      </c>
      <c r="S157" s="17" t="s">
        <v>5321</v>
      </c>
      <c r="T157" s="17" t="s">
        <v>5321</v>
      </c>
      <c r="U157" s="17" t="s">
        <v>8316</v>
      </c>
      <c r="V157" s="17">
        <v>1</v>
      </c>
      <c r="W157" s="17">
        <v>0</v>
      </c>
      <c r="X157" s="17">
        <v>0</v>
      </c>
    </row>
    <row r="158" spans="1:24" s="17" customFormat="1" ht="11.25" x14ac:dyDescent="0.2">
      <c r="A158" s="17" t="s">
        <v>8317</v>
      </c>
      <c r="B158" s="17" t="s">
        <v>8318</v>
      </c>
      <c r="C158" s="17" t="s">
        <v>8319</v>
      </c>
      <c r="D158" s="17" t="s">
        <v>5325</v>
      </c>
      <c r="E158" s="17">
        <v>2017</v>
      </c>
      <c r="F158" s="17" t="s">
        <v>5460</v>
      </c>
      <c r="H158" s="17" t="s">
        <v>8320</v>
      </c>
      <c r="I158" s="17" t="s">
        <v>8321</v>
      </c>
      <c r="J158" s="17" t="s">
        <v>5369</v>
      </c>
      <c r="K158" s="17" t="s">
        <v>7381</v>
      </c>
      <c r="L158" s="17" t="s">
        <v>5755</v>
      </c>
      <c r="M158" s="64">
        <v>2630833</v>
      </c>
      <c r="N158" s="64">
        <v>1538247</v>
      </c>
      <c r="O158" s="17" t="s">
        <v>8322</v>
      </c>
      <c r="P158" s="17" t="s">
        <v>8323</v>
      </c>
      <c r="Q158" s="17" t="s">
        <v>6776</v>
      </c>
      <c r="R158" s="17" t="s">
        <v>5375</v>
      </c>
      <c r="S158" s="17" t="s">
        <v>8324</v>
      </c>
      <c r="T158" s="17" t="s">
        <v>5321</v>
      </c>
      <c r="U158" s="17" t="s">
        <v>8325</v>
      </c>
      <c r="V158" s="17">
        <v>1</v>
      </c>
      <c r="W158" s="17">
        <v>0</v>
      </c>
      <c r="X158" s="17">
        <v>0</v>
      </c>
    </row>
    <row r="159" spans="1:24" s="17" customFormat="1" ht="11.25" x14ac:dyDescent="0.2">
      <c r="A159" s="17" t="s">
        <v>8326</v>
      </c>
      <c r="B159" s="17" t="s">
        <v>8327</v>
      </c>
      <c r="C159" s="17" t="s">
        <v>8328</v>
      </c>
      <c r="D159" s="17" t="s">
        <v>5325</v>
      </c>
      <c r="E159" s="17">
        <v>2017</v>
      </c>
      <c r="F159" s="17" t="s">
        <v>17</v>
      </c>
      <c r="H159" s="17" t="s">
        <v>8329</v>
      </c>
      <c r="I159" s="17" t="s">
        <v>8330</v>
      </c>
      <c r="J159" s="17" t="s">
        <v>5384</v>
      </c>
      <c r="K159" s="17" t="s">
        <v>7381</v>
      </c>
      <c r="L159" s="17" t="s">
        <v>5488</v>
      </c>
      <c r="M159" s="64">
        <v>1757577</v>
      </c>
      <c r="N159" s="64">
        <v>1318182</v>
      </c>
      <c r="O159" s="17" t="s">
        <v>5826</v>
      </c>
      <c r="P159" s="17" t="s">
        <v>8331</v>
      </c>
      <c r="Q159" s="17" t="s">
        <v>6414</v>
      </c>
      <c r="R159" s="17" t="s">
        <v>5375</v>
      </c>
      <c r="S159" s="17" t="s">
        <v>8332</v>
      </c>
      <c r="T159" s="17" t="s">
        <v>5321</v>
      </c>
      <c r="U159" s="17" t="s">
        <v>8333</v>
      </c>
      <c r="V159" s="17">
        <v>1</v>
      </c>
      <c r="W159" s="17">
        <v>0</v>
      </c>
      <c r="X159" s="17">
        <v>0</v>
      </c>
    </row>
    <row r="160" spans="1:24" s="17" customFormat="1" ht="11.25" x14ac:dyDescent="0.2">
      <c r="A160" s="17" t="s">
        <v>8334</v>
      </c>
      <c r="B160" s="17" t="s">
        <v>8335</v>
      </c>
      <c r="C160" s="17" t="s">
        <v>8336</v>
      </c>
      <c r="D160" s="17" t="s">
        <v>5325</v>
      </c>
      <c r="E160" s="17">
        <v>2017</v>
      </c>
      <c r="F160" s="17" t="s">
        <v>5460</v>
      </c>
      <c r="I160" s="17" t="s">
        <v>8337</v>
      </c>
      <c r="J160" s="17" t="s">
        <v>8338</v>
      </c>
      <c r="K160" s="17" t="s">
        <v>5764</v>
      </c>
      <c r="L160" s="17" t="s">
        <v>6934</v>
      </c>
      <c r="M160" s="64">
        <v>4224070</v>
      </c>
      <c r="N160" s="64">
        <v>3166364</v>
      </c>
      <c r="O160" s="17" t="s">
        <v>8339</v>
      </c>
      <c r="P160" s="17" t="s">
        <v>8340</v>
      </c>
      <c r="Q160" s="17" t="s">
        <v>5349</v>
      </c>
      <c r="R160" s="17" t="s">
        <v>5375</v>
      </c>
      <c r="S160" s="17" t="s">
        <v>8341</v>
      </c>
      <c r="T160" s="17" t="s">
        <v>5321</v>
      </c>
      <c r="U160" s="17" t="s">
        <v>8342</v>
      </c>
      <c r="V160" s="17">
        <v>1</v>
      </c>
      <c r="W160" s="17">
        <v>0</v>
      </c>
      <c r="X160" s="17">
        <v>0</v>
      </c>
    </row>
    <row r="161" spans="1:24" s="17" customFormat="1" ht="11.25" x14ac:dyDescent="0.2">
      <c r="A161" s="17" t="s">
        <v>8343</v>
      </c>
      <c r="B161" s="17" t="s">
        <v>8344</v>
      </c>
      <c r="C161" s="17" t="s">
        <v>8345</v>
      </c>
      <c r="D161" s="17" t="s">
        <v>5325</v>
      </c>
      <c r="E161" s="17">
        <v>2017</v>
      </c>
      <c r="F161" s="17" t="s">
        <v>5430</v>
      </c>
      <c r="H161" s="17" t="s">
        <v>8346</v>
      </c>
      <c r="I161" s="17" t="s">
        <v>8347</v>
      </c>
      <c r="J161" s="17" t="s">
        <v>5607</v>
      </c>
      <c r="K161" s="17" t="s">
        <v>5764</v>
      </c>
      <c r="L161" s="17" t="s">
        <v>5845</v>
      </c>
      <c r="M161" s="64">
        <v>1790845</v>
      </c>
      <c r="N161" s="64">
        <v>1002618</v>
      </c>
      <c r="O161" s="17" t="s">
        <v>8348</v>
      </c>
      <c r="P161" s="17" t="s">
        <v>8349</v>
      </c>
      <c r="Q161" s="17" t="s">
        <v>7420</v>
      </c>
      <c r="R161" s="17" t="s">
        <v>8350</v>
      </c>
      <c r="S161" s="17" t="s">
        <v>8351</v>
      </c>
      <c r="T161" s="17" t="s">
        <v>5321</v>
      </c>
      <c r="U161" s="17" t="s">
        <v>8352</v>
      </c>
      <c r="V161" s="17">
        <v>1</v>
      </c>
      <c r="W161" s="17">
        <v>0</v>
      </c>
      <c r="X161" s="17">
        <v>0</v>
      </c>
    </row>
    <row r="162" spans="1:24" s="17" customFormat="1" ht="11.25" x14ac:dyDescent="0.2">
      <c r="A162" s="17" t="s">
        <v>8353</v>
      </c>
      <c r="B162" s="17" t="s">
        <v>8354</v>
      </c>
      <c r="C162" s="17" t="s">
        <v>8355</v>
      </c>
      <c r="D162" s="17" t="s">
        <v>5325</v>
      </c>
      <c r="E162" s="17">
        <v>2017</v>
      </c>
      <c r="F162" s="17" t="s">
        <v>5326</v>
      </c>
      <c r="H162" s="17" t="s">
        <v>8222</v>
      </c>
      <c r="I162" s="17" t="s">
        <v>8356</v>
      </c>
      <c r="J162" s="17" t="s">
        <v>5397</v>
      </c>
      <c r="K162" s="17" t="s">
        <v>7287</v>
      </c>
      <c r="L162" s="17" t="s">
        <v>5473</v>
      </c>
      <c r="M162" s="64">
        <v>7621781</v>
      </c>
      <c r="N162" s="64">
        <v>3295746</v>
      </c>
      <c r="O162" s="17" t="s">
        <v>5952</v>
      </c>
      <c r="P162" s="17" t="s">
        <v>8357</v>
      </c>
      <c r="Q162" s="17" t="s">
        <v>7476</v>
      </c>
      <c r="R162" s="17" t="s">
        <v>5321</v>
      </c>
      <c r="S162" s="17" t="s">
        <v>5321</v>
      </c>
      <c r="T162" s="17" t="s">
        <v>5321</v>
      </c>
      <c r="U162" s="17" t="s">
        <v>8358</v>
      </c>
      <c r="V162" s="17">
        <v>1</v>
      </c>
      <c r="W162" s="17">
        <v>0</v>
      </c>
      <c r="X162" s="17">
        <v>0</v>
      </c>
    </row>
    <row r="163" spans="1:24" s="17" customFormat="1" ht="11.25" x14ac:dyDescent="0.2">
      <c r="A163" s="17" t="s">
        <v>8359</v>
      </c>
      <c r="B163" s="17" t="s">
        <v>8360</v>
      </c>
      <c r="C163" s="17" t="s">
        <v>8361</v>
      </c>
      <c r="D163" s="17" t="s">
        <v>5325</v>
      </c>
      <c r="E163" s="17">
        <v>2017</v>
      </c>
      <c r="F163" s="17" t="s">
        <v>5326</v>
      </c>
      <c r="H163" s="17" t="s">
        <v>8362</v>
      </c>
      <c r="I163" s="17" t="s">
        <v>8363</v>
      </c>
      <c r="J163" s="17" t="s">
        <v>5384</v>
      </c>
      <c r="K163" s="17" t="s">
        <v>5764</v>
      </c>
      <c r="L163" s="17" t="s">
        <v>5521</v>
      </c>
      <c r="M163" s="64">
        <v>6173730</v>
      </c>
      <c r="N163" s="64">
        <v>3546771</v>
      </c>
      <c r="O163" s="17" t="s">
        <v>5745</v>
      </c>
      <c r="P163" s="17" t="s">
        <v>8364</v>
      </c>
      <c r="Q163" s="17" t="s">
        <v>5334</v>
      </c>
      <c r="R163" s="17" t="s">
        <v>8365</v>
      </c>
      <c r="S163" s="17" t="s">
        <v>5321</v>
      </c>
      <c r="T163" s="17" t="s">
        <v>5321</v>
      </c>
      <c r="U163" s="17" t="s">
        <v>8366</v>
      </c>
      <c r="V163" s="17">
        <v>1</v>
      </c>
      <c r="W163" s="17">
        <v>0</v>
      </c>
      <c r="X163" s="17">
        <v>0</v>
      </c>
    </row>
    <row r="164" spans="1:24" s="17" customFormat="1" ht="11.25" x14ac:dyDescent="0.2">
      <c r="A164" s="17" t="s">
        <v>8372</v>
      </c>
      <c r="B164" s="17" t="s">
        <v>8373</v>
      </c>
      <c r="C164" s="17" t="s">
        <v>8374</v>
      </c>
      <c r="D164" s="17" t="s">
        <v>5325</v>
      </c>
      <c r="E164" s="17">
        <v>2017</v>
      </c>
      <c r="F164" s="17" t="s">
        <v>6542</v>
      </c>
      <c r="H164" s="17" t="s">
        <v>8375</v>
      </c>
      <c r="I164" s="17" t="s">
        <v>8376</v>
      </c>
      <c r="J164" s="17" t="s">
        <v>5481</v>
      </c>
      <c r="K164" s="17" t="s">
        <v>7381</v>
      </c>
      <c r="L164" s="17" t="s">
        <v>8377</v>
      </c>
      <c r="M164" s="64">
        <v>2375952</v>
      </c>
      <c r="N164" s="64">
        <v>1405479</v>
      </c>
      <c r="O164" s="17" t="s">
        <v>5372</v>
      </c>
      <c r="P164" s="17" t="s">
        <v>8378</v>
      </c>
      <c r="Q164" s="17" t="s">
        <v>8186</v>
      </c>
      <c r="R164" s="17" t="s">
        <v>5375</v>
      </c>
      <c r="S164" s="17" t="s">
        <v>8379</v>
      </c>
      <c r="T164" s="17" t="s">
        <v>5321</v>
      </c>
      <c r="U164" s="17" t="s">
        <v>8380</v>
      </c>
      <c r="V164" s="17">
        <v>1</v>
      </c>
      <c r="W164" s="17">
        <v>0</v>
      </c>
      <c r="X164" s="17">
        <v>0</v>
      </c>
    </row>
    <row r="165" spans="1:24" s="17" customFormat="1" ht="11.25" x14ac:dyDescent="0.2">
      <c r="A165" s="17" t="s">
        <v>8392</v>
      </c>
      <c r="B165" s="17" t="s">
        <v>8393</v>
      </c>
      <c r="C165" s="17" t="s">
        <v>8394</v>
      </c>
      <c r="D165" s="17" t="s">
        <v>5495</v>
      </c>
      <c r="E165" s="17">
        <v>2017</v>
      </c>
      <c r="F165" s="17" t="s">
        <v>5313</v>
      </c>
      <c r="I165" s="17" t="s">
        <v>8395</v>
      </c>
      <c r="J165" s="17" t="s">
        <v>7343</v>
      </c>
      <c r="K165" s="17" t="s">
        <v>6123</v>
      </c>
      <c r="L165" s="17" t="s">
        <v>5358</v>
      </c>
      <c r="M165" s="64">
        <v>20369945</v>
      </c>
      <c r="N165" s="64">
        <v>12221967</v>
      </c>
      <c r="O165" s="17" t="s">
        <v>8396</v>
      </c>
      <c r="P165" s="17" t="s">
        <v>8397</v>
      </c>
      <c r="Q165" s="17" t="s">
        <v>5349</v>
      </c>
      <c r="R165" s="17" t="s">
        <v>5321</v>
      </c>
      <c r="S165" s="17" t="s">
        <v>5321</v>
      </c>
      <c r="T165" s="17" t="s">
        <v>5321</v>
      </c>
      <c r="U165" s="17" t="s">
        <v>8398</v>
      </c>
      <c r="V165" s="17">
        <v>1</v>
      </c>
      <c r="W165" s="17">
        <v>0</v>
      </c>
      <c r="X165" s="17">
        <v>0</v>
      </c>
    </row>
    <row r="166" spans="1:24" s="17" customFormat="1" ht="11.25" x14ac:dyDescent="0.2">
      <c r="A166" s="17" t="s">
        <v>8399</v>
      </c>
      <c r="B166" s="17" t="s">
        <v>8400</v>
      </c>
      <c r="C166" s="17" t="s">
        <v>8401</v>
      </c>
      <c r="D166" s="17" t="s">
        <v>5495</v>
      </c>
      <c r="E166" s="17">
        <v>2017</v>
      </c>
      <c r="F166" s="17" t="s">
        <v>5496</v>
      </c>
      <c r="H166" s="17" t="s">
        <v>8402</v>
      </c>
      <c r="I166" s="17" t="s">
        <v>8403</v>
      </c>
      <c r="J166" s="17" t="s">
        <v>8061</v>
      </c>
      <c r="K166" s="17" t="s">
        <v>8404</v>
      </c>
      <c r="L166" s="17" t="s">
        <v>5358</v>
      </c>
      <c r="M166" s="64">
        <v>17007204</v>
      </c>
      <c r="N166" s="64">
        <v>10200000</v>
      </c>
      <c r="O166" s="17" t="s">
        <v>8405</v>
      </c>
      <c r="P166" s="17" t="s">
        <v>8406</v>
      </c>
      <c r="Q166" s="17" t="s">
        <v>5349</v>
      </c>
      <c r="R166" s="17" t="s">
        <v>5321</v>
      </c>
      <c r="S166" s="17" t="s">
        <v>5321</v>
      </c>
      <c r="T166" s="17" t="s">
        <v>5321</v>
      </c>
      <c r="U166" s="17" t="s">
        <v>5321</v>
      </c>
      <c r="V166" s="17">
        <v>1</v>
      </c>
      <c r="W166" s="17">
        <v>0</v>
      </c>
      <c r="X166" s="17">
        <v>0</v>
      </c>
    </row>
    <row r="167" spans="1:24" s="17" customFormat="1" ht="11.25" x14ac:dyDescent="0.2">
      <c r="A167" s="17" t="s">
        <v>8407</v>
      </c>
      <c r="B167" s="17" t="s">
        <v>8408</v>
      </c>
      <c r="C167" s="17" t="s">
        <v>8409</v>
      </c>
      <c r="D167" s="17" t="s">
        <v>5325</v>
      </c>
      <c r="E167" s="17">
        <v>2017</v>
      </c>
      <c r="F167" s="17" t="s">
        <v>6569</v>
      </c>
      <c r="H167" s="17" t="s">
        <v>6876</v>
      </c>
      <c r="I167" s="17" t="s">
        <v>8410</v>
      </c>
      <c r="J167" s="17" t="s">
        <v>5560</v>
      </c>
      <c r="K167" s="17" t="s">
        <v>5764</v>
      </c>
      <c r="L167" s="17" t="s">
        <v>6736</v>
      </c>
      <c r="M167" s="64">
        <v>5586121</v>
      </c>
      <c r="N167" s="64">
        <v>4189588</v>
      </c>
      <c r="O167" s="17" t="s">
        <v>6869</v>
      </c>
      <c r="P167" s="17" t="s">
        <v>8411</v>
      </c>
      <c r="Q167" s="17" t="s">
        <v>5828</v>
      </c>
      <c r="R167" s="17" t="s">
        <v>5375</v>
      </c>
      <c r="S167" s="17" t="s">
        <v>8412</v>
      </c>
      <c r="T167" s="17" t="s">
        <v>5321</v>
      </c>
      <c r="U167" s="17" t="s">
        <v>8413</v>
      </c>
      <c r="V167" s="17">
        <v>1</v>
      </c>
      <c r="W167" s="17">
        <v>0</v>
      </c>
      <c r="X167" s="17">
        <v>0</v>
      </c>
    </row>
    <row r="168" spans="1:24" s="17" customFormat="1" ht="11.25" x14ac:dyDescent="0.2">
      <c r="A168" s="17" t="s">
        <v>8472</v>
      </c>
      <c r="B168" s="17" t="s">
        <v>8473</v>
      </c>
      <c r="C168" s="17" t="s">
        <v>8474</v>
      </c>
      <c r="D168" s="17" t="s">
        <v>5441</v>
      </c>
      <c r="E168" s="17">
        <v>2018</v>
      </c>
      <c r="F168" s="17" t="s">
        <v>5430</v>
      </c>
      <c r="H168" s="17" t="s">
        <v>8475</v>
      </c>
      <c r="I168" s="17" t="s">
        <v>8476</v>
      </c>
      <c r="J168" s="17" t="s">
        <v>8477</v>
      </c>
      <c r="K168" s="17" t="s">
        <v>7324</v>
      </c>
      <c r="L168" s="17" t="s">
        <v>5488</v>
      </c>
      <c r="M168" s="64">
        <v>3349384</v>
      </c>
      <c r="N168" s="64">
        <v>1821655</v>
      </c>
      <c r="O168" s="17" t="s">
        <v>8478</v>
      </c>
      <c r="P168" s="17" t="s">
        <v>8479</v>
      </c>
      <c r="Q168" s="17" t="s">
        <v>5320</v>
      </c>
      <c r="R168" s="17" t="s">
        <v>5321</v>
      </c>
      <c r="S168" s="17" t="s">
        <v>5321</v>
      </c>
      <c r="T168" s="17" t="s">
        <v>5321</v>
      </c>
      <c r="U168" s="17" t="s">
        <v>5321</v>
      </c>
      <c r="V168" s="17">
        <v>1</v>
      </c>
      <c r="W168" s="17">
        <v>0</v>
      </c>
      <c r="X168" s="17">
        <v>0</v>
      </c>
    </row>
    <row r="169" spans="1:24" s="17" customFormat="1" ht="11.25" x14ac:dyDescent="0.2">
      <c r="A169" s="17" t="s">
        <v>8503</v>
      </c>
      <c r="B169" s="17" t="s">
        <v>8504</v>
      </c>
      <c r="C169" s="17" t="s">
        <v>8505</v>
      </c>
      <c r="D169" s="17" t="s">
        <v>5393</v>
      </c>
      <c r="E169" s="17">
        <v>2018</v>
      </c>
      <c r="F169" s="17" t="s">
        <v>17</v>
      </c>
      <c r="H169" s="17" t="s">
        <v>8506</v>
      </c>
      <c r="I169" s="17" t="s">
        <v>8507</v>
      </c>
      <c r="J169" s="17" t="s">
        <v>7343</v>
      </c>
      <c r="K169" s="17" t="s">
        <v>7324</v>
      </c>
      <c r="L169" s="17" t="s">
        <v>5488</v>
      </c>
      <c r="M169" s="64">
        <v>2463468</v>
      </c>
      <c r="N169" s="64">
        <v>1307328</v>
      </c>
      <c r="O169" s="17" t="s">
        <v>8508</v>
      </c>
      <c r="P169" s="17" t="s">
        <v>8509</v>
      </c>
      <c r="Q169" s="17" t="s">
        <v>8510</v>
      </c>
      <c r="R169" s="17" t="s">
        <v>5321</v>
      </c>
      <c r="S169" s="17" t="s">
        <v>5321</v>
      </c>
      <c r="T169" s="17" t="s">
        <v>5321</v>
      </c>
      <c r="U169" s="17" t="s">
        <v>5321</v>
      </c>
      <c r="V169" s="17">
        <v>1</v>
      </c>
      <c r="W169" s="17">
        <v>0</v>
      </c>
      <c r="X169" s="17">
        <v>0</v>
      </c>
    </row>
    <row r="170" spans="1:24" s="17" customFormat="1" ht="11.25" x14ac:dyDescent="0.2">
      <c r="A170" s="17" t="s">
        <v>8511</v>
      </c>
      <c r="B170" s="17" t="s">
        <v>8512</v>
      </c>
      <c r="C170" s="17" t="s">
        <v>8513</v>
      </c>
      <c r="D170" s="17" t="s">
        <v>5325</v>
      </c>
      <c r="E170" s="17">
        <v>2018</v>
      </c>
      <c r="F170" s="17" t="s">
        <v>5418</v>
      </c>
      <c r="H170" s="17" t="s">
        <v>8514</v>
      </c>
      <c r="I170" s="17" t="s">
        <v>8515</v>
      </c>
      <c r="J170" s="17" t="s">
        <v>7343</v>
      </c>
      <c r="K170" s="17" t="s">
        <v>8087</v>
      </c>
      <c r="L170" s="17" t="s">
        <v>7771</v>
      </c>
      <c r="M170" s="64">
        <v>1807521</v>
      </c>
      <c r="N170" s="64">
        <v>993180</v>
      </c>
      <c r="O170" s="17" t="s">
        <v>8516</v>
      </c>
      <c r="P170" s="17" t="s">
        <v>8517</v>
      </c>
      <c r="Q170" s="17" t="s">
        <v>5954</v>
      </c>
      <c r="R170" s="17" t="s">
        <v>5321</v>
      </c>
      <c r="S170" s="17" t="s">
        <v>5321</v>
      </c>
      <c r="T170" s="17" t="s">
        <v>5321</v>
      </c>
      <c r="U170" s="17" t="s">
        <v>8518</v>
      </c>
      <c r="V170" s="17">
        <v>1</v>
      </c>
      <c r="W170" s="17">
        <v>0</v>
      </c>
      <c r="X170" s="17">
        <v>0</v>
      </c>
    </row>
    <row r="171" spans="1:24" s="17" customFormat="1" ht="11.25" x14ac:dyDescent="0.2">
      <c r="A171" s="17" t="s">
        <v>8519</v>
      </c>
      <c r="B171" s="17" t="s">
        <v>8520</v>
      </c>
      <c r="C171" s="17" t="s">
        <v>8521</v>
      </c>
      <c r="D171" s="17" t="s">
        <v>5325</v>
      </c>
      <c r="E171" s="17">
        <v>2018</v>
      </c>
      <c r="F171" s="17" t="s">
        <v>5516</v>
      </c>
      <c r="H171" s="17" t="s">
        <v>8522</v>
      </c>
      <c r="I171" s="17" t="s">
        <v>8523</v>
      </c>
      <c r="J171" s="17" t="s">
        <v>7343</v>
      </c>
      <c r="K171" s="17" t="s">
        <v>8524</v>
      </c>
      <c r="L171" s="17" t="s">
        <v>7771</v>
      </c>
      <c r="M171" s="64">
        <v>4162182</v>
      </c>
      <c r="N171" s="64">
        <v>3121630</v>
      </c>
      <c r="O171" s="17" t="s">
        <v>8525</v>
      </c>
      <c r="P171" s="17" t="s">
        <v>8526</v>
      </c>
      <c r="Q171" s="17" t="s">
        <v>5797</v>
      </c>
      <c r="R171" s="17" t="s">
        <v>8527</v>
      </c>
      <c r="S171" s="17" t="s">
        <v>5321</v>
      </c>
      <c r="T171" s="17" t="s">
        <v>5321</v>
      </c>
      <c r="U171" s="17" t="s">
        <v>8528</v>
      </c>
      <c r="V171" s="17">
        <v>1</v>
      </c>
      <c r="W171" s="17">
        <v>0</v>
      </c>
      <c r="X171" s="17">
        <v>0</v>
      </c>
    </row>
    <row r="172" spans="1:24" s="17" customFormat="1" ht="11.25" x14ac:dyDescent="0.2">
      <c r="A172" s="17" t="s">
        <v>8545</v>
      </c>
      <c r="B172" s="17" t="s">
        <v>8546</v>
      </c>
      <c r="C172" s="17" t="s">
        <v>8547</v>
      </c>
      <c r="D172" s="17" t="s">
        <v>5325</v>
      </c>
      <c r="E172" s="17">
        <v>2018</v>
      </c>
      <c r="F172" s="17" t="s">
        <v>5460</v>
      </c>
      <c r="H172" s="17" t="s">
        <v>8548</v>
      </c>
      <c r="I172" s="17" t="s">
        <v>8549</v>
      </c>
      <c r="J172" s="17" t="s">
        <v>7254</v>
      </c>
      <c r="K172" s="17" t="s">
        <v>8499</v>
      </c>
      <c r="L172" s="17" t="s">
        <v>6411</v>
      </c>
      <c r="M172" s="64">
        <v>2988888</v>
      </c>
      <c r="N172" s="64">
        <v>2232888</v>
      </c>
      <c r="O172" s="17" t="s">
        <v>8135</v>
      </c>
      <c r="P172" s="17" t="s">
        <v>8550</v>
      </c>
      <c r="Q172" s="17" t="s">
        <v>8551</v>
      </c>
      <c r="R172" s="17" t="s">
        <v>5321</v>
      </c>
      <c r="S172" s="17" t="s">
        <v>5321</v>
      </c>
      <c r="T172" s="17" t="s">
        <v>5321</v>
      </c>
      <c r="U172" s="17" t="s">
        <v>5321</v>
      </c>
      <c r="V172" s="17">
        <v>1</v>
      </c>
      <c r="W172" s="17">
        <v>0</v>
      </c>
      <c r="X172" s="17">
        <v>0</v>
      </c>
    </row>
    <row r="173" spans="1:24" s="17" customFormat="1" ht="11.25" x14ac:dyDescent="0.2">
      <c r="A173" s="17" t="s">
        <v>8552</v>
      </c>
      <c r="B173" s="17" t="s">
        <v>8553</v>
      </c>
      <c r="C173" s="17" t="s">
        <v>8552</v>
      </c>
      <c r="D173" s="17" t="s">
        <v>5325</v>
      </c>
      <c r="E173" s="17">
        <v>2018</v>
      </c>
      <c r="F173" s="17" t="s">
        <v>6335</v>
      </c>
      <c r="H173" s="17" t="s">
        <v>8554</v>
      </c>
      <c r="I173" s="17" t="s">
        <v>5321</v>
      </c>
      <c r="J173" s="17" t="s">
        <v>5321</v>
      </c>
      <c r="K173" s="17" t="s">
        <v>8555</v>
      </c>
      <c r="L173" s="17" t="s">
        <v>8556</v>
      </c>
      <c r="M173" s="64">
        <v>10730658</v>
      </c>
      <c r="N173" s="64">
        <v>6438393</v>
      </c>
      <c r="O173" s="17" t="s">
        <v>8557</v>
      </c>
      <c r="P173" s="17" t="s">
        <v>8558</v>
      </c>
      <c r="Q173" s="17" t="s">
        <v>5349</v>
      </c>
      <c r="R173" s="17" t="s">
        <v>8559</v>
      </c>
      <c r="S173" s="17" t="s">
        <v>5321</v>
      </c>
      <c r="T173" s="17" t="s">
        <v>5321</v>
      </c>
      <c r="U173" s="17" t="s">
        <v>8560</v>
      </c>
      <c r="V173" s="17">
        <v>1</v>
      </c>
      <c r="W173" s="17">
        <v>0</v>
      </c>
      <c r="X173" s="17">
        <v>0</v>
      </c>
    </row>
    <row r="174" spans="1:24" s="17" customFormat="1" ht="11.25" x14ac:dyDescent="0.2">
      <c r="A174" s="17" t="s">
        <v>8561</v>
      </c>
      <c r="B174" s="17" t="s">
        <v>8562</v>
      </c>
      <c r="C174" s="17" t="s">
        <v>8563</v>
      </c>
      <c r="D174" s="17" t="s">
        <v>5325</v>
      </c>
      <c r="E174" s="17">
        <v>2018</v>
      </c>
      <c r="F174" s="17" t="s">
        <v>5394</v>
      </c>
      <c r="H174" s="17" t="s">
        <v>8564</v>
      </c>
      <c r="I174" s="17" t="s">
        <v>5321</v>
      </c>
      <c r="J174" s="17" t="s">
        <v>5321</v>
      </c>
      <c r="K174" s="17" t="s">
        <v>8565</v>
      </c>
      <c r="L174" s="17" t="s">
        <v>5473</v>
      </c>
      <c r="M174" s="64">
        <v>3388386</v>
      </c>
      <c r="N174" s="64">
        <v>2541289</v>
      </c>
      <c r="O174" s="17" t="s">
        <v>6573</v>
      </c>
      <c r="P174" s="17" t="s">
        <v>8566</v>
      </c>
      <c r="Q174" s="17" t="s">
        <v>7908</v>
      </c>
      <c r="R174" s="17" t="s">
        <v>5321</v>
      </c>
      <c r="S174" s="17" t="s">
        <v>5321</v>
      </c>
      <c r="T174" s="17" t="s">
        <v>5321</v>
      </c>
      <c r="U174" s="17" t="s">
        <v>8567</v>
      </c>
      <c r="V174" s="17">
        <v>1</v>
      </c>
      <c r="W174" s="17">
        <v>0</v>
      </c>
      <c r="X174" s="17">
        <v>0</v>
      </c>
    </row>
    <row r="175" spans="1:24" s="17" customFormat="1" ht="11.25" x14ac:dyDescent="0.2">
      <c r="A175" s="17" t="s">
        <v>8568</v>
      </c>
      <c r="B175" s="17" t="s">
        <v>8569</v>
      </c>
      <c r="C175" s="17" t="s">
        <v>8570</v>
      </c>
      <c r="D175" s="17" t="s">
        <v>5325</v>
      </c>
      <c r="E175" s="17">
        <v>2018</v>
      </c>
      <c r="F175" s="17" t="s">
        <v>5430</v>
      </c>
      <c r="H175" s="17" t="s">
        <v>8571</v>
      </c>
      <c r="I175" s="17" t="s">
        <v>8572</v>
      </c>
      <c r="J175" s="17" t="s">
        <v>7343</v>
      </c>
      <c r="K175" s="17" t="s">
        <v>8573</v>
      </c>
      <c r="L175" s="17" t="s">
        <v>5521</v>
      </c>
      <c r="M175" s="64">
        <v>1848211</v>
      </c>
      <c r="N175" s="64">
        <v>1108925</v>
      </c>
      <c r="O175" s="17" t="s">
        <v>8574</v>
      </c>
      <c r="P175" s="17" t="s">
        <v>7555</v>
      </c>
      <c r="Q175" s="17" t="s">
        <v>5349</v>
      </c>
      <c r="R175" s="17" t="s">
        <v>5321</v>
      </c>
      <c r="S175" s="17" t="s">
        <v>5321</v>
      </c>
      <c r="T175" s="17" t="s">
        <v>5321</v>
      </c>
      <c r="U175" s="17" t="s">
        <v>5321</v>
      </c>
      <c r="V175" s="17">
        <v>0</v>
      </c>
      <c r="W175" s="17">
        <v>0</v>
      </c>
      <c r="X175" s="17">
        <v>0</v>
      </c>
    </row>
    <row r="176" spans="1:24" s="17" customFormat="1" ht="11.25" x14ac:dyDescent="0.2">
      <c r="A176" s="17" t="s">
        <v>8575</v>
      </c>
      <c r="B176" s="17" t="s">
        <v>8576</v>
      </c>
      <c r="C176" s="17" t="s">
        <v>8577</v>
      </c>
      <c r="D176" s="17" t="s">
        <v>5325</v>
      </c>
      <c r="E176" s="17">
        <v>2018</v>
      </c>
      <c r="F176" s="17" t="s">
        <v>5460</v>
      </c>
      <c r="H176" s="17" t="s">
        <v>6505</v>
      </c>
      <c r="I176" s="17" t="s">
        <v>5321</v>
      </c>
      <c r="J176" s="17" t="s">
        <v>5321</v>
      </c>
      <c r="K176" s="17" t="s">
        <v>8499</v>
      </c>
      <c r="L176" s="17" t="s">
        <v>6411</v>
      </c>
      <c r="M176" s="64">
        <v>4411119</v>
      </c>
      <c r="N176" s="64">
        <v>2352735</v>
      </c>
      <c r="O176" s="17" t="s">
        <v>8578</v>
      </c>
      <c r="P176" s="17" t="s">
        <v>8579</v>
      </c>
      <c r="Q176" s="17" t="s">
        <v>8580</v>
      </c>
      <c r="R176" s="17" t="s">
        <v>5321</v>
      </c>
      <c r="S176" s="17" t="s">
        <v>5321</v>
      </c>
      <c r="T176" s="17" t="s">
        <v>7557</v>
      </c>
      <c r="U176" s="17" t="s">
        <v>8581</v>
      </c>
      <c r="V176" s="17">
        <v>0</v>
      </c>
      <c r="W176" s="17">
        <v>0</v>
      </c>
      <c r="X176" s="17">
        <v>0</v>
      </c>
    </row>
    <row r="177" spans="1:24" s="17" customFormat="1" ht="11.25" x14ac:dyDescent="0.2">
      <c r="A177" s="17" t="s">
        <v>8591</v>
      </c>
      <c r="B177" s="17" t="s">
        <v>8592</v>
      </c>
      <c r="C177" s="17" t="s">
        <v>8593</v>
      </c>
      <c r="D177" s="17" t="s">
        <v>5325</v>
      </c>
      <c r="E177" s="17">
        <v>2018</v>
      </c>
      <c r="F177" s="17" t="s">
        <v>6130</v>
      </c>
      <c r="H177" s="17" t="s">
        <v>8594</v>
      </c>
      <c r="I177" s="17" t="s">
        <v>8595</v>
      </c>
      <c r="J177" s="17" t="s">
        <v>5716</v>
      </c>
      <c r="K177" s="17" t="s">
        <v>8499</v>
      </c>
      <c r="L177" s="17" t="s">
        <v>5473</v>
      </c>
      <c r="M177" s="64">
        <v>5103983</v>
      </c>
      <c r="N177" s="64">
        <v>3062380</v>
      </c>
      <c r="O177" s="17" t="s">
        <v>6113</v>
      </c>
      <c r="P177" s="17" t="s">
        <v>8596</v>
      </c>
      <c r="Q177" s="17" t="s">
        <v>7244</v>
      </c>
      <c r="R177" s="17" t="s">
        <v>8597</v>
      </c>
      <c r="S177" s="17" t="s">
        <v>5321</v>
      </c>
      <c r="T177" s="17" t="s">
        <v>5321</v>
      </c>
      <c r="U177" s="17" t="s">
        <v>8598</v>
      </c>
      <c r="V177" s="17">
        <v>1</v>
      </c>
      <c r="W177" s="17">
        <v>0</v>
      </c>
      <c r="X177" s="17">
        <v>0</v>
      </c>
    </row>
    <row r="178" spans="1:24" s="17" customFormat="1" ht="11.25" x14ac:dyDescent="0.2">
      <c r="A178" s="17" t="s">
        <v>8606</v>
      </c>
      <c r="B178" s="17" t="s">
        <v>8607</v>
      </c>
      <c r="C178" s="17" t="s">
        <v>8608</v>
      </c>
      <c r="D178" s="17" t="s">
        <v>5325</v>
      </c>
      <c r="E178" s="17">
        <v>2018</v>
      </c>
      <c r="F178" s="17" t="s">
        <v>5460</v>
      </c>
      <c r="H178" s="17" t="s">
        <v>8609</v>
      </c>
      <c r="I178" s="17" t="s">
        <v>8610</v>
      </c>
      <c r="J178" s="17" t="s">
        <v>7343</v>
      </c>
      <c r="K178" s="17" t="s">
        <v>8499</v>
      </c>
      <c r="L178" s="17" t="s">
        <v>5521</v>
      </c>
      <c r="M178" s="64">
        <v>1402228</v>
      </c>
      <c r="N178" s="64">
        <v>841336</v>
      </c>
      <c r="O178" s="17" t="s">
        <v>8611</v>
      </c>
      <c r="P178" s="17" t="s">
        <v>8612</v>
      </c>
      <c r="Q178" s="17" t="s">
        <v>7264</v>
      </c>
      <c r="R178" s="17" t="s">
        <v>8613</v>
      </c>
      <c r="S178" s="17" t="s">
        <v>5321</v>
      </c>
      <c r="T178" s="17" t="s">
        <v>5321</v>
      </c>
      <c r="U178" s="17" t="s">
        <v>8614</v>
      </c>
      <c r="V178" s="17">
        <v>1</v>
      </c>
      <c r="W178" s="17">
        <v>0</v>
      </c>
      <c r="X178" s="17">
        <v>0</v>
      </c>
    </row>
    <row r="179" spans="1:24" s="17" customFormat="1" ht="11.25" x14ac:dyDescent="0.2">
      <c r="A179" s="17" t="s">
        <v>8615</v>
      </c>
      <c r="B179" s="17" t="s">
        <v>8616</v>
      </c>
      <c r="C179" s="17" t="s">
        <v>8617</v>
      </c>
      <c r="D179" s="17" t="s">
        <v>5325</v>
      </c>
      <c r="E179" s="17">
        <v>2018</v>
      </c>
      <c r="F179" s="17" t="s">
        <v>17</v>
      </c>
      <c r="H179" s="17" t="s">
        <v>5367</v>
      </c>
      <c r="I179" s="17" t="s">
        <v>8618</v>
      </c>
      <c r="J179" s="17" t="s">
        <v>7254</v>
      </c>
      <c r="K179" s="17" t="s">
        <v>8499</v>
      </c>
      <c r="L179" s="17" t="s">
        <v>5473</v>
      </c>
      <c r="M179" s="64">
        <v>2278736</v>
      </c>
      <c r="N179" s="64">
        <v>1681939</v>
      </c>
      <c r="O179" s="17" t="s">
        <v>8611</v>
      </c>
      <c r="P179" s="17" t="s">
        <v>8619</v>
      </c>
      <c r="Q179" s="17" t="s">
        <v>7476</v>
      </c>
      <c r="R179" s="17" t="s">
        <v>8620</v>
      </c>
      <c r="S179" s="17" t="s">
        <v>5321</v>
      </c>
      <c r="T179" s="17" t="s">
        <v>5321</v>
      </c>
      <c r="U179" s="17" t="s">
        <v>5321</v>
      </c>
      <c r="V179" s="17">
        <v>1</v>
      </c>
      <c r="W179" s="17">
        <v>0</v>
      </c>
      <c r="X179" s="17">
        <v>0</v>
      </c>
    </row>
    <row r="180" spans="1:24" s="17" customFormat="1" ht="11.25" x14ac:dyDescent="0.2">
      <c r="A180" s="17" t="s">
        <v>8621</v>
      </c>
      <c r="B180" s="17" t="s">
        <v>8622</v>
      </c>
      <c r="C180" s="17" t="s">
        <v>8623</v>
      </c>
      <c r="D180" s="17" t="s">
        <v>5325</v>
      </c>
      <c r="E180" s="17">
        <v>2018</v>
      </c>
      <c r="F180" s="17" t="s">
        <v>6084</v>
      </c>
      <c r="H180" s="17" t="s">
        <v>8624</v>
      </c>
      <c r="I180" s="17" t="s">
        <v>8625</v>
      </c>
      <c r="J180" s="17" t="s">
        <v>5519</v>
      </c>
      <c r="K180" s="17" t="s">
        <v>8524</v>
      </c>
      <c r="L180" s="17" t="s">
        <v>8626</v>
      </c>
      <c r="M180" s="64">
        <v>9771435</v>
      </c>
      <c r="N180" s="64">
        <v>5255079</v>
      </c>
      <c r="O180" s="17" t="s">
        <v>8627</v>
      </c>
      <c r="P180" s="17" t="s">
        <v>8628</v>
      </c>
      <c r="Q180" s="17" t="s">
        <v>8629</v>
      </c>
      <c r="R180" s="17" t="s">
        <v>8630</v>
      </c>
      <c r="S180" s="17" t="s">
        <v>5321</v>
      </c>
      <c r="T180" s="17" t="s">
        <v>5321</v>
      </c>
      <c r="U180" s="17" t="s">
        <v>8631</v>
      </c>
      <c r="V180" s="17">
        <v>1</v>
      </c>
      <c r="W180" s="17">
        <v>0</v>
      </c>
      <c r="X180" s="17">
        <v>0</v>
      </c>
    </row>
    <row r="181" spans="1:24" s="17" customFormat="1" ht="11.25" x14ac:dyDescent="0.2">
      <c r="A181" s="17" t="s">
        <v>8632</v>
      </c>
      <c r="B181" s="17" t="s">
        <v>8633</v>
      </c>
      <c r="C181" s="17" t="s">
        <v>8634</v>
      </c>
      <c r="D181" s="17" t="s">
        <v>5325</v>
      </c>
      <c r="E181" s="17">
        <v>2018</v>
      </c>
      <c r="F181" s="17" t="s">
        <v>5460</v>
      </c>
      <c r="H181" s="17" t="s">
        <v>8635</v>
      </c>
      <c r="I181" s="17" t="s">
        <v>8636</v>
      </c>
      <c r="J181" s="17" t="s">
        <v>8637</v>
      </c>
      <c r="K181" s="17" t="s">
        <v>8087</v>
      </c>
      <c r="L181" s="17" t="s">
        <v>6388</v>
      </c>
      <c r="M181" s="64">
        <v>3360445</v>
      </c>
      <c r="N181" s="64">
        <v>2016267</v>
      </c>
      <c r="O181" s="17" t="s">
        <v>6608</v>
      </c>
      <c r="P181" s="17" t="s">
        <v>8638</v>
      </c>
      <c r="Q181" s="17" t="s">
        <v>7931</v>
      </c>
      <c r="R181" s="17" t="s">
        <v>5321</v>
      </c>
      <c r="S181" s="17" t="s">
        <v>5321</v>
      </c>
      <c r="T181" s="17" t="s">
        <v>8639</v>
      </c>
      <c r="U181" s="17" t="s">
        <v>8640</v>
      </c>
      <c r="V181" s="17">
        <v>1</v>
      </c>
      <c r="W181" s="17">
        <v>0</v>
      </c>
      <c r="X181" s="17">
        <v>0</v>
      </c>
    </row>
    <row r="182" spans="1:24" s="17" customFormat="1" ht="11.25" x14ac:dyDescent="0.2">
      <c r="A182" s="17" t="s">
        <v>8655</v>
      </c>
      <c r="B182" s="17" t="s">
        <v>8656</v>
      </c>
      <c r="C182" s="17" t="s">
        <v>8657</v>
      </c>
      <c r="D182" s="17" t="s">
        <v>5393</v>
      </c>
      <c r="E182" s="17">
        <v>2018</v>
      </c>
      <c r="F182" s="17" t="s">
        <v>5394</v>
      </c>
      <c r="H182" s="17" t="s">
        <v>8658</v>
      </c>
      <c r="I182" s="17" t="s">
        <v>5321</v>
      </c>
      <c r="J182" s="17" t="s">
        <v>5321</v>
      </c>
      <c r="K182" s="17" t="s">
        <v>8499</v>
      </c>
      <c r="L182" s="17" t="s">
        <v>6736</v>
      </c>
      <c r="M182" s="64">
        <v>3764944</v>
      </c>
      <c r="N182" s="64">
        <v>1441551</v>
      </c>
      <c r="O182" s="17" t="s">
        <v>8659</v>
      </c>
      <c r="P182" s="17" t="s">
        <v>8660</v>
      </c>
      <c r="Q182" s="17" t="s">
        <v>5349</v>
      </c>
      <c r="R182" s="17" t="s">
        <v>5321</v>
      </c>
      <c r="S182" s="17" t="s">
        <v>5321</v>
      </c>
      <c r="T182" s="17" t="s">
        <v>5321</v>
      </c>
      <c r="U182" s="17" t="s">
        <v>5321</v>
      </c>
      <c r="V182" s="17">
        <v>1</v>
      </c>
      <c r="W182" s="17">
        <v>0</v>
      </c>
      <c r="X182" s="17">
        <v>0</v>
      </c>
    </row>
    <row r="183" spans="1:24" s="17" customFormat="1" ht="11.25" x14ac:dyDescent="0.2">
      <c r="A183" s="17" t="s">
        <v>8675</v>
      </c>
      <c r="B183" s="17" t="s">
        <v>8676</v>
      </c>
      <c r="C183" s="17" t="s">
        <v>8677</v>
      </c>
      <c r="D183" s="17" t="s">
        <v>5381</v>
      </c>
      <c r="E183" s="17">
        <v>2017</v>
      </c>
      <c r="F183" s="17" t="s">
        <v>5430</v>
      </c>
      <c r="I183" s="17" t="s">
        <v>8678</v>
      </c>
      <c r="J183" s="17" t="s">
        <v>5369</v>
      </c>
      <c r="K183" s="17" t="s">
        <v>7603</v>
      </c>
      <c r="L183" s="17" t="s">
        <v>8377</v>
      </c>
      <c r="M183" s="64">
        <v>3075139</v>
      </c>
      <c r="N183" s="64">
        <v>1844656</v>
      </c>
      <c r="O183" s="17" t="s">
        <v>8679</v>
      </c>
      <c r="P183" s="17" t="s">
        <v>8680</v>
      </c>
      <c r="Q183" s="17" t="s">
        <v>7476</v>
      </c>
      <c r="R183" s="17" t="s">
        <v>5321</v>
      </c>
      <c r="S183" s="17" t="s">
        <v>5321</v>
      </c>
      <c r="T183" s="17" t="s">
        <v>5321</v>
      </c>
      <c r="U183" s="17" t="s">
        <v>5321</v>
      </c>
      <c r="V183" s="17">
        <v>1</v>
      </c>
      <c r="W183" s="17">
        <v>0</v>
      </c>
      <c r="X183" s="17">
        <v>0</v>
      </c>
    </row>
    <row r="184" spans="1:24" s="17" customFormat="1" ht="11.25" x14ac:dyDescent="0.2">
      <c r="A184" s="17" t="s">
        <v>8688</v>
      </c>
      <c r="B184" s="17" t="s">
        <v>8689</v>
      </c>
      <c r="C184" s="17" t="s">
        <v>8690</v>
      </c>
      <c r="D184" s="17" t="s">
        <v>5325</v>
      </c>
      <c r="E184" s="17">
        <v>2018</v>
      </c>
      <c r="F184" s="17" t="s">
        <v>6084</v>
      </c>
      <c r="H184" s="17" t="s">
        <v>8691</v>
      </c>
      <c r="I184" s="17" t="s">
        <v>8692</v>
      </c>
      <c r="J184" s="17" t="s">
        <v>7409</v>
      </c>
      <c r="K184" s="17" t="s">
        <v>8499</v>
      </c>
      <c r="L184" s="17" t="s">
        <v>5434</v>
      </c>
      <c r="M184" s="64">
        <v>3126528</v>
      </c>
      <c r="N184" s="64">
        <v>1842941</v>
      </c>
      <c r="O184" s="17" t="s">
        <v>8693</v>
      </c>
      <c r="P184" s="17" t="s">
        <v>7963</v>
      </c>
      <c r="Q184" s="17" t="s">
        <v>6652</v>
      </c>
      <c r="R184" s="17" t="s">
        <v>7965</v>
      </c>
      <c r="S184" s="17" t="s">
        <v>5321</v>
      </c>
      <c r="T184" s="17" t="s">
        <v>5321</v>
      </c>
      <c r="U184" s="17" t="s">
        <v>8694</v>
      </c>
      <c r="V184" s="17">
        <v>1</v>
      </c>
      <c r="W184" s="17">
        <v>0</v>
      </c>
      <c r="X184" s="17">
        <v>0</v>
      </c>
    </row>
    <row r="185" spans="1:24" s="17" customFormat="1" ht="11.25" x14ac:dyDescent="0.2">
      <c r="A185" s="17" t="s">
        <v>8711</v>
      </c>
      <c r="B185" s="17" t="s">
        <v>8712</v>
      </c>
      <c r="C185" s="17" t="s">
        <v>8713</v>
      </c>
      <c r="D185" s="17" t="s">
        <v>5325</v>
      </c>
      <c r="E185" s="17">
        <v>2018</v>
      </c>
      <c r="F185" s="17" t="s">
        <v>5460</v>
      </c>
      <c r="H185" s="17" t="s">
        <v>8714</v>
      </c>
      <c r="I185" s="17" t="s">
        <v>8715</v>
      </c>
      <c r="J185" s="17" t="s">
        <v>8637</v>
      </c>
      <c r="K185" s="17" t="s">
        <v>8716</v>
      </c>
      <c r="L185" s="17" t="s">
        <v>5617</v>
      </c>
      <c r="M185" s="64">
        <v>4867500</v>
      </c>
      <c r="N185" s="64">
        <v>2920500</v>
      </c>
      <c r="O185" s="17" t="s">
        <v>6869</v>
      </c>
      <c r="P185" s="17" t="s">
        <v>8717</v>
      </c>
      <c r="Q185" s="17" t="s">
        <v>8718</v>
      </c>
      <c r="R185" s="17" t="s">
        <v>5321</v>
      </c>
      <c r="S185" s="17" t="s">
        <v>5321</v>
      </c>
      <c r="T185" s="17" t="s">
        <v>5321</v>
      </c>
      <c r="U185" s="17" t="s">
        <v>8719</v>
      </c>
      <c r="V185" s="17">
        <v>1</v>
      </c>
      <c r="W185" s="17">
        <v>0</v>
      </c>
      <c r="X185" s="17">
        <v>0</v>
      </c>
    </row>
    <row r="186" spans="1:24" s="17" customFormat="1" ht="11.25" x14ac:dyDescent="0.2">
      <c r="A186" s="17" t="s">
        <v>8755</v>
      </c>
      <c r="B186" s="17" t="s">
        <v>8756</v>
      </c>
      <c r="C186" s="17" t="s">
        <v>8757</v>
      </c>
      <c r="D186" s="17" t="s">
        <v>5325</v>
      </c>
      <c r="E186" s="17">
        <v>2018</v>
      </c>
      <c r="F186" s="17" t="s">
        <v>5460</v>
      </c>
      <c r="H186" s="17" t="s">
        <v>8758</v>
      </c>
      <c r="I186" s="17" t="s">
        <v>8759</v>
      </c>
      <c r="J186" s="17" t="s">
        <v>7343</v>
      </c>
      <c r="K186" s="17" t="s">
        <v>8524</v>
      </c>
      <c r="L186" s="17" t="s">
        <v>7288</v>
      </c>
      <c r="M186" s="64">
        <v>1745894</v>
      </c>
      <c r="N186" s="64">
        <v>1309419</v>
      </c>
      <c r="O186" s="17" t="s">
        <v>5826</v>
      </c>
      <c r="P186" s="17" t="s">
        <v>8760</v>
      </c>
      <c r="Q186" s="17" t="s">
        <v>5797</v>
      </c>
      <c r="R186" s="17" t="s">
        <v>5321</v>
      </c>
      <c r="S186" s="17" t="s">
        <v>5321</v>
      </c>
      <c r="T186" s="17" t="s">
        <v>5321</v>
      </c>
      <c r="U186" s="17" t="s">
        <v>8761</v>
      </c>
      <c r="V186" s="17">
        <v>1</v>
      </c>
      <c r="W186" s="17">
        <v>0</v>
      </c>
      <c r="X186" s="17">
        <v>0</v>
      </c>
    </row>
    <row r="187" spans="1:24" s="17" customFormat="1" ht="11.25" x14ac:dyDescent="0.2">
      <c r="A187" s="17" t="s">
        <v>8770</v>
      </c>
      <c r="B187" s="17" t="s">
        <v>8771</v>
      </c>
      <c r="C187" s="17" t="s">
        <v>8772</v>
      </c>
      <c r="D187" s="17" t="s">
        <v>5325</v>
      </c>
      <c r="E187" s="17">
        <v>2018</v>
      </c>
      <c r="F187" s="17" t="s">
        <v>5460</v>
      </c>
      <c r="H187" s="17" t="s">
        <v>8773</v>
      </c>
      <c r="I187" s="17" t="s">
        <v>8774</v>
      </c>
      <c r="J187" s="17" t="s">
        <v>5519</v>
      </c>
      <c r="K187" s="17" t="s">
        <v>8555</v>
      </c>
      <c r="L187" s="17" t="s">
        <v>8775</v>
      </c>
      <c r="M187" s="64">
        <v>2632580</v>
      </c>
      <c r="N187" s="64">
        <v>1578949</v>
      </c>
      <c r="O187" s="17" t="s">
        <v>8776</v>
      </c>
      <c r="P187" s="17" t="s">
        <v>8777</v>
      </c>
      <c r="Q187" s="17" t="s">
        <v>7384</v>
      </c>
      <c r="R187" s="17" t="s">
        <v>8778</v>
      </c>
      <c r="S187" s="17" t="s">
        <v>5321</v>
      </c>
      <c r="T187" s="17" t="s">
        <v>5321</v>
      </c>
      <c r="U187" s="17" t="s">
        <v>8779</v>
      </c>
      <c r="V187" s="17">
        <v>1</v>
      </c>
      <c r="W187" s="17">
        <v>0</v>
      </c>
      <c r="X187" s="17">
        <v>0</v>
      </c>
    </row>
    <row r="188" spans="1:24" s="17" customFormat="1" ht="11.25" x14ac:dyDescent="0.2">
      <c r="A188" s="17" t="s">
        <v>8788</v>
      </c>
      <c r="B188" s="17" t="s">
        <v>8789</v>
      </c>
      <c r="C188" s="17" t="s">
        <v>8790</v>
      </c>
      <c r="D188" s="17" t="s">
        <v>5441</v>
      </c>
      <c r="E188" s="17">
        <v>2018</v>
      </c>
      <c r="F188" s="17" t="s">
        <v>5341</v>
      </c>
      <c r="H188" s="17" t="s">
        <v>8791</v>
      </c>
      <c r="I188" s="17" t="s">
        <v>8792</v>
      </c>
      <c r="J188" s="17" t="s">
        <v>7232</v>
      </c>
      <c r="K188" s="17" t="s">
        <v>8793</v>
      </c>
      <c r="L188" s="17" t="s">
        <v>5434</v>
      </c>
      <c r="M188" s="64">
        <v>4894460</v>
      </c>
      <c r="N188" s="64">
        <v>2021915</v>
      </c>
      <c r="O188" s="17" t="s">
        <v>8794</v>
      </c>
      <c r="P188" s="17" t="s">
        <v>8795</v>
      </c>
      <c r="Q188" s="17" t="s">
        <v>8796</v>
      </c>
      <c r="R188" s="17" t="s">
        <v>5321</v>
      </c>
      <c r="S188" s="17" t="s">
        <v>5321</v>
      </c>
      <c r="T188" s="17" t="s">
        <v>5321</v>
      </c>
      <c r="U188" s="17" t="s">
        <v>5321</v>
      </c>
      <c r="V188" s="17">
        <v>1</v>
      </c>
      <c r="W188" s="17">
        <v>0</v>
      </c>
      <c r="X188" s="17">
        <v>0</v>
      </c>
    </row>
    <row r="189" spans="1:24" s="17" customFormat="1" ht="11.25" x14ac:dyDescent="0.2">
      <c r="A189" s="17" t="s">
        <v>8797</v>
      </c>
      <c r="B189" s="17" t="s">
        <v>8798</v>
      </c>
      <c r="C189" s="17" t="s">
        <v>8799</v>
      </c>
      <c r="D189" s="17" t="s">
        <v>5325</v>
      </c>
      <c r="E189" s="17">
        <v>2018</v>
      </c>
      <c r="F189" s="17" t="s">
        <v>5460</v>
      </c>
      <c r="H189" s="17" t="s">
        <v>8800</v>
      </c>
      <c r="I189" s="17" t="s">
        <v>8801</v>
      </c>
      <c r="J189" s="17" t="s">
        <v>7232</v>
      </c>
      <c r="K189" s="17" t="s">
        <v>6030</v>
      </c>
      <c r="L189" s="17" t="s">
        <v>5473</v>
      </c>
      <c r="M189" s="64">
        <v>1593035</v>
      </c>
      <c r="N189" s="64">
        <v>955820</v>
      </c>
      <c r="O189" s="17" t="s">
        <v>5952</v>
      </c>
      <c r="P189" s="17" t="s">
        <v>8802</v>
      </c>
      <c r="Q189" s="17" t="s">
        <v>6414</v>
      </c>
      <c r="R189" s="17" t="s">
        <v>8803</v>
      </c>
      <c r="S189" s="17" t="s">
        <v>5321</v>
      </c>
      <c r="T189" s="17" t="s">
        <v>5321</v>
      </c>
      <c r="U189" s="17" t="s">
        <v>5321</v>
      </c>
      <c r="V189" s="17">
        <v>1</v>
      </c>
      <c r="W189" s="17">
        <v>0</v>
      </c>
      <c r="X189" s="17">
        <v>0</v>
      </c>
    </row>
    <row r="190" spans="1:24" s="17" customFormat="1" ht="11.25" x14ac:dyDescent="0.2">
      <c r="A190" s="17" t="s">
        <v>8816</v>
      </c>
      <c r="B190" s="17" t="s">
        <v>8817</v>
      </c>
      <c r="C190" s="17" t="s">
        <v>8818</v>
      </c>
      <c r="D190" s="17" t="s">
        <v>5441</v>
      </c>
      <c r="E190" s="17">
        <v>2017</v>
      </c>
      <c r="F190" s="17" t="s">
        <v>11</v>
      </c>
      <c r="H190" s="17" t="s">
        <v>8819</v>
      </c>
      <c r="I190" s="17" t="s">
        <v>8820</v>
      </c>
      <c r="J190" s="17" t="s">
        <v>6845</v>
      </c>
      <c r="K190" s="17" t="s">
        <v>5598</v>
      </c>
      <c r="L190" s="17" t="s">
        <v>7288</v>
      </c>
      <c r="M190" s="64">
        <v>4214814</v>
      </c>
      <c r="N190" s="64">
        <v>2526456</v>
      </c>
      <c r="O190" s="17" t="s">
        <v>6329</v>
      </c>
      <c r="P190" s="17" t="s">
        <v>8821</v>
      </c>
      <c r="Q190" s="17" t="s">
        <v>8822</v>
      </c>
      <c r="R190" s="17" t="s">
        <v>5321</v>
      </c>
      <c r="S190" s="17" t="s">
        <v>5321</v>
      </c>
      <c r="T190" s="17" t="s">
        <v>5321</v>
      </c>
      <c r="U190" s="17" t="s">
        <v>5321</v>
      </c>
      <c r="V190" s="17">
        <v>1</v>
      </c>
      <c r="W190" s="17">
        <v>0</v>
      </c>
      <c r="X190" s="17">
        <v>0</v>
      </c>
    </row>
    <row r="191" spans="1:24" s="17" customFormat="1" ht="11.25" x14ac:dyDescent="0.2">
      <c r="A191" s="17" t="s">
        <v>8830</v>
      </c>
      <c r="B191" s="17" t="s">
        <v>8831</v>
      </c>
      <c r="C191" s="17" t="s">
        <v>8832</v>
      </c>
      <c r="D191" s="17" t="s">
        <v>5393</v>
      </c>
      <c r="E191" s="17">
        <v>2018</v>
      </c>
      <c r="F191" s="17" t="s">
        <v>5460</v>
      </c>
      <c r="H191" s="17" t="s">
        <v>8833</v>
      </c>
      <c r="I191" s="17" t="s">
        <v>8834</v>
      </c>
      <c r="J191" s="17" t="s">
        <v>5519</v>
      </c>
      <c r="K191" s="17" t="s">
        <v>8499</v>
      </c>
      <c r="L191" s="17" t="s">
        <v>7464</v>
      </c>
      <c r="M191" s="64">
        <v>2976245</v>
      </c>
      <c r="N191" s="64">
        <v>1635709</v>
      </c>
      <c r="O191" s="17" t="s">
        <v>8835</v>
      </c>
      <c r="P191" s="17" t="s">
        <v>8836</v>
      </c>
      <c r="Q191" s="17" t="s">
        <v>8822</v>
      </c>
      <c r="R191" s="17" t="s">
        <v>5321</v>
      </c>
      <c r="S191" s="17" t="s">
        <v>5321</v>
      </c>
      <c r="T191" s="17" t="s">
        <v>5321</v>
      </c>
      <c r="U191" s="17" t="s">
        <v>5321</v>
      </c>
      <c r="V191" s="17">
        <v>1</v>
      </c>
      <c r="W191" s="17">
        <v>0</v>
      </c>
      <c r="X191" s="17">
        <v>0</v>
      </c>
    </row>
    <row r="192" spans="1:24" s="17" customFormat="1" ht="11.25" x14ac:dyDescent="0.2">
      <c r="A192" s="17" t="s">
        <v>8891</v>
      </c>
      <c r="B192" s="17" t="s">
        <v>8892</v>
      </c>
      <c r="C192" s="17" t="s">
        <v>8893</v>
      </c>
      <c r="D192" s="17" t="s">
        <v>5325</v>
      </c>
      <c r="E192" s="17">
        <v>2018</v>
      </c>
      <c r="F192" s="17" t="s">
        <v>6335</v>
      </c>
      <c r="H192" s="17" t="s">
        <v>8894</v>
      </c>
      <c r="I192" s="17" t="s">
        <v>5321</v>
      </c>
      <c r="J192" s="17" t="s">
        <v>5321</v>
      </c>
      <c r="K192" s="17" t="s">
        <v>8524</v>
      </c>
      <c r="L192" s="17" t="s">
        <v>6411</v>
      </c>
      <c r="M192" s="64">
        <v>10111439</v>
      </c>
      <c r="N192" s="64">
        <v>4081571</v>
      </c>
      <c r="O192" s="17" t="s">
        <v>8895</v>
      </c>
      <c r="P192" s="17" t="s">
        <v>8896</v>
      </c>
      <c r="Q192" s="17" t="s">
        <v>7384</v>
      </c>
      <c r="R192" s="17" t="s">
        <v>5321</v>
      </c>
      <c r="S192" s="17" t="s">
        <v>5321</v>
      </c>
      <c r="T192" s="17" t="s">
        <v>5321</v>
      </c>
      <c r="U192" s="17" t="s">
        <v>8897</v>
      </c>
      <c r="V192" s="17">
        <v>1</v>
      </c>
      <c r="W192" s="17">
        <v>0</v>
      </c>
      <c r="X192" s="17">
        <v>0</v>
      </c>
    </row>
    <row r="193" spans="1:24" s="17" customFormat="1" ht="11.25" x14ac:dyDescent="0.2">
      <c r="A193" s="17" t="s">
        <v>8898</v>
      </c>
      <c r="B193" s="17" t="s">
        <v>8899</v>
      </c>
      <c r="C193" s="17" t="s">
        <v>8900</v>
      </c>
      <c r="D193" s="17" t="s">
        <v>5325</v>
      </c>
      <c r="E193" s="17">
        <v>2018</v>
      </c>
      <c r="F193" s="17" t="s">
        <v>5882</v>
      </c>
      <c r="H193" s="17" t="s">
        <v>8901</v>
      </c>
      <c r="I193" s="17" t="s">
        <v>5321</v>
      </c>
      <c r="J193" s="17" t="s">
        <v>5321</v>
      </c>
      <c r="K193" s="17" t="s">
        <v>8767</v>
      </c>
      <c r="L193" s="17" t="s">
        <v>6658</v>
      </c>
      <c r="M193" s="64">
        <v>1990020</v>
      </c>
      <c r="N193" s="64">
        <v>1184410</v>
      </c>
      <c r="O193" s="17" t="s">
        <v>5952</v>
      </c>
      <c r="P193" s="17" t="s">
        <v>8902</v>
      </c>
      <c r="Q193" s="17" t="s">
        <v>7476</v>
      </c>
      <c r="R193" s="17" t="s">
        <v>5321</v>
      </c>
      <c r="S193" s="17" t="s">
        <v>5321</v>
      </c>
      <c r="T193" s="17" t="s">
        <v>5321</v>
      </c>
      <c r="U193" s="17" t="s">
        <v>8903</v>
      </c>
      <c r="V193" s="17">
        <v>1</v>
      </c>
      <c r="W193" s="17">
        <v>0</v>
      </c>
      <c r="X193" s="17">
        <v>0</v>
      </c>
    </row>
    <row r="194" spans="1:24" s="17" customFormat="1" ht="11.25" x14ac:dyDescent="0.2">
      <c r="A194" s="17" t="s">
        <v>8979</v>
      </c>
      <c r="B194" s="17" t="s">
        <v>8980</v>
      </c>
      <c r="C194" s="17" t="s">
        <v>8981</v>
      </c>
      <c r="D194" s="17" t="s">
        <v>5325</v>
      </c>
      <c r="E194" s="17">
        <v>2018</v>
      </c>
      <c r="F194" s="17" t="s">
        <v>5418</v>
      </c>
      <c r="H194" s="17" t="s">
        <v>7482</v>
      </c>
      <c r="I194" s="17" t="s">
        <v>8982</v>
      </c>
      <c r="J194" s="17" t="s">
        <v>5519</v>
      </c>
      <c r="K194" s="17" t="s">
        <v>8555</v>
      </c>
      <c r="L194" s="17" t="s">
        <v>6180</v>
      </c>
      <c r="M194" s="64">
        <v>10505608</v>
      </c>
      <c r="N194" s="64">
        <v>7879206</v>
      </c>
      <c r="O194" s="17" t="s">
        <v>6464</v>
      </c>
      <c r="P194" s="17" t="s">
        <v>8983</v>
      </c>
      <c r="Q194" s="17" t="s">
        <v>7605</v>
      </c>
      <c r="R194" s="17" t="s">
        <v>8984</v>
      </c>
      <c r="S194" s="17" t="s">
        <v>5321</v>
      </c>
      <c r="T194" s="17" t="s">
        <v>5321</v>
      </c>
      <c r="U194" s="17" t="s">
        <v>8985</v>
      </c>
      <c r="V194" s="17">
        <v>1</v>
      </c>
      <c r="W194" s="17">
        <v>0</v>
      </c>
      <c r="X194" s="17">
        <v>0</v>
      </c>
    </row>
    <row r="195" spans="1:24" s="17" customFormat="1" ht="11.25" x14ac:dyDescent="0.2">
      <c r="A195" s="17" t="s">
        <v>9025</v>
      </c>
      <c r="B195" s="17" t="s">
        <v>9026</v>
      </c>
      <c r="C195" s="17" t="s">
        <v>9027</v>
      </c>
      <c r="D195" s="17" t="s">
        <v>5325</v>
      </c>
      <c r="E195" s="17">
        <v>2019</v>
      </c>
      <c r="F195" s="17" t="s">
        <v>5341</v>
      </c>
      <c r="H195" s="17" t="s">
        <v>9028</v>
      </c>
      <c r="I195" s="17" t="s">
        <v>9029</v>
      </c>
      <c r="J195" s="17" t="s">
        <v>7409</v>
      </c>
      <c r="K195" s="17" t="s">
        <v>9030</v>
      </c>
      <c r="L195" s="17" t="s">
        <v>9031</v>
      </c>
      <c r="M195" s="64">
        <v>3024242</v>
      </c>
      <c r="N195" s="64">
        <v>1814545</v>
      </c>
      <c r="O195" s="17" t="s">
        <v>9032</v>
      </c>
      <c r="P195" s="17" t="s">
        <v>9033</v>
      </c>
      <c r="Q195" s="17" t="s">
        <v>7202</v>
      </c>
      <c r="R195" s="17" t="s">
        <v>5321</v>
      </c>
      <c r="S195" s="17" t="s">
        <v>5321</v>
      </c>
      <c r="T195" s="17" t="s">
        <v>5321</v>
      </c>
      <c r="U195" s="17" t="s">
        <v>9034</v>
      </c>
      <c r="V195" s="17">
        <v>1</v>
      </c>
      <c r="W195" s="17">
        <v>0</v>
      </c>
      <c r="X195" s="17">
        <v>0</v>
      </c>
    </row>
    <row r="196" spans="1:24" s="17" customFormat="1" ht="11.25" x14ac:dyDescent="0.2">
      <c r="A196" s="17" t="s">
        <v>9035</v>
      </c>
      <c r="B196" s="17" t="s">
        <v>9036</v>
      </c>
      <c r="C196" s="17" t="s">
        <v>9037</v>
      </c>
      <c r="D196" s="17" t="s">
        <v>5325</v>
      </c>
      <c r="E196" s="17">
        <v>2019</v>
      </c>
      <c r="F196" s="17" t="s">
        <v>6569</v>
      </c>
      <c r="H196" s="17" t="s">
        <v>9038</v>
      </c>
      <c r="I196" s="17" t="s">
        <v>5321</v>
      </c>
      <c r="J196" s="17" t="s">
        <v>5321</v>
      </c>
      <c r="K196" s="17" t="s">
        <v>9030</v>
      </c>
      <c r="L196" s="17" t="s">
        <v>9039</v>
      </c>
      <c r="M196" s="64">
        <v>5279511</v>
      </c>
      <c r="N196" s="64">
        <v>3959630</v>
      </c>
      <c r="O196" s="17" t="s">
        <v>9040</v>
      </c>
      <c r="P196" s="17" t="s">
        <v>9041</v>
      </c>
      <c r="Q196" s="17" t="s">
        <v>7202</v>
      </c>
      <c r="R196" s="17" t="s">
        <v>9042</v>
      </c>
      <c r="S196" s="17" t="s">
        <v>9043</v>
      </c>
      <c r="T196" s="17" t="s">
        <v>5321</v>
      </c>
      <c r="U196" s="17" t="s">
        <v>9044</v>
      </c>
      <c r="V196" s="17">
        <v>1</v>
      </c>
      <c r="W196" s="17">
        <v>0</v>
      </c>
      <c r="X196" s="17">
        <v>0</v>
      </c>
    </row>
    <row r="197" spans="1:24" s="17" customFormat="1" ht="11.25" x14ac:dyDescent="0.2">
      <c r="A197" s="17" t="s">
        <v>9061</v>
      </c>
      <c r="B197" s="17" t="s">
        <v>9062</v>
      </c>
      <c r="C197" s="17" t="s">
        <v>9063</v>
      </c>
      <c r="D197" s="17" t="s">
        <v>5325</v>
      </c>
      <c r="E197" s="17">
        <v>2019</v>
      </c>
      <c r="F197" s="17" t="s">
        <v>27</v>
      </c>
      <c r="H197" s="17" t="s">
        <v>9064</v>
      </c>
      <c r="I197" s="17" t="s">
        <v>9065</v>
      </c>
      <c r="J197" s="17" t="s">
        <v>5716</v>
      </c>
      <c r="K197" s="17" t="s">
        <v>9030</v>
      </c>
      <c r="L197" s="17" t="s">
        <v>9066</v>
      </c>
      <c r="M197" s="64">
        <v>2943428</v>
      </c>
      <c r="N197" s="64">
        <v>2207571</v>
      </c>
      <c r="O197" s="17" t="s">
        <v>9067</v>
      </c>
      <c r="P197" s="17" t="s">
        <v>9068</v>
      </c>
      <c r="Q197" s="17" t="s">
        <v>5349</v>
      </c>
      <c r="R197" s="17" t="s">
        <v>5321</v>
      </c>
      <c r="S197" s="17" t="s">
        <v>9069</v>
      </c>
      <c r="T197" s="17" t="s">
        <v>5321</v>
      </c>
      <c r="U197" s="17" t="s">
        <v>9070</v>
      </c>
      <c r="V197" s="17">
        <v>1</v>
      </c>
      <c r="W197" s="17">
        <v>0</v>
      </c>
      <c r="X197" s="17">
        <v>0</v>
      </c>
    </row>
    <row r="198" spans="1:24" s="17" customFormat="1" ht="11.25" x14ac:dyDescent="0.2">
      <c r="A198" s="17" t="s">
        <v>9078</v>
      </c>
      <c r="B198" s="17" t="s">
        <v>9079</v>
      </c>
      <c r="C198" s="17" t="s">
        <v>9080</v>
      </c>
      <c r="D198" s="17" t="s">
        <v>5495</v>
      </c>
      <c r="E198" s="17">
        <v>2019</v>
      </c>
      <c r="F198" s="17" t="s">
        <v>5741</v>
      </c>
      <c r="I198" s="17" t="s">
        <v>9081</v>
      </c>
      <c r="J198" s="17" t="s">
        <v>8637</v>
      </c>
      <c r="K198" s="17" t="s">
        <v>9082</v>
      </c>
      <c r="L198" s="17" t="s">
        <v>7984</v>
      </c>
      <c r="M198" s="64">
        <v>19484173</v>
      </c>
      <c r="N198" s="64">
        <v>11690504</v>
      </c>
      <c r="O198" s="17" t="s">
        <v>9083</v>
      </c>
      <c r="P198" s="17" t="s">
        <v>9084</v>
      </c>
      <c r="Q198" s="17" t="s">
        <v>9085</v>
      </c>
      <c r="R198" s="17" t="s">
        <v>5321</v>
      </c>
      <c r="S198" s="17" t="s">
        <v>5321</v>
      </c>
      <c r="T198" s="17" t="s">
        <v>5321</v>
      </c>
      <c r="U198" s="17" t="s">
        <v>5321</v>
      </c>
      <c r="V198" s="17">
        <v>1</v>
      </c>
      <c r="W198" s="17">
        <v>0</v>
      </c>
      <c r="X198" s="17">
        <v>0</v>
      </c>
    </row>
    <row r="199" spans="1:24" s="17" customFormat="1" ht="11.25" x14ac:dyDescent="0.2">
      <c r="A199" s="17" t="s">
        <v>9086</v>
      </c>
      <c r="B199" s="17" t="s">
        <v>9087</v>
      </c>
      <c r="C199" s="17" t="s">
        <v>9088</v>
      </c>
      <c r="D199" s="17" t="s">
        <v>5325</v>
      </c>
      <c r="E199" s="17">
        <v>2018</v>
      </c>
      <c r="F199" s="17" t="s">
        <v>11</v>
      </c>
      <c r="H199" s="17" t="s">
        <v>9089</v>
      </c>
      <c r="I199" s="17" t="s">
        <v>9090</v>
      </c>
      <c r="J199" s="17" t="s">
        <v>8637</v>
      </c>
      <c r="K199" s="17" t="s">
        <v>9091</v>
      </c>
      <c r="L199" s="17" t="s">
        <v>5434</v>
      </c>
      <c r="M199" s="64">
        <v>18684201</v>
      </c>
      <c r="N199" s="64">
        <v>11210161</v>
      </c>
      <c r="O199" s="17" t="s">
        <v>5846</v>
      </c>
      <c r="P199" s="17" t="s">
        <v>9092</v>
      </c>
      <c r="Q199" s="17" t="s">
        <v>5349</v>
      </c>
      <c r="R199" s="17" t="s">
        <v>9093</v>
      </c>
      <c r="S199" s="17" t="s">
        <v>5321</v>
      </c>
      <c r="T199" s="17" t="s">
        <v>5321</v>
      </c>
      <c r="U199" s="17" t="s">
        <v>9094</v>
      </c>
      <c r="V199" s="17">
        <v>1</v>
      </c>
      <c r="W199" s="17">
        <v>0</v>
      </c>
      <c r="X199" s="17">
        <v>0</v>
      </c>
    </row>
    <row r="200" spans="1:24" s="17" customFormat="1" ht="11.25" x14ac:dyDescent="0.2">
      <c r="A200" s="17" t="s">
        <v>9095</v>
      </c>
      <c r="B200" s="17" t="s">
        <v>9096</v>
      </c>
      <c r="C200" s="17" t="s">
        <v>9097</v>
      </c>
      <c r="D200" s="17" t="s">
        <v>5381</v>
      </c>
      <c r="E200" s="17">
        <v>2019</v>
      </c>
      <c r="F200" s="17" t="s">
        <v>5460</v>
      </c>
      <c r="H200" s="17" t="s">
        <v>9098</v>
      </c>
      <c r="I200" s="17" t="s">
        <v>9099</v>
      </c>
      <c r="J200" s="17" t="s">
        <v>7343</v>
      </c>
      <c r="K200" s="17" t="s">
        <v>9030</v>
      </c>
      <c r="L200" s="17" t="s">
        <v>7464</v>
      </c>
      <c r="M200" s="64">
        <v>1378727</v>
      </c>
      <c r="N200" s="64">
        <v>758290</v>
      </c>
      <c r="O200" s="17" t="s">
        <v>9100</v>
      </c>
      <c r="P200" s="17" t="s">
        <v>9101</v>
      </c>
      <c r="Q200" s="17" t="s">
        <v>7605</v>
      </c>
      <c r="R200" s="17" t="s">
        <v>9102</v>
      </c>
      <c r="S200" s="17" t="s">
        <v>5321</v>
      </c>
      <c r="T200" s="17" t="s">
        <v>5321</v>
      </c>
      <c r="U200" s="17" t="s">
        <v>5321</v>
      </c>
      <c r="V200" s="17">
        <v>1</v>
      </c>
      <c r="W200" s="17">
        <v>0</v>
      </c>
      <c r="X200" s="17">
        <v>0</v>
      </c>
    </row>
    <row r="201" spans="1:24" s="17" customFormat="1" ht="11.25" x14ac:dyDescent="0.2">
      <c r="A201" s="17" t="s">
        <v>9110</v>
      </c>
      <c r="B201" s="17" t="s">
        <v>9111</v>
      </c>
      <c r="C201" s="17" t="s">
        <v>9112</v>
      </c>
      <c r="D201" s="17" t="s">
        <v>5381</v>
      </c>
      <c r="E201" s="17">
        <v>2019</v>
      </c>
      <c r="F201" s="17" t="s">
        <v>5496</v>
      </c>
      <c r="H201" s="17" t="s">
        <v>9113</v>
      </c>
      <c r="I201" s="17" t="s">
        <v>9114</v>
      </c>
      <c r="J201" s="17" t="s">
        <v>7409</v>
      </c>
      <c r="K201" s="17" t="s">
        <v>9030</v>
      </c>
      <c r="L201" s="17" t="s">
        <v>7464</v>
      </c>
      <c r="M201" s="64">
        <v>913861</v>
      </c>
      <c r="N201" s="64">
        <v>491647</v>
      </c>
      <c r="O201" s="17" t="s">
        <v>9115</v>
      </c>
      <c r="P201" s="17" t="s">
        <v>9116</v>
      </c>
      <c r="Q201" s="17" t="s">
        <v>6971</v>
      </c>
      <c r="R201" s="17" t="s">
        <v>5321</v>
      </c>
      <c r="S201" s="17" t="s">
        <v>9117</v>
      </c>
      <c r="T201" s="17" t="s">
        <v>5321</v>
      </c>
      <c r="U201" s="17" t="s">
        <v>5321</v>
      </c>
      <c r="V201" s="17">
        <v>1</v>
      </c>
      <c r="W201" s="17">
        <v>0</v>
      </c>
      <c r="X201" s="17">
        <v>0</v>
      </c>
    </row>
    <row r="202" spans="1:24" s="17" customFormat="1" ht="11.25" x14ac:dyDescent="0.2">
      <c r="A202" s="17" t="s">
        <v>9132</v>
      </c>
      <c r="B202" s="17" t="s">
        <v>9133</v>
      </c>
      <c r="C202" s="17" t="s">
        <v>9134</v>
      </c>
      <c r="D202" s="17" t="s">
        <v>5381</v>
      </c>
      <c r="E202" s="17">
        <v>2019</v>
      </c>
      <c r="F202" s="17" t="s">
        <v>5460</v>
      </c>
      <c r="H202" s="17" t="s">
        <v>9135</v>
      </c>
      <c r="I202" s="17" t="s">
        <v>5321</v>
      </c>
      <c r="J202" s="17" t="s">
        <v>5321</v>
      </c>
      <c r="K202" s="17" t="s">
        <v>9107</v>
      </c>
      <c r="L202" s="17" t="s">
        <v>9136</v>
      </c>
      <c r="M202" s="64">
        <v>1246805</v>
      </c>
      <c r="N202" s="64">
        <v>659271</v>
      </c>
      <c r="O202" s="17" t="s">
        <v>9137</v>
      </c>
      <c r="P202" s="17" t="s">
        <v>9138</v>
      </c>
      <c r="Q202" s="17" t="s">
        <v>9139</v>
      </c>
      <c r="R202" s="17" t="s">
        <v>5321</v>
      </c>
      <c r="S202" s="17" t="s">
        <v>5321</v>
      </c>
      <c r="T202" s="17" t="s">
        <v>5321</v>
      </c>
      <c r="U202" s="17" t="s">
        <v>5321</v>
      </c>
      <c r="V202" s="17">
        <v>1</v>
      </c>
      <c r="W202" s="17">
        <v>0</v>
      </c>
      <c r="X202" s="17">
        <v>0</v>
      </c>
    </row>
    <row r="203" spans="1:24" s="17" customFormat="1" ht="11.25" x14ac:dyDescent="0.2">
      <c r="A203" s="17" t="s">
        <v>9143</v>
      </c>
      <c r="B203" s="17" t="s">
        <v>9144</v>
      </c>
      <c r="C203" s="17" t="s">
        <v>9145</v>
      </c>
      <c r="D203" s="17" t="s">
        <v>5325</v>
      </c>
      <c r="E203" s="17">
        <v>2019</v>
      </c>
      <c r="F203" s="17" t="s">
        <v>5460</v>
      </c>
      <c r="H203" s="17" t="s">
        <v>6453</v>
      </c>
      <c r="I203" s="17" t="s">
        <v>9146</v>
      </c>
      <c r="J203" s="17" t="s">
        <v>8637</v>
      </c>
      <c r="K203" s="17" t="s">
        <v>9030</v>
      </c>
      <c r="L203" s="17" t="s">
        <v>7771</v>
      </c>
      <c r="M203" s="64">
        <v>3293690</v>
      </c>
      <c r="N203" s="64">
        <v>1811532</v>
      </c>
      <c r="O203" s="17" t="s">
        <v>9147</v>
      </c>
      <c r="P203" s="17" t="s">
        <v>9148</v>
      </c>
      <c r="Q203" s="17" t="s">
        <v>5979</v>
      </c>
      <c r="R203" s="17" t="s">
        <v>9149</v>
      </c>
      <c r="S203" s="17" t="s">
        <v>5321</v>
      </c>
      <c r="T203" s="17" t="s">
        <v>5321</v>
      </c>
      <c r="U203" s="17" t="s">
        <v>9150</v>
      </c>
      <c r="V203" s="17">
        <v>1</v>
      </c>
      <c r="W203" s="17">
        <v>0</v>
      </c>
      <c r="X203" s="17">
        <v>0</v>
      </c>
    </row>
    <row r="204" spans="1:24" s="17" customFormat="1" ht="11.25" x14ac:dyDescent="0.2">
      <c r="A204" s="17" t="s">
        <v>9204</v>
      </c>
      <c r="B204" s="17" t="s">
        <v>9205</v>
      </c>
      <c r="C204" s="17" t="s">
        <v>9206</v>
      </c>
      <c r="D204" s="17" t="s">
        <v>5325</v>
      </c>
      <c r="E204" s="17">
        <v>2019</v>
      </c>
      <c r="F204" s="17" t="s">
        <v>5418</v>
      </c>
      <c r="H204" s="17" t="s">
        <v>9207</v>
      </c>
      <c r="I204" s="17" t="s">
        <v>9208</v>
      </c>
      <c r="J204" s="17" t="s">
        <v>5519</v>
      </c>
      <c r="K204" s="17" t="s">
        <v>9030</v>
      </c>
      <c r="L204" s="17" t="s">
        <v>9209</v>
      </c>
      <c r="M204" s="64">
        <v>8975945</v>
      </c>
      <c r="N204" s="64">
        <v>5385567</v>
      </c>
      <c r="O204" s="17" t="s">
        <v>9210</v>
      </c>
      <c r="P204" s="17" t="s">
        <v>9211</v>
      </c>
      <c r="Q204" s="17" t="s">
        <v>5349</v>
      </c>
      <c r="R204" s="17" t="s">
        <v>9212</v>
      </c>
      <c r="S204" s="17" t="s">
        <v>5321</v>
      </c>
      <c r="T204" s="17" t="s">
        <v>5321</v>
      </c>
      <c r="U204" s="17" t="s">
        <v>9213</v>
      </c>
      <c r="V204" s="17">
        <v>1</v>
      </c>
      <c r="W204" s="17">
        <v>0</v>
      </c>
      <c r="X204" s="17">
        <v>0</v>
      </c>
    </row>
    <row r="205" spans="1:24" s="17" customFormat="1" ht="11.25" x14ac:dyDescent="0.2">
      <c r="A205" s="17" t="s">
        <v>9214</v>
      </c>
      <c r="B205" s="17" t="s">
        <v>9215</v>
      </c>
      <c r="C205" s="17" t="s">
        <v>9216</v>
      </c>
      <c r="D205" s="17" t="s">
        <v>5325</v>
      </c>
      <c r="E205" s="17">
        <v>2019</v>
      </c>
      <c r="F205" s="17" t="s">
        <v>6569</v>
      </c>
      <c r="H205" s="17" t="s">
        <v>9217</v>
      </c>
      <c r="I205" s="17" t="s">
        <v>9218</v>
      </c>
      <c r="J205" s="17" t="s">
        <v>8061</v>
      </c>
      <c r="K205" s="17" t="s">
        <v>9030</v>
      </c>
      <c r="L205" s="17" t="s">
        <v>9219</v>
      </c>
      <c r="M205" s="64">
        <v>6636170</v>
      </c>
      <c r="N205" s="64">
        <v>4977125</v>
      </c>
      <c r="O205" s="17" t="s">
        <v>5372</v>
      </c>
      <c r="P205" s="17" t="s">
        <v>9220</v>
      </c>
      <c r="Q205" s="17" t="s">
        <v>7908</v>
      </c>
      <c r="R205" s="17" t="s">
        <v>5375</v>
      </c>
      <c r="S205" s="17" t="s">
        <v>9221</v>
      </c>
      <c r="T205" s="17" t="s">
        <v>9222</v>
      </c>
      <c r="U205" s="17" t="s">
        <v>9223</v>
      </c>
      <c r="V205" s="17">
        <v>1</v>
      </c>
      <c r="W205" s="17">
        <v>0</v>
      </c>
      <c r="X205" s="17">
        <v>0</v>
      </c>
    </row>
    <row r="206" spans="1:24" s="17" customFormat="1" ht="11.25" x14ac:dyDescent="0.2">
      <c r="A206" s="17" t="s">
        <v>9249</v>
      </c>
      <c r="B206" s="17" t="s">
        <v>9250</v>
      </c>
      <c r="C206" s="17" t="s">
        <v>9251</v>
      </c>
      <c r="D206" s="17" t="s">
        <v>5381</v>
      </c>
      <c r="E206" s="17">
        <v>2019</v>
      </c>
      <c r="F206" s="17" t="s">
        <v>5394</v>
      </c>
      <c r="H206" s="17" t="s">
        <v>7692</v>
      </c>
      <c r="I206" s="17" t="s">
        <v>9252</v>
      </c>
      <c r="J206" s="17" t="s">
        <v>7343</v>
      </c>
      <c r="K206" s="17" t="s">
        <v>9030</v>
      </c>
      <c r="L206" s="17" t="s">
        <v>9253</v>
      </c>
      <c r="M206" s="64">
        <v>3404081</v>
      </c>
      <c r="N206" s="64">
        <v>1868009</v>
      </c>
      <c r="O206" s="17" t="s">
        <v>9254</v>
      </c>
      <c r="P206" s="17" t="s">
        <v>9255</v>
      </c>
      <c r="Q206" s="17" t="s">
        <v>5675</v>
      </c>
      <c r="R206" s="17" t="s">
        <v>5321</v>
      </c>
      <c r="S206" s="17" t="s">
        <v>5321</v>
      </c>
      <c r="T206" s="17" t="s">
        <v>5321</v>
      </c>
      <c r="U206" s="17" t="s">
        <v>5321</v>
      </c>
      <c r="V206" s="17">
        <v>1</v>
      </c>
      <c r="W206" s="17">
        <v>0</v>
      </c>
      <c r="X206" s="17">
        <v>0</v>
      </c>
    </row>
    <row r="207" spans="1:24" s="17" customFormat="1" ht="11.25" x14ac:dyDescent="0.2">
      <c r="A207" s="17" t="s">
        <v>9256</v>
      </c>
      <c r="B207" s="17" t="s">
        <v>9257</v>
      </c>
      <c r="C207" s="17" t="s">
        <v>9258</v>
      </c>
      <c r="D207" s="17" t="s">
        <v>5495</v>
      </c>
      <c r="E207" s="17">
        <v>2018</v>
      </c>
      <c r="F207" s="17" t="s">
        <v>13</v>
      </c>
      <c r="G207" s="17" t="s">
        <v>13</v>
      </c>
      <c r="H207" s="17" t="s">
        <v>9259</v>
      </c>
      <c r="I207" s="17" t="s">
        <v>5321</v>
      </c>
      <c r="J207" s="17" t="s">
        <v>5321</v>
      </c>
      <c r="K207" s="17" t="s">
        <v>9091</v>
      </c>
      <c r="L207" s="17" t="s">
        <v>9260</v>
      </c>
      <c r="M207" s="64">
        <v>20369805</v>
      </c>
      <c r="N207" s="64">
        <v>9500000</v>
      </c>
      <c r="O207" s="17" t="s">
        <v>9261</v>
      </c>
      <c r="P207" s="17" t="s">
        <v>9262</v>
      </c>
      <c r="Q207" s="17" t="s">
        <v>9263</v>
      </c>
      <c r="R207" s="17" t="s">
        <v>5321</v>
      </c>
      <c r="S207" s="17" t="s">
        <v>5321</v>
      </c>
      <c r="T207" s="17" t="s">
        <v>5321</v>
      </c>
      <c r="U207" s="17" t="s">
        <v>5321</v>
      </c>
      <c r="V207" s="17">
        <v>1</v>
      </c>
      <c r="W207" s="17">
        <v>0</v>
      </c>
      <c r="X207" s="17">
        <v>0</v>
      </c>
    </row>
    <row r="208" spans="1:24" s="17" customFormat="1" ht="11.25" x14ac:dyDescent="0.2">
      <c r="A208" s="17" t="s">
        <v>9264</v>
      </c>
      <c r="B208" s="17" t="s">
        <v>9265</v>
      </c>
      <c r="C208" s="17" t="s">
        <v>9266</v>
      </c>
      <c r="D208" s="17" t="s">
        <v>5495</v>
      </c>
      <c r="E208" s="17">
        <v>2018</v>
      </c>
      <c r="F208" s="17" t="s">
        <v>5713</v>
      </c>
      <c r="I208" s="17" t="s">
        <v>9267</v>
      </c>
      <c r="J208" s="17" t="s">
        <v>8637</v>
      </c>
      <c r="K208" s="17" t="s">
        <v>8716</v>
      </c>
      <c r="L208" s="17" t="s">
        <v>9268</v>
      </c>
      <c r="M208" s="64">
        <v>19561784</v>
      </c>
      <c r="N208" s="64">
        <v>11611434</v>
      </c>
      <c r="O208" s="17" t="s">
        <v>9269</v>
      </c>
      <c r="P208" s="17" t="s">
        <v>9270</v>
      </c>
      <c r="Q208" s="17" t="s">
        <v>5349</v>
      </c>
      <c r="R208" s="17" t="s">
        <v>5321</v>
      </c>
      <c r="S208" s="17" t="s">
        <v>5321</v>
      </c>
      <c r="T208" s="17" t="s">
        <v>5321</v>
      </c>
      <c r="U208" s="17" t="s">
        <v>5321</v>
      </c>
      <c r="V208" s="17">
        <v>1</v>
      </c>
      <c r="W208" s="17">
        <v>0</v>
      </c>
      <c r="X208" s="17">
        <v>0</v>
      </c>
    </row>
    <row r="209" spans="1:24" s="17" customFormat="1" ht="11.25" x14ac:dyDescent="0.2">
      <c r="A209" s="17" t="s">
        <v>9306</v>
      </c>
      <c r="B209" s="17" t="s">
        <v>9307</v>
      </c>
      <c r="C209" s="17" t="s">
        <v>9308</v>
      </c>
      <c r="D209" s="17" t="s">
        <v>5441</v>
      </c>
      <c r="E209" s="17">
        <v>2019</v>
      </c>
      <c r="F209" s="17" t="s">
        <v>6335</v>
      </c>
      <c r="H209" s="17" t="s">
        <v>7678</v>
      </c>
      <c r="I209" s="17" t="s">
        <v>5321</v>
      </c>
      <c r="J209" s="17" t="s">
        <v>5321</v>
      </c>
      <c r="K209" s="17" t="s">
        <v>9309</v>
      </c>
      <c r="L209" s="17" t="s">
        <v>5399</v>
      </c>
      <c r="M209" s="64">
        <v>2846669</v>
      </c>
      <c r="N209" s="64">
        <v>1240975</v>
      </c>
      <c r="O209" s="17" t="s">
        <v>9310</v>
      </c>
      <c r="P209" s="17" t="s">
        <v>9311</v>
      </c>
      <c r="Q209" s="17" t="s">
        <v>9312</v>
      </c>
      <c r="R209" s="17" t="s">
        <v>5321</v>
      </c>
      <c r="S209" s="17" t="s">
        <v>5321</v>
      </c>
      <c r="T209" s="17" t="s">
        <v>5321</v>
      </c>
      <c r="U209" s="17" t="s">
        <v>5321</v>
      </c>
      <c r="V209" s="17">
        <v>1</v>
      </c>
      <c r="W209" s="17">
        <v>0</v>
      </c>
      <c r="X209" s="17">
        <v>0</v>
      </c>
    </row>
    <row r="210" spans="1:24" s="17" customFormat="1" ht="11.25" x14ac:dyDescent="0.2">
      <c r="A210" s="17" t="s">
        <v>9327</v>
      </c>
      <c r="B210" s="17" t="s">
        <v>9328</v>
      </c>
      <c r="C210" s="17" t="s">
        <v>9329</v>
      </c>
      <c r="D210" s="17" t="s">
        <v>5325</v>
      </c>
      <c r="E210" s="17">
        <v>2019</v>
      </c>
      <c r="F210" s="17" t="s">
        <v>11</v>
      </c>
      <c r="H210" s="17" t="s">
        <v>9330</v>
      </c>
      <c r="I210" s="17" t="s">
        <v>9331</v>
      </c>
      <c r="J210" s="17" t="s">
        <v>8742</v>
      </c>
      <c r="K210" s="17" t="s">
        <v>9030</v>
      </c>
      <c r="L210" s="17" t="s">
        <v>9332</v>
      </c>
      <c r="M210" s="64">
        <v>8830082</v>
      </c>
      <c r="N210" s="64">
        <v>5298049</v>
      </c>
      <c r="O210" s="17" t="s">
        <v>9333</v>
      </c>
      <c r="P210" s="17" t="s">
        <v>9334</v>
      </c>
      <c r="Q210" s="17" t="s">
        <v>5349</v>
      </c>
      <c r="R210" s="17" t="s">
        <v>5321</v>
      </c>
      <c r="S210" s="17" t="s">
        <v>9335</v>
      </c>
      <c r="T210" s="17" t="s">
        <v>5321</v>
      </c>
      <c r="U210" s="17" t="s">
        <v>9336</v>
      </c>
      <c r="V210" s="17">
        <v>1</v>
      </c>
      <c r="W210" s="17">
        <v>0</v>
      </c>
      <c r="X210" s="17">
        <v>0</v>
      </c>
    </row>
    <row r="211" spans="1:24" s="17" customFormat="1" ht="11.25" x14ac:dyDescent="0.2">
      <c r="A211" s="17" t="s">
        <v>7574</v>
      </c>
      <c r="B211" s="17" t="s">
        <v>9370</v>
      </c>
      <c r="C211" s="17" t="s">
        <v>7576</v>
      </c>
      <c r="D211" s="17" t="s">
        <v>9296</v>
      </c>
      <c r="E211" s="17">
        <v>2015</v>
      </c>
      <c r="F211" s="17" t="s">
        <v>5516</v>
      </c>
      <c r="I211" s="17" t="s">
        <v>5321</v>
      </c>
      <c r="J211" s="17" t="s">
        <v>5321</v>
      </c>
      <c r="K211" s="17" t="s">
        <v>5936</v>
      </c>
      <c r="L211" s="17" t="s">
        <v>5530</v>
      </c>
      <c r="M211" s="64">
        <v>582500</v>
      </c>
      <c r="N211" s="64">
        <v>407750</v>
      </c>
      <c r="O211" s="17" t="s">
        <v>5321</v>
      </c>
      <c r="P211" s="17" t="s">
        <v>5321</v>
      </c>
      <c r="Q211" s="17" t="s">
        <v>5321</v>
      </c>
      <c r="R211" s="17" t="s">
        <v>5321</v>
      </c>
      <c r="S211" s="17" t="s">
        <v>5321</v>
      </c>
      <c r="T211" s="17" t="s">
        <v>5321</v>
      </c>
      <c r="U211" s="17" t="s">
        <v>5321</v>
      </c>
      <c r="V211" s="17">
        <v>0</v>
      </c>
      <c r="W211" s="17">
        <v>0</v>
      </c>
      <c r="X211" s="17">
        <v>0</v>
      </c>
    </row>
    <row r="212" spans="1:24" s="17" customFormat="1" ht="11.25" x14ac:dyDescent="0.2">
      <c r="A212" s="17" t="s">
        <v>7428</v>
      </c>
      <c r="B212" s="17" t="s">
        <v>9387</v>
      </c>
      <c r="C212" s="17" t="s">
        <v>5534</v>
      </c>
      <c r="D212" s="17" t="s">
        <v>9296</v>
      </c>
      <c r="E212" s="17">
        <v>2015</v>
      </c>
      <c r="F212" s="17" t="s">
        <v>5418</v>
      </c>
      <c r="I212" s="17" t="s">
        <v>5321</v>
      </c>
      <c r="J212" s="17" t="s">
        <v>5321</v>
      </c>
      <c r="K212" s="17" t="s">
        <v>5936</v>
      </c>
      <c r="L212" s="17" t="s">
        <v>5530</v>
      </c>
      <c r="M212" s="64">
        <v>1454000</v>
      </c>
      <c r="N212" s="64">
        <v>320000</v>
      </c>
      <c r="O212" s="17" t="s">
        <v>5321</v>
      </c>
      <c r="P212" s="17" t="s">
        <v>5321</v>
      </c>
      <c r="Q212" s="17" t="s">
        <v>5321</v>
      </c>
      <c r="R212" s="17" t="s">
        <v>5321</v>
      </c>
      <c r="S212" s="17" t="s">
        <v>5321</v>
      </c>
      <c r="T212" s="17" t="s">
        <v>5321</v>
      </c>
      <c r="U212" s="17" t="s">
        <v>5321</v>
      </c>
      <c r="V212" s="17">
        <v>0</v>
      </c>
      <c r="W212" s="17">
        <v>0</v>
      </c>
      <c r="X212" s="17">
        <v>0</v>
      </c>
    </row>
    <row r="213" spans="1:24" s="17" customFormat="1" ht="11.25" x14ac:dyDescent="0.2">
      <c r="A213" s="17" t="s">
        <v>9450</v>
      </c>
      <c r="B213" s="17" t="s">
        <v>9451</v>
      </c>
      <c r="C213" s="17" t="s">
        <v>9452</v>
      </c>
      <c r="D213" s="17" t="s">
        <v>5325</v>
      </c>
      <c r="E213" s="17">
        <v>2019</v>
      </c>
      <c r="F213" s="17" t="s">
        <v>6335</v>
      </c>
      <c r="H213" s="17" t="s">
        <v>9453</v>
      </c>
      <c r="I213" s="17" t="s">
        <v>9454</v>
      </c>
      <c r="J213" s="17" t="s">
        <v>9455</v>
      </c>
      <c r="K213" s="17" t="s">
        <v>9030</v>
      </c>
      <c r="L213" s="17" t="s">
        <v>6736</v>
      </c>
      <c r="M213" s="64">
        <v>4899191</v>
      </c>
      <c r="N213" s="64">
        <v>3674386</v>
      </c>
      <c r="O213" s="17" t="s">
        <v>9456</v>
      </c>
      <c r="P213" s="17" t="s">
        <v>9457</v>
      </c>
      <c r="Q213" s="17" t="s">
        <v>5349</v>
      </c>
      <c r="R213" s="17" t="s">
        <v>5321</v>
      </c>
      <c r="S213" s="17" t="s">
        <v>9458</v>
      </c>
      <c r="T213" s="17" t="s">
        <v>5321</v>
      </c>
      <c r="U213" s="17" t="s">
        <v>5321</v>
      </c>
      <c r="V213" s="17">
        <v>1</v>
      </c>
      <c r="W213" s="17">
        <v>0</v>
      </c>
      <c r="X213" s="17">
        <v>0</v>
      </c>
    </row>
    <row r="214" spans="1:24" s="17" customFormat="1" ht="11.25" x14ac:dyDescent="0.2">
      <c r="A214" s="17" t="s">
        <v>9472</v>
      </c>
      <c r="B214" s="17" t="s">
        <v>9473</v>
      </c>
      <c r="C214" s="17" t="s">
        <v>9474</v>
      </c>
      <c r="D214" s="17" t="s">
        <v>5393</v>
      </c>
      <c r="E214" s="17">
        <v>2019</v>
      </c>
      <c r="F214" s="17" t="s">
        <v>5418</v>
      </c>
      <c r="H214" s="17" t="s">
        <v>9475</v>
      </c>
      <c r="I214" s="17" t="s">
        <v>9476</v>
      </c>
      <c r="J214" s="17" t="s">
        <v>7254</v>
      </c>
      <c r="K214" s="17" t="s">
        <v>9030</v>
      </c>
      <c r="L214" s="17" t="s">
        <v>6736</v>
      </c>
      <c r="M214" s="64">
        <v>2158480</v>
      </c>
      <c r="N214" s="64">
        <v>1187164</v>
      </c>
      <c r="O214" s="17" t="s">
        <v>9477</v>
      </c>
      <c r="P214" s="17" t="s">
        <v>9478</v>
      </c>
      <c r="Q214" s="17" t="s">
        <v>9479</v>
      </c>
      <c r="R214" s="17" t="s">
        <v>5321</v>
      </c>
      <c r="S214" s="17" t="s">
        <v>5321</v>
      </c>
      <c r="T214" s="17" t="s">
        <v>5321</v>
      </c>
      <c r="U214" s="17" t="s">
        <v>5321</v>
      </c>
      <c r="V214" s="17">
        <v>1</v>
      </c>
      <c r="W214" s="17">
        <v>0</v>
      </c>
      <c r="X214" s="17">
        <v>0</v>
      </c>
    </row>
    <row r="215" spans="1:24" s="17" customFormat="1" ht="11.25" x14ac:dyDescent="0.2">
      <c r="A215" s="17" t="s">
        <v>9480</v>
      </c>
      <c r="B215" s="17" t="s">
        <v>9481</v>
      </c>
      <c r="C215" s="17" t="s">
        <v>9482</v>
      </c>
      <c r="D215" s="17" t="s">
        <v>5325</v>
      </c>
      <c r="E215" s="17">
        <v>2018</v>
      </c>
      <c r="F215" s="17" t="s">
        <v>23</v>
      </c>
      <c r="H215" s="17" t="s">
        <v>9483</v>
      </c>
      <c r="I215" s="17" t="s">
        <v>9484</v>
      </c>
      <c r="J215" s="17" t="s">
        <v>7409</v>
      </c>
      <c r="K215" s="17" t="s">
        <v>8499</v>
      </c>
      <c r="L215" s="17" t="s">
        <v>6736</v>
      </c>
      <c r="M215" s="64">
        <v>6002264</v>
      </c>
      <c r="N215" s="64">
        <v>3601358</v>
      </c>
      <c r="O215" s="17" t="s">
        <v>5977</v>
      </c>
      <c r="P215" s="17" t="s">
        <v>9485</v>
      </c>
      <c r="Q215" s="17" t="s">
        <v>7931</v>
      </c>
      <c r="R215" s="17" t="s">
        <v>5321</v>
      </c>
      <c r="S215" s="17" t="s">
        <v>9486</v>
      </c>
      <c r="T215" s="17" t="s">
        <v>5321</v>
      </c>
      <c r="U215" s="17" t="s">
        <v>9487</v>
      </c>
      <c r="V215" s="17">
        <v>1</v>
      </c>
      <c r="W215" s="17">
        <v>0</v>
      </c>
      <c r="X215" s="17">
        <v>0</v>
      </c>
    </row>
    <row r="216" spans="1:24" s="17" customFormat="1" ht="11.25" x14ac:dyDescent="0.2">
      <c r="A216" s="17" t="s">
        <v>9504</v>
      </c>
      <c r="B216" s="17" t="s">
        <v>9505</v>
      </c>
      <c r="C216" s="17" t="s">
        <v>9506</v>
      </c>
      <c r="D216" s="17" t="s">
        <v>5325</v>
      </c>
      <c r="E216" s="17">
        <v>2018</v>
      </c>
      <c r="F216" s="17" t="s">
        <v>5326</v>
      </c>
      <c r="H216" s="17" t="s">
        <v>8222</v>
      </c>
      <c r="I216" s="17" t="s">
        <v>5321</v>
      </c>
      <c r="J216" s="17" t="s">
        <v>5321</v>
      </c>
      <c r="K216" s="17" t="s">
        <v>8555</v>
      </c>
      <c r="L216" s="17" t="s">
        <v>9507</v>
      </c>
      <c r="M216" s="64">
        <v>2457601</v>
      </c>
      <c r="N216" s="64">
        <v>1474560</v>
      </c>
      <c r="O216" s="17" t="s">
        <v>9508</v>
      </c>
      <c r="P216" s="17" t="s">
        <v>9509</v>
      </c>
      <c r="Q216" s="17" t="s">
        <v>5349</v>
      </c>
      <c r="R216" s="17" t="s">
        <v>5321</v>
      </c>
      <c r="S216" s="17" t="s">
        <v>5321</v>
      </c>
      <c r="T216" s="17" t="s">
        <v>5321</v>
      </c>
      <c r="U216" s="17" t="s">
        <v>9510</v>
      </c>
      <c r="V216" s="17">
        <v>1</v>
      </c>
      <c r="W216" s="17">
        <v>0</v>
      </c>
      <c r="X216" s="17">
        <v>0</v>
      </c>
    </row>
    <row r="217" spans="1:24" s="17" customFormat="1" ht="11.25" x14ac:dyDescent="0.2">
      <c r="A217" s="17" t="s">
        <v>9511</v>
      </c>
      <c r="B217" s="17" t="s">
        <v>9512</v>
      </c>
      <c r="C217" s="17" t="s">
        <v>9513</v>
      </c>
      <c r="D217" s="17" t="s">
        <v>5325</v>
      </c>
      <c r="E217" s="17">
        <v>2018</v>
      </c>
      <c r="F217" s="17" t="s">
        <v>6374</v>
      </c>
      <c r="H217" s="17" t="s">
        <v>9514</v>
      </c>
      <c r="I217" s="17" t="s">
        <v>9515</v>
      </c>
      <c r="J217" s="17" t="s">
        <v>5716</v>
      </c>
      <c r="K217" s="17" t="s">
        <v>9516</v>
      </c>
      <c r="L217" s="17" t="s">
        <v>9517</v>
      </c>
      <c r="M217" s="64">
        <v>1986260</v>
      </c>
      <c r="N217" s="64">
        <v>1460260</v>
      </c>
      <c r="O217" s="17" t="s">
        <v>5372</v>
      </c>
      <c r="P217" s="17" t="s">
        <v>9518</v>
      </c>
      <c r="Q217" s="17" t="s">
        <v>7931</v>
      </c>
      <c r="R217" s="17" t="s">
        <v>5321</v>
      </c>
      <c r="S217" s="17" t="s">
        <v>5321</v>
      </c>
      <c r="T217" s="17" t="s">
        <v>9519</v>
      </c>
      <c r="U217" s="17" t="s">
        <v>9520</v>
      </c>
      <c r="V217" s="17">
        <v>1</v>
      </c>
      <c r="W217" s="17">
        <v>0</v>
      </c>
      <c r="X217" s="17">
        <v>0</v>
      </c>
    </row>
    <row r="218" spans="1:24" s="17" customFormat="1" ht="11.25" x14ac:dyDescent="0.2">
      <c r="A218" s="17" t="s">
        <v>9529</v>
      </c>
      <c r="B218" s="17" t="s">
        <v>9530</v>
      </c>
      <c r="C218" s="17" t="s">
        <v>9531</v>
      </c>
      <c r="D218" s="17" t="s">
        <v>5325</v>
      </c>
      <c r="E218" s="17">
        <v>2018</v>
      </c>
      <c r="F218" s="17" t="s">
        <v>5326</v>
      </c>
      <c r="H218" s="17" t="s">
        <v>9532</v>
      </c>
      <c r="I218" s="17" t="s">
        <v>9533</v>
      </c>
      <c r="J218" s="17" t="s">
        <v>7343</v>
      </c>
      <c r="K218" s="17" t="s">
        <v>8555</v>
      </c>
      <c r="L218" s="17" t="s">
        <v>8377</v>
      </c>
      <c r="M218" s="64">
        <v>2911930</v>
      </c>
      <c r="N218" s="64">
        <v>1747157</v>
      </c>
      <c r="O218" s="17" t="s">
        <v>9534</v>
      </c>
      <c r="P218" s="17" t="s">
        <v>7963</v>
      </c>
      <c r="Q218" s="17" t="s">
        <v>8551</v>
      </c>
      <c r="R218" s="17" t="s">
        <v>9535</v>
      </c>
      <c r="S218" s="17" t="s">
        <v>5321</v>
      </c>
      <c r="T218" s="17" t="s">
        <v>5321</v>
      </c>
      <c r="U218" s="17" t="s">
        <v>9536</v>
      </c>
      <c r="V218" s="17">
        <v>1</v>
      </c>
      <c r="W218" s="17">
        <v>0</v>
      </c>
      <c r="X218" s="17">
        <v>0</v>
      </c>
    </row>
    <row r="219" spans="1:24" s="17" customFormat="1" ht="11.25" x14ac:dyDescent="0.2">
      <c r="A219" s="17" t="s">
        <v>9544</v>
      </c>
      <c r="B219" s="17" t="s">
        <v>9545</v>
      </c>
      <c r="C219" s="17" t="s">
        <v>9546</v>
      </c>
      <c r="D219" s="17" t="s">
        <v>5325</v>
      </c>
      <c r="E219" s="17">
        <v>2018</v>
      </c>
      <c r="F219" s="17" t="s">
        <v>5326</v>
      </c>
      <c r="H219" s="17" t="s">
        <v>8362</v>
      </c>
      <c r="I219" s="17" t="s">
        <v>9547</v>
      </c>
      <c r="J219" s="17" t="s">
        <v>7232</v>
      </c>
      <c r="K219" s="17" t="s">
        <v>9548</v>
      </c>
      <c r="L219" s="17" t="s">
        <v>9549</v>
      </c>
      <c r="M219" s="64">
        <v>8105116</v>
      </c>
      <c r="N219" s="64">
        <v>4739566</v>
      </c>
      <c r="O219" s="17" t="s">
        <v>9550</v>
      </c>
      <c r="P219" s="17" t="s">
        <v>9551</v>
      </c>
      <c r="Q219" s="17" t="s">
        <v>9528</v>
      </c>
      <c r="R219" s="17" t="s">
        <v>5335</v>
      </c>
      <c r="S219" s="17" t="s">
        <v>5321</v>
      </c>
      <c r="T219" s="17" t="s">
        <v>5321</v>
      </c>
      <c r="U219" s="17" t="s">
        <v>5321</v>
      </c>
      <c r="V219" s="17">
        <v>1</v>
      </c>
      <c r="W219" s="17">
        <v>0</v>
      </c>
      <c r="X219" s="17">
        <v>0</v>
      </c>
    </row>
    <row r="220" spans="1:24" s="17" customFormat="1" ht="11.25" x14ac:dyDescent="0.2">
      <c r="A220" s="17" t="s">
        <v>9569</v>
      </c>
      <c r="B220" s="17" t="s">
        <v>9570</v>
      </c>
      <c r="C220" s="17" t="s">
        <v>9571</v>
      </c>
      <c r="D220" s="17" t="s">
        <v>5325</v>
      </c>
      <c r="E220" s="17">
        <v>2019</v>
      </c>
      <c r="F220" s="17" t="s">
        <v>6374</v>
      </c>
      <c r="H220" s="17" t="s">
        <v>9572</v>
      </c>
      <c r="I220" s="17" t="s">
        <v>9573</v>
      </c>
      <c r="J220" s="17" t="s">
        <v>7409</v>
      </c>
      <c r="K220" s="17" t="s">
        <v>9030</v>
      </c>
      <c r="L220" s="17" t="s">
        <v>5617</v>
      </c>
      <c r="M220" s="64">
        <v>1386763</v>
      </c>
      <c r="N220" s="64">
        <v>1031751</v>
      </c>
      <c r="O220" s="17" t="s">
        <v>5785</v>
      </c>
      <c r="P220" s="17" t="s">
        <v>9574</v>
      </c>
      <c r="Q220" s="17" t="s">
        <v>5349</v>
      </c>
      <c r="R220" s="17" t="s">
        <v>9575</v>
      </c>
      <c r="S220" s="17" t="s">
        <v>5321</v>
      </c>
      <c r="T220" s="17" t="s">
        <v>5321</v>
      </c>
      <c r="U220" s="17" t="s">
        <v>9576</v>
      </c>
      <c r="V220" s="17">
        <v>1</v>
      </c>
      <c r="W220" s="17">
        <v>0</v>
      </c>
      <c r="X220" s="17">
        <v>0</v>
      </c>
    </row>
    <row r="221" spans="1:24" s="17" customFormat="1" ht="11.25" x14ac:dyDescent="0.2">
      <c r="A221" s="17" t="s">
        <v>9583</v>
      </c>
      <c r="B221" s="17" t="s">
        <v>9584</v>
      </c>
      <c r="C221" s="17" t="s">
        <v>9585</v>
      </c>
      <c r="D221" s="17" t="s">
        <v>5325</v>
      </c>
      <c r="E221" s="17">
        <v>2018</v>
      </c>
      <c r="F221" s="17" t="s">
        <v>5326</v>
      </c>
      <c r="H221" s="17" t="s">
        <v>9586</v>
      </c>
      <c r="I221" s="17" t="s">
        <v>9587</v>
      </c>
      <c r="J221" s="17" t="s">
        <v>7254</v>
      </c>
      <c r="K221" s="17" t="s">
        <v>8087</v>
      </c>
      <c r="L221" s="17" t="s">
        <v>5672</v>
      </c>
      <c r="M221" s="64">
        <v>6137268</v>
      </c>
      <c r="N221" s="64">
        <v>3682360</v>
      </c>
      <c r="O221" s="17" t="s">
        <v>6869</v>
      </c>
      <c r="P221" s="17" t="s">
        <v>9588</v>
      </c>
      <c r="Q221" s="17" t="s">
        <v>6414</v>
      </c>
      <c r="R221" s="17" t="s">
        <v>5321</v>
      </c>
      <c r="S221" s="17" t="s">
        <v>5321</v>
      </c>
      <c r="T221" s="17" t="s">
        <v>5321</v>
      </c>
      <c r="U221" s="17" t="s">
        <v>9589</v>
      </c>
      <c r="V221" s="17">
        <v>1</v>
      </c>
      <c r="W221" s="17">
        <v>0</v>
      </c>
      <c r="X221" s="17">
        <v>0</v>
      </c>
    </row>
    <row r="222" spans="1:24" s="17" customFormat="1" ht="11.25" x14ac:dyDescent="0.2">
      <c r="A222" s="17" t="s">
        <v>9598</v>
      </c>
      <c r="B222" s="17" t="s">
        <v>9599</v>
      </c>
      <c r="C222" s="17" t="s">
        <v>9600</v>
      </c>
      <c r="D222" s="17" t="s">
        <v>5325</v>
      </c>
      <c r="E222" s="17">
        <v>2018</v>
      </c>
      <c r="F222" s="17" t="s">
        <v>13</v>
      </c>
      <c r="H222" s="17" t="s">
        <v>9601</v>
      </c>
      <c r="I222" s="17" t="s">
        <v>9602</v>
      </c>
      <c r="J222" s="17" t="s">
        <v>7343</v>
      </c>
      <c r="K222" s="17" t="s">
        <v>8716</v>
      </c>
      <c r="L222" s="17" t="s">
        <v>5434</v>
      </c>
      <c r="M222" s="64">
        <v>5894895</v>
      </c>
      <c r="N222" s="64">
        <v>4296171</v>
      </c>
      <c r="O222" s="17" t="s">
        <v>5627</v>
      </c>
      <c r="P222" s="17" t="s">
        <v>9603</v>
      </c>
      <c r="Q222" s="17" t="s">
        <v>7605</v>
      </c>
      <c r="R222" s="17" t="s">
        <v>5321</v>
      </c>
      <c r="S222" s="17" t="s">
        <v>5321</v>
      </c>
      <c r="T222" s="17" t="s">
        <v>5321</v>
      </c>
      <c r="U222" s="17" t="s">
        <v>5321</v>
      </c>
      <c r="V222" s="17">
        <v>1</v>
      </c>
      <c r="W222" s="17">
        <v>0</v>
      </c>
      <c r="X222" s="17">
        <v>0</v>
      </c>
    </row>
    <row r="223" spans="1:24" s="17" customFormat="1" ht="11.25" x14ac:dyDescent="0.2">
      <c r="A223" s="17" t="s">
        <v>9617</v>
      </c>
      <c r="B223" s="17" t="s">
        <v>9618</v>
      </c>
      <c r="C223" s="17" t="s">
        <v>9619</v>
      </c>
      <c r="D223" s="17" t="s">
        <v>5325</v>
      </c>
      <c r="E223" s="17">
        <v>2018</v>
      </c>
      <c r="F223" s="17" t="s">
        <v>27</v>
      </c>
      <c r="H223" s="17" t="s">
        <v>9620</v>
      </c>
      <c r="I223" s="17" t="s">
        <v>9621</v>
      </c>
      <c r="J223" s="17" t="s">
        <v>5519</v>
      </c>
      <c r="K223" s="17" t="s">
        <v>8555</v>
      </c>
      <c r="L223" s="17" t="s">
        <v>9507</v>
      </c>
      <c r="M223" s="64">
        <v>27619867</v>
      </c>
      <c r="N223" s="64">
        <v>9378982</v>
      </c>
      <c r="O223" s="17" t="s">
        <v>9622</v>
      </c>
      <c r="P223" s="17" t="s">
        <v>9623</v>
      </c>
      <c r="Q223" s="17" t="s">
        <v>7931</v>
      </c>
      <c r="R223" s="17" t="s">
        <v>9624</v>
      </c>
      <c r="S223" s="17" t="s">
        <v>5321</v>
      </c>
      <c r="T223" s="17" t="s">
        <v>9625</v>
      </c>
      <c r="U223" s="17" t="s">
        <v>5321</v>
      </c>
      <c r="V223" s="17">
        <v>1</v>
      </c>
      <c r="W223" s="17">
        <v>0</v>
      </c>
      <c r="X223" s="17">
        <v>0</v>
      </c>
    </row>
    <row r="224" spans="1:24" s="17" customFormat="1" ht="11.25" x14ac:dyDescent="0.2">
      <c r="A224" s="17" t="s">
        <v>9626</v>
      </c>
      <c r="B224" s="17" t="s">
        <v>9627</v>
      </c>
      <c r="C224" s="17" t="s">
        <v>9628</v>
      </c>
      <c r="D224" s="17" t="s">
        <v>5325</v>
      </c>
      <c r="E224" s="17">
        <v>2018</v>
      </c>
      <c r="F224" s="17" t="s">
        <v>5460</v>
      </c>
      <c r="H224" s="17" t="s">
        <v>9629</v>
      </c>
      <c r="I224" s="17" t="s">
        <v>9630</v>
      </c>
      <c r="J224" s="17" t="s">
        <v>5519</v>
      </c>
      <c r="K224" s="17" t="s">
        <v>9631</v>
      </c>
      <c r="L224" s="17" t="s">
        <v>5399</v>
      </c>
      <c r="M224" s="64">
        <v>2604523</v>
      </c>
      <c r="N224" s="64">
        <v>1944314</v>
      </c>
      <c r="O224" s="17" t="s">
        <v>5372</v>
      </c>
      <c r="P224" s="17" t="s">
        <v>9632</v>
      </c>
      <c r="Q224" s="17" t="s">
        <v>9633</v>
      </c>
      <c r="R224" s="17" t="s">
        <v>5321</v>
      </c>
      <c r="S224" s="17" t="s">
        <v>5321</v>
      </c>
      <c r="T224" s="17" t="s">
        <v>5321</v>
      </c>
      <c r="U224" s="17" t="s">
        <v>5321</v>
      </c>
      <c r="V224" s="17">
        <v>1</v>
      </c>
      <c r="W224" s="17">
        <v>0</v>
      </c>
      <c r="X224" s="17">
        <v>0</v>
      </c>
    </row>
    <row r="225" spans="1:24" s="17" customFormat="1" ht="11.25" x14ac:dyDescent="0.2">
      <c r="A225" s="17" t="s">
        <v>9634</v>
      </c>
      <c r="B225" s="17" t="s">
        <v>9635</v>
      </c>
      <c r="C225" s="17" t="s">
        <v>9636</v>
      </c>
      <c r="D225" s="17" t="s">
        <v>5325</v>
      </c>
      <c r="E225" s="17">
        <v>2017</v>
      </c>
      <c r="F225" s="17" t="s">
        <v>5394</v>
      </c>
      <c r="H225" s="17" t="s">
        <v>9637</v>
      </c>
      <c r="I225" s="17" t="s">
        <v>9638</v>
      </c>
      <c r="J225" s="17" t="s">
        <v>5384</v>
      </c>
      <c r="K225" s="17" t="s">
        <v>7680</v>
      </c>
      <c r="L225" s="17" t="s">
        <v>6934</v>
      </c>
      <c r="M225" s="64">
        <v>1123683</v>
      </c>
      <c r="N225" s="64">
        <v>674210</v>
      </c>
      <c r="O225" s="17" t="s">
        <v>9639</v>
      </c>
      <c r="P225" s="17" t="s">
        <v>7555</v>
      </c>
      <c r="Q225" s="17" t="s">
        <v>9640</v>
      </c>
      <c r="R225" s="17" t="s">
        <v>9641</v>
      </c>
      <c r="S225" s="17" t="s">
        <v>5321</v>
      </c>
      <c r="T225" s="17" t="s">
        <v>5321</v>
      </c>
      <c r="U225" s="17" t="s">
        <v>5321</v>
      </c>
      <c r="V225" s="17">
        <v>1</v>
      </c>
      <c r="W225" s="17">
        <v>0</v>
      </c>
      <c r="X225" s="17">
        <v>0</v>
      </c>
    </row>
    <row r="226" spans="1:24" s="17" customFormat="1" ht="11.25" x14ac:dyDescent="0.2">
      <c r="A226" s="17" t="s">
        <v>9649</v>
      </c>
      <c r="B226" s="17" t="s">
        <v>9650</v>
      </c>
      <c r="C226" s="17" t="s">
        <v>9651</v>
      </c>
      <c r="D226" s="17" t="s">
        <v>5325</v>
      </c>
      <c r="E226" s="17">
        <v>2018</v>
      </c>
      <c r="F226" s="17" t="s">
        <v>6335</v>
      </c>
      <c r="H226" s="17" t="s">
        <v>9652</v>
      </c>
      <c r="I226" s="17" t="s">
        <v>5321</v>
      </c>
      <c r="J226" s="17" t="s">
        <v>5321</v>
      </c>
      <c r="K226" s="17" t="s">
        <v>8524</v>
      </c>
      <c r="L226" s="17" t="s">
        <v>9653</v>
      </c>
      <c r="M226" s="64">
        <v>9537423</v>
      </c>
      <c r="N226" s="64">
        <v>5722454</v>
      </c>
      <c r="O226" s="17" t="s">
        <v>9654</v>
      </c>
      <c r="P226" s="17" t="s">
        <v>9655</v>
      </c>
      <c r="Q226" s="17" t="s">
        <v>9656</v>
      </c>
      <c r="R226" s="17" t="s">
        <v>5321</v>
      </c>
      <c r="S226" s="17" t="s">
        <v>9657</v>
      </c>
      <c r="T226" s="17" t="s">
        <v>5321</v>
      </c>
      <c r="U226" s="17" t="s">
        <v>5321</v>
      </c>
      <c r="V226" s="17">
        <v>1</v>
      </c>
      <c r="W226" s="17">
        <v>0</v>
      </c>
      <c r="X226" s="17">
        <v>0</v>
      </c>
    </row>
    <row r="227" spans="1:24" s="17" customFormat="1" ht="11.25" x14ac:dyDescent="0.2">
      <c r="A227" s="17" t="s">
        <v>9750</v>
      </c>
      <c r="B227" s="17" t="s">
        <v>9751</v>
      </c>
      <c r="C227" s="17" t="s">
        <v>9752</v>
      </c>
      <c r="D227" s="17" t="s">
        <v>5393</v>
      </c>
      <c r="E227" s="17">
        <v>2014</v>
      </c>
      <c r="F227" s="17" t="s">
        <v>5394</v>
      </c>
      <c r="H227" s="17" t="s">
        <v>9753</v>
      </c>
      <c r="I227" s="17" t="s">
        <v>9754</v>
      </c>
      <c r="J227" s="17" t="s">
        <v>9755</v>
      </c>
      <c r="K227" s="17" t="s">
        <v>5865</v>
      </c>
      <c r="L227" s="17" t="s">
        <v>6030</v>
      </c>
      <c r="M227" s="64">
        <v>1417105</v>
      </c>
      <c r="N227" s="64">
        <v>655100</v>
      </c>
      <c r="O227" s="17" t="s">
        <v>9756</v>
      </c>
      <c r="P227" s="17" t="s">
        <v>9757</v>
      </c>
      <c r="Q227" s="17" t="s">
        <v>8978</v>
      </c>
      <c r="R227" s="17" t="s">
        <v>5321</v>
      </c>
      <c r="S227" s="17" t="s">
        <v>5321</v>
      </c>
      <c r="T227" s="17" t="s">
        <v>5321</v>
      </c>
      <c r="U227" s="17" t="s">
        <v>5321</v>
      </c>
      <c r="V227" s="17">
        <v>1</v>
      </c>
      <c r="W227" s="17">
        <v>0</v>
      </c>
      <c r="X227" s="17">
        <v>1</v>
      </c>
    </row>
    <row r="228" spans="1:24" s="17" customFormat="1" ht="11.25" x14ac:dyDescent="0.2">
      <c r="A228" s="17" t="s">
        <v>9773</v>
      </c>
      <c r="B228" s="17" t="s">
        <v>9774</v>
      </c>
      <c r="C228" s="17" t="s">
        <v>9775</v>
      </c>
      <c r="D228" s="17" t="s">
        <v>5325</v>
      </c>
      <c r="E228" s="17">
        <v>2019</v>
      </c>
      <c r="F228" s="17" t="s">
        <v>11</v>
      </c>
      <c r="H228" s="17" t="s">
        <v>9776</v>
      </c>
      <c r="I228" s="17" t="s">
        <v>9777</v>
      </c>
      <c r="J228" s="17" t="s">
        <v>7232</v>
      </c>
      <c r="K228" s="17" t="s">
        <v>9246</v>
      </c>
      <c r="L228" s="17" t="s">
        <v>5434</v>
      </c>
      <c r="M228" s="64">
        <v>1647910</v>
      </c>
      <c r="N228" s="64">
        <v>988745</v>
      </c>
      <c r="O228" s="17" t="s">
        <v>9778</v>
      </c>
      <c r="P228" s="17" t="s">
        <v>9779</v>
      </c>
      <c r="Q228" s="17" t="s">
        <v>9780</v>
      </c>
      <c r="R228" s="17" t="s">
        <v>9781</v>
      </c>
      <c r="S228" s="17" t="s">
        <v>9782</v>
      </c>
      <c r="T228" s="17" t="s">
        <v>5321</v>
      </c>
      <c r="U228" s="17" t="s">
        <v>9783</v>
      </c>
      <c r="V228" s="17">
        <v>1</v>
      </c>
      <c r="W228" s="17">
        <v>0</v>
      </c>
      <c r="X228" s="17">
        <v>0</v>
      </c>
    </row>
    <row r="229" spans="1:24" s="17" customFormat="1" ht="11.25" x14ac:dyDescent="0.2">
      <c r="A229" s="17" t="s">
        <v>9805</v>
      </c>
      <c r="B229" s="17" t="s">
        <v>9806</v>
      </c>
      <c r="C229" s="17" t="s">
        <v>9807</v>
      </c>
      <c r="D229" s="17" t="s">
        <v>5325</v>
      </c>
      <c r="E229" s="17">
        <v>2019</v>
      </c>
      <c r="F229" s="17" t="s">
        <v>5394</v>
      </c>
      <c r="H229" s="17" t="s">
        <v>9808</v>
      </c>
      <c r="I229" s="17" t="s">
        <v>9809</v>
      </c>
      <c r="J229" s="17" t="s">
        <v>7409</v>
      </c>
      <c r="K229" s="17" t="s">
        <v>9030</v>
      </c>
      <c r="L229" s="17" t="s">
        <v>9810</v>
      </c>
      <c r="M229" s="64">
        <v>24539788</v>
      </c>
      <c r="N229" s="64">
        <v>8239396</v>
      </c>
      <c r="O229" s="17" t="s">
        <v>9811</v>
      </c>
      <c r="P229" s="17" t="s">
        <v>9812</v>
      </c>
      <c r="Q229" s="17" t="s">
        <v>5349</v>
      </c>
      <c r="R229" s="17" t="s">
        <v>9813</v>
      </c>
      <c r="S229" s="17" t="s">
        <v>9814</v>
      </c>
      <c r="T229" s="17" t="s">
        <v>5321</v>
      </c>
      <c r="U229" s="17" t="s">
        <v>9815</v>
      </c>
      <c r="V229" s="17">
        <v>0</v>
      </c>
      <c r="W229" s="17">
        <v>0</v>
      </c>
      <c r="X229" s="17">
        <v>0</v>
      </c>
    </row>
    <row r="230" spans="1:24" s="17" customFormat="1" ht="11.25" x14ac:dyDescent="0.2">
      <c r="A230" s="17" t="s">
        <v>9816</v>
      </c>
      <c r="B230" s="17" t="s">
        <v>9817</v>
      </c>
      <c r="C230" s="17" t="s">
        <v>9818</v>
      </c>
      <c r="D230" s="17" t="s">
        <v>5325</v>
      </c>
      <c r="E230" s="17">
        <v>2019</v>
      </c>
      <c r="F230" s="17" t="s">
        <v>5394</v>
      </c>
      <c r="H230" s="17" t="s">
        <v>9819</v>
      </c>
      <c r="I230" s="17" t="s">
        <v>5321</v>
      </c>
      <c r="J230" s="17" t="s">
        <v>5321</v>
      </c>
      <c r="K230" s="17" t="s">
        <v>9107</v>
      </c>
      <c r="L230" s="17" t="s">
        <v>5626</v>
      </c>
      <c r="M230" s="64">
        <v>18941146</v>
      </c>
      <c r="N230" s="64">
        <v>11364687</v>
      </c>
      <c r="O230" s="17" t="s">
        <v>9820</v>
      </c>
      <c r="P230" s="17" t="s">
        <v>9821</v>
      </c>
      <c r="Q230" s="17" t="s">
        <v>8186</v>
      </c>
      <c r="R230" s="17" t="s">
        <v>5375</v>
      </c>
      <c r="S230" s="17" t="s">
        <v>9822</v>
      </c>
      <c r="T230" s="17" t="s">
        <v>9823</v>
      </c>
      <c r="U230" s="17" t="s">
        <v>9824</v>
      </c>
      <c r="V230" s="17">
        <v>1</v>
      </c>
      <c r="W230" s="17">
        <v>0</v>
      </c>
      <c r="X230" s="17">
        <v>0</v>
      </c>
    </row>
    <row r="231" spans="1:24" s="17" customFormat="1" ht="11.25" x14ac:dyDescent="0.2">
      <c r="A231" s="17" t="s">
        <v>9825</v>
      </c>
      <c r="B231" s="17" t="s">
        <v>9826</v>
      </c>
      <c r="C231" s="17" t="s">
        <v>9827</v>
      </c>
      <c r="D231" s="17" t="s">
        <v>7601</v>
      </c>
      <c r="E231" s="17">
        <v>2017</v>
      </c>
      <c r="F231" s="17" t="s">
        <v>5460</v>
      </c>
      <c r="I231" s="17" t="s">
        <v>9828</v>
      </c>
      <c r="J231" s="17" t="s">
        <v>5597</v>
      </c>
      <c r="K231" s="17" t="s">
        <v>7303</v>
      </c>
      <c r="L231" s="17" t="s">
        <v>5509</v>
      </c>
      <c r="M231" s="64">
        <v>739387</v>
      </c>
      <c r="N231" s="64">
        <v>488422</v>
      </c>
      <c r="O231" s="17" t="s">
        <v>5321</v>
      </c>
      <c r="P231" s="17" t="s">
        <v>7604</v>
      </c>
      <c r="Q231" s="17" t="s">
        <v>9656</v>
      </c>
      <c r="R231" s="17" t="s">
        <v>5321</v>
      </c>
      <c r="S231" s="17" t="s">
        <v>5321</v>
      </c>
      <c r="T231" s="17" t="s">
        <v>5321</v>
      </c>
      <c r="U231" s="17" t="s">
        <v>5321</v>
      </c>
      <c r="V231" s="17">
        <v>1</v>
      </c>
      <c r="W231" s="17">
        <v>0</v>
      </c>
      <c r="X231" s="17">
        <v>0</v>
      </c>
    </row>
    <row r="232" spans="1:24" s="17" customFormat="1" ht="11.25" x14ac:dyDescent="0.2">
      <c r="A232" s="17" t="s">
        <v>9851</v>
      </c>
      <c r="B232" s="17" t="s">
        <v>9852</v>
      </c>
      <c r="C232" s="17" t="s">
        <v>9853</v>
      </c>
      <c r="D232" s="17" t="s">
        <v>5325</v>
      </c>
      <c r="E232" s="17">
        <v>2018</v>
      </c>
      <c r="F232" s="17" t="s">
        <v>17</v>
      </c>
      <c r="H232" s="17" t="s">
        <v>9854</v>
      </c>
      <c r="I232" s="17" t="s">
        <v>9855</v>
      </c>
      <c r="J232" s="17" t="s">
        <v>7409</v>
      </c>
      <c r="K232" s="17" t="s">
        <v>8716</v>
      </c>
      <c r="L232" s="17" t="s">
        <v>5617</v>
      </c>
      <c r="M232" s="64">
        <v>1772632</v>
      </c>
      <c r="N232" s="64">
        <v>974948</v>
      </c>
      <c r="O232" s="17" t="s">
        <v>6497</v>
      </c>
      <c r="P232" s="17" t="s">
        <v>9856</v>
      </c>
      <c r="Q232" s="17" t="s">
        <v>9857</v>
      </c>
      <c r="R232" s="17" t="s">
        <v>5321</v>
      </c>
      <c r="S232" s="17" t="s">
        <v>5321</v>
      </c>
      <c r="T232" s="17" t="s">
        <v>5321</v>
      </c>
      <c r="U232" s="17" t="s">
        <v>9858</v>
      </c>
      <c r="V232" s="17">
        <v>1</v>
      </c>
      <c r="W232" s="17">
        <v>0</v>
      </c>
      <c r="X232" s="17">
        <v>0</v>
      </c>
    </row>
    <row r="233" spans="1:24" s="17" customFormat="1" ht="11.25" x14ac:dyDescent="0.2">
      <c r="A233" s="17" t="s">
        <v>9867</v>
      </c>
      <c r="B233" s="17" t="s">
        <v>9868</v>
      </c>
      <c r="C233" s="17" t="s">
        <v>9869</v>
      </c>
      <c r="D233" s="17" t="s">
        <v>5312</v>
      </c>
      <c r="E233" s="17">
        <v>2019</v>
      </c>
      <c r="F233" s="17" t="s">
        <v>13</v>
      </c>
      <c r="I233" s="17" t="s">
        <v>9870</v>
      </c>
      <c r="J233" s="17" t="s">
        <v>7343</v>
      </c>
      <c r="K233" s="17" t="s">
        <v>9107</v>
      </c>
      <c r="L233" s="17" t="s">
        <v>9031</v>
      </c>
      <c r="M233" s="64">
        <v>27838351</v>
      </c>
      <c r="N233" s="64">
        <v>9894803</v>
      </c>
      <c r="O233" s="17" t="s">
        <v>9871</v>
      </c>
      <c r="P233" s="17" t="s">
        <v>9872</v>
      </c>
      <c r="Q233" s="17" t="s">
        <v>9873</v>
      </c>
      <c r="R233" s="17" t="s">
        <v>5321</v>
      </c>
      <c r="S233" s="17" t="s">
        <v>5321</v>
      </c>
      <c r="T233" s="17" t="s">
        <v>5321</v>
      </c>
      <c r="U233" s="17" t="s">
        <v>5321</v>
      </c>
      <c r="V233" s="17">
        <v>1</v>
      </c>
      <c r="W233" s="17">
        <v>0</v>
      </c>
      <c r="X233" s="17">
        <v>0</v>
      </c>
    </row>
    <row r="234" spans="1:24" s="17" customFormat="1" ht="11.25" x14ac:dyDescent="0.2">
      <c r="A234" s="17" t="s">
        <v>9896</v>
      </c>
      <c r="B234" s="17" t="s">
        <v>9897</v>
      </c>
      <c r="C234" s="17" t="s">
        <v>9898</v>
      </c>
      <c r="D234" s="17" t="s">
        <v>5325</v>
      </c>
      <c r="E234" s="17">
        <v>2019</v>
      </c>
      <c r="F234" s="17" t="s">
        <v>27</v>
      </c>
      <c r="H234" s="17" t="s">
        <v>9899</v>
      </c>
      <c r="I234" s="17" t="s">
        <v>5321</v>
      </c>
      <c r="J234" s="17" t="s">
        <v>5321</v>
      </c>
      <c r="K234" s="17" t="s">
        <v>9030</v>
      </c>
      <c r="L234" s="17" t="s">
        <v>9900</v>
      </c>
      <c r="M234" s="64">
        <v>596275</v>
      </c>
      <c r="N234" s="64">
        <v>299750</v>
      </c>
      <c r="O234" s="17" t="s">
        <v>9901</v>
      </c>
      <c r="P234" s="17" t="s">
        <v>9902</v>
      </c>
      <c r="Q234" s="17" t="s">
        <v>5349</v>
      </c>
      <c r="R234" s="17" t="s">
        <v>9903</v>
      </c>
      <c r="S234" s="17" t="s">
        <v>5321</v>
      </c>
      <c r="T234" s="17" t="s">
        <v>5321</v>
      </c>
      <c r="U234" s="17" t="s">
        <v>9904</v>
      </c>
      <c r="V234" s="17">
        <v>1</v>
      </c>
      <c r="W234" s="17">
        <v>0</v>
      </c>
      <c r="X234" s="17">
        <v>0</v>
      </c>
    </row>
    <row r="235" spans="1:24" s="17" customFormat="1" ht="11.25" x14ac:dyDescent="0.2">
      <c r="A235" s="17" t="s">
        <v>9912</v>
      </c>
      <c r="B235" s="17" t="s">
        <v>9913</v>
      </c>
      <c r="C235" s="17" t="s">
        <v>9914</v>
      </c>
      <c r="D235" s="17" t="s">
        <v>5325</v>
      </c>
      <c r="E235" s="17">
        <v>2020</v>
      </c>
      <c r="F235" s="17" t="s">
        <v>5460</v>
      </c>
      <c r="H235" s="17" t="s">
        <v>9915</v>
      </c>
      <c r="I235" s="17" t="s">
        <v>9916</v>
      </c>
      <c r="J235" s="17" t="s">
        <v>9917</v>
      </c>
      <c r="K235" s="17" t="s">
        <v>5345</v>
      </c>
      <c r="L235" s="17" t="s">
        <v>5672</v>
      </c>
      <c r="M235" s="64">
        <v>2965885</v>
      </c>
      <c r="N235" s="64">
        <v>1753700</v>
      </c>
      <c r="O235" s="17" t="s">
        <v>9918</v>
      </c>
      <c r="P235" s="17" t="s">
        <v>9919</v>
      </c>
      <c r="Q235" s="17" t="s">
        <v>9920</v>
      </c>
      <c r="R235" s="17" t="s">
        <v>5321</v>
      </c>
      <c r="S235" s="17" t="s">
        <v>9921</v>
      </c>
      <c r="T235" s="17" t="s">
        <v>5321</v>
      </c>
      <c r="U235" s="17" t="s">
        <v>5321</v>
      </c>
      <c r="V235" s="17">
        <v>1</v>
      </c>
      <c r="W235" s="17">
        <v>0</v>
      </c>
      <c r="X235" s="17">
        <v>0</v>
      </c>
    </row>
    <row r="236" spans="1:24" s="17" customFormat="1" ht="11.25" x14ac:dyDescent="0.2">
      <c r="A236" s="17" t="s">
        <v>9950</v>
      </c>
      <c r="B236" s="17" t="s">
        <v>9951</v>
      </c>
      <c r="C236" s="17" t="s">
        <v>9952</v>
      </c>
      <c r="D236" s="17" t="s">
        <v>5393</v>
      </c>
      <c r="E236" s="17">
        <v>2020</v>
      </c>
      <c r="F236" s="17" t="s">
        <v>5430</v>
      </c>
      <c r="H236" s="17" t="s">
        <v>9953</v>
      </c>
      <c r="I236" s="17" t="s">
        <v>9954</v>
      </c>
      <c r="J236" s="17" t="s">
        <v>5671</v>
      </c>
      <c r="K236" s="17" t="s">
        <v>5330</v>
      </c>
      <c r="L236" s="17" t="s">
        <v>5434</v>
      </c>
      <c r="M236" s="64">
        <v>2135577</v>
      </c>
      <c r="N236" s="64">
        <v>1168300</v>
      </c>
      <c r="O236" s="17" t="s">
        <v>9955</v>
      </c>
      <c r="P236" s="17" t="s">
        <v>9956</v>
      </c>
      <c r="Q236" s="17" t="s">
        <v>6652</v>
      </c>
      <c r="R236" s="17" t="s">
        <v>5321</v>
      </c>
      <c r="S236" s="17" t="s">
        <v>5321</v>
      </c>
      <c r="T236" s="17" t="s">
        <v>5321</v>
      </c>
      <c r="U236" s="17" t="s">
        <v>5321</v>
      </c>
      <c r="V236" s="17">
        <v>1</v>
      </c>
      <c r="W236" s="17">
        <v>0</v>
      </c>
      <c r="X236" s="17">
        <v>0</v>
      </c>
    </row>
    <row r="237" spans="1:24" s="17" customFormat="1" ht="11.25" x14ac:dyDescent="0.2">
      <c r="A237" s="17" t="s">
        <v>9992</v>
      </c>
      <c r="B237" s="17" t="s">
        <v>9993</v>
      </c>
      <c r="C237" s="17" t="s">
        <v>9994</v>
      </c>
      <c r="D237" s="17" t="s">
        <v>5325</v>
      </c>
      <c r="E237" s="17">
        <v>2014</v>
      </c>
      <c r="F237" s="17" t="s">
        <v>11</v>
      </c>
      <c r="H237" s="17" t="s">
        <v>9995</v>
      </c>
      <c r="I237" s="17" t="s">
        <v>9996</v>
      </c>
      <c r="J237" s="17" t="s">
        <v>5369</v>
      </c>
      <c r="K237" s="17" t="s">
        <v>5421</v>
      </c>
      <c r="L237" s="17" t="s">
        <v>7749</v>
      </c>
      <c r="M237" s="64">
        <v>5631742</v>
      </c>
      <c r="N237" s="64">
        <v>4157440</v>
      </c>
      <c r="O237" s="17" t="s">
        <v>5372</v>
      </c>
      <c r="P237" s="17" t="s">
        <v>9997</v>
      </c>
      <c r="Q237" s="17" t="s">
        <v>9998</v>
      </c>
      <c r="R237" s="17" t="s">
        <v>5375</v>
      </c>
      <c r="S237" s="17" t="s">
        <v>9999</v>
      </c>
      <c r="T237" s="17" t="s">
        <v>5321</v>
      </c>
      <c r="U237" s="17" t="s">
        <v>10000</v>
      </c>
      <c r="V237" s="17">
        <v>1</v>
      </c>
      <c r="W237" s="17">
        <v>0</v>
      </c>
      <c r="X237" s="17">
        <v>0</v>
      </c>
    </row>
    <row r="238" spans="1:24" s="17" customFormat="1" ht="11.25" x14ac:dyDescent="0.2">
      <c r="A238" s="17" t="s">
        <v>10001</v>
      </c>
      <c r="B238" s="17" t="s">
        <v>10002</v>
      </c>
      <c r="C238" s="17" t="s">
        <v>10003</v>
      </c>
      <c r="D238" s="17" t="s">
        <v>5429</v>
      </c>
      <c r="E238" s="17">
        <v>2019</v>
      </c>
      <c r="F238" s="17" t="s">
        <v>5430</v>
      </c>
      <c r="H238" s="17" t="s">
        <v>10004</v>
      </c>
      <c r="I238" s="17" t="s">
        <v>10005</v>
      </c>
      <c r="J238" s="17" t="s">
        <v>8725</v>
      </c>
      <c r="K238" s="17" t="s">
        <v>9309</v>
      </c>
      <c r="L238" s="17" t="s">
        <v>5617</v>
      </c>
      <c r="M238" s="64">
        <v>2185777</v>
      </c>
      <c r="N238" s="64">
        <v>1170948</v>
      </c>
      <c r="O238" s="17" t="s">
        <v>10006</v>
      </c>
      <c r="P238" s="17" t="s">
        <v>10007</v>
      </c>
      <c r="Q238" s="17" t="s">
        <v>6331</v>
      </c>
      <c r="R238" s="17" t="s">
        <v>5321</v>
      </c>
      <c r="S238" s="17" t="s">
        <v>5321</v>
      </c>
      <c r="T238" s="17" t="s">
        <v>5321</v>
      </c>
      <c r="U238" s="17" t="s">
        <v>5321</v>
      </c>
      <c r="V238" s="17">
        <v>1</v>
      </c>
      <c r="W238" s="17">
        <v>0</v>
      </c>
      <c r="X238" s="17">
        <v>0</v>
      </c>
    </row>
    <row r="239" spans="1:24" s="17" customFormat="1" ht="11.25" x14ac:dyDescent="0.2">
      <c r="A239" s="17" t="s">
        <v>10008</v>
      </c>
      <c r="B239" s="17" t="s">
        <v>10009</v>
      </c>
      <c r="C239" s="17" t="s">
        <v>10010</v>
      </c>
      <c r="D239" s="17" t="s">
        <v>7659</v>
      </c>
      <c r="E239" s="17">
        <v>2020</v>
      </c>
      <c r="F239" s="17" t="s">
        <v>5394</v>
      </c>
      <c r="I239" s="17" t="s">
        <v>10011</v>
      </c>
      <c r="J239" s="17" t="s">
        <v>5397</v>
      </c>
      <c r="K239" s="17" t="s">
        <v>10012</v>
      </c>
      <c r="L239" s="17" t="s">
        <v>9557</v>
      </c>
      <c r="M239" s="64">
        <v>1599761</v>
      </c>
      <c r="N239" s="64">
        <v>947625</v>
      </c>
      <c r="O239" s="17" t="s">
        <v>5321</v>
      </c>
      <c r="P239" s="17" t="s">
        <v>5321</v>
      </c>
      <c r="Q239" s="17" t="s">
        <v>5349</v>
      </c>
      <c r="R239" s="17" t="s">
        <v>5321</v>
      </c>
      <c r="S239" s="17" t="s">
        <v>5321</v>
      </c>
      <c r="T239" s="17" t="s">
        <v>5321</v>
      </c>
      <c r="U239" s="17" t="s">
        <v>5321</v>
      </c>
      <c r="V239" s="17">
        <v>1</v>
      </c>
      <c r="W239" s="17">
        <v>0</v>
      </c>
      <c r="X239" s="17">
        <v>0</v>
      </c>
    </row>
    <row r="240" spans="1:24" s="17" customFormat="1" ht="11.25" x14ac:dyDescent="0.2">
      <c r="A240" s="17" t="s">
        <v>10013</v>
      </c>
      <c r="B240" s="17" t="s">
        <v>10014</v>
      </c>
      <c r="C240" s="17" t="s">
        <v>10015</v>
      </c>
      <c r="D240" s="17" t="s">
        <v>5325</v>
      </c>
      <c r="E240" s="17">
        <v>2017</v>
      </c>
      <c r="F240" s="17" t="s">
        <v>5313</v>
      </c>
      <c r="I240" s="17" t="s">
        <v>10016</v>
      </c>
      <c r="J240" s="17" t="s">
        <v>5481</v>
      </c>
      <c r="K240" s="17" t="s">
        <v>7287</v>
      </c>
      <c r="L240" s="17" t="s">
        <v>5617</v>
      </c>
      <c r="M240" s="64">
        <v>5845002</v>
      </c>
      <c r="N240" s="64">
        <v>3507002</v>
      </c>
      <c r="O240" s="17" t="s">
        <v>10017</v>
      </c>
      <c r="P240" s="17" t="s">
        <v>10018</v>
      </c>
      <c r="Q240" s="17" t="s">
        <v>10019</v>
      </c>
      <c r="R240" s="17" t="s">
        <v>10020</v>
      </c>
      <c r="S240" s="17" t="s">
        <v>10021</v>
      </c>
      <c r="T240" s="17" t="s">
        <v>5321</v>
      </c>
      <c r="U240" s="17" t="s">
        <v>10022</v>
      </c>
      <c r="V240" s="17">
        <v>1</v>
      </c>
      <c r="W240" s="17">
        <v>0</v>
      </c>
      <c r="X240" s="17">
        <v>0</v>
      </c>
    </row>
    <row r="241" spans="1:24" s="17" customFormat="1" ht="11.25" x14ac:dyDescent="0.2">
      <c r="A241" s="17" t="s">
        <v>10023</v>
      </c>
      <c r="B241" s="17" t="s">
        <v>10024</v>
      </c>
      <c r="C241" s="17" t="s">
        <v>10025</v>
      </c>
      <c r="D241" s="17" t="s">
        <v>5325</v>
      </c>
      <c r="E241" s="17">
        <v>2017</v>
      </c>
      <c r="F241" s="17" t="s">
        <v>5470</v>
      </c>
      <c r="I241" s="17" t="s">
        <v>10026</v>
      </c>
      <c r="J241" s="17" t="s">
        <v>10027</v>
      </c>
      <c r="K241" s="17" t="s">
        <v>6123</v>
      </c>
      <c r="L241" s="17" t="s">
        <v>5617</v>
      </c>
      <c r="M241" s="64">
        <v>5473145</v>
      </c>
      <c r="N241" s="64">
        <v>3283888</v>
      </c>
      <c r="O241" s="17" t="s">
        <v>10028</v>
      </c>
      <c r="P241" s="17" t="s">
        <v>10029</v>
      </c>
      <c r="Q241" s="17" t="s">
        <v>10030</v>
      </c>
      <c r="R241" s="17" t="s">
        <v>10031</v>
      </c>
      <c r="S241" s="17" t="s">
        <v>10032</v>
      </c>
      <c r="T241" s="17" t="s">
        <v>5321</v>
      </c>
      <c r="U241" s="17" t="s">
        <v>10033</v>
      </c>
      <c r="V241" s="17">
        <v>1</v>
      </c>
      <c r="W241" s="17">
        <v>0</v>
      </c>
      <c r="X241" s="17">
        <v>0</v>
      </c>
    </row>
    <row r="242" spans="1:24" s="17" customFormat="1" ht="11.25" x14ac:dyDescent="0.2">
      <c r="A242" s="17" t="s">
        <v>10034</v>
      </c>
      <c r="B242" s="17" t="s">
        <v>10035</v>
      </c>
      <c r="C242" s="17" t="s">
        <v>10036</v>
      </c>
      <c r="D242" s="17" t="s">
        <v>5381</v>
      </c>
      <c r="E242" s="17">
        <v>2017</v>
      </c>
      <c r="F242" s="17" t="s">
        <v>5326</v>
      </c>
      <c r="H242" s="17" t="s">
        <v>8222</v>
      </c>
      <c r="I242" s="17" t="s">
        <v>10037</v>
      </c>
      <c r="J242" s="17" t="s">
        <v>5597</v>
      </c>
      <c r="K242" s="17" t="s">
        <v>7287</v>
      </c>
      <c r="L242" s="17" t="s">
        <v>7288</v>
      </c>
      <c r="M242" s="64">
        <v>1350145</v>
      </c>
      <c r="N242" s="64">
        <v>810087</v>
      </c>
      <c r="O242" s="17" t="s">
        <v>5952</v>
      </c>
      <c r="P242" s="17" t="s">
        <v>10038</v>
      </c>
      <c r="Q242" s="17" t="s">
        <v>10039</v>
      </c>
      <c r="R242" s="17" t="s">
        <v>5321</v>
      </c>
      <c r="S242" s="17" t="s">
        <v>5321</v>
      </c>
      <c r="T242" s="17" t="s">
        <v>5321</v>
      </c>
      <c r="U242" s="17" t="s">
        <v>5321</v>
      </c>
      <c r="V242" s="17">
        <v>1</v>
      </c>
      <c r="W242" s="17">
        <v>0</v>
      </c>
      <c r="X242" s="17">
        <v>0</v>
      </c>
    </row>
    <row r="243" spans="1:24" s="17" customFormat="1" ht="11.25" x14ac:dyDescent="0.2">
      <c r="A243" s="17" t="s">
        <v>10070</v>
      </c>
      <c r="B243" s="17" t="s">
        <v>10071</v>
      </c>
      <c r="C243" s="17" t="s">
        <v>10072</v>
      </c>
      <c r="D243" s="17" t="s">
        <v>5325</v>
      </c>
      <c r="E243" s="17">
        <v>2014</v>
      </c>
      <c r="F243" s="17" t="s">
        <v>26</v>
      </c>
      <c r="H243" s="17" t="s">
        <v>10073</v>
      </c>
      <c r="I243" s="17" t="s">
        <v>10074</v>
      </c>
      <c r="J243" s="17" t="s">
        <v>5597</v>
      </c>
      <c r="K243" s="17" t="s">
        <v>5421</v>
      </c>
      <c r="L243" s="17" t="s">
        <v>6015</v>
      </c>
      <c r="M243" s="64">
        <v>1261940</v>
      </c>
      <c r="N243" s="64">
        <v>757220</v>
      </c>
      <c r="O243" s="17" t="s">
        <v>5372</v>
      </c>
      <c r="P243" s="17" t="s">
        <v>10075</v>
      </c>
      <c r="Q243" s="17" t="s">
        <v>10076</v>
      </c>
      <c r="R243" s="17" t="s">
        <v>5375</v>
      </c>
      <c r="S243" s="17" t="s">
        <v>10077</v>
      </c>
      <c r="T243" s="17" t="s">
        <v>5321</v>
      </c>
      <c r="U243" s="17" t="s">
        <v>10078</v>
      </c>
      <c r="V243" s="17">
        <v>1</v>
      </c>
      <c r="W243" s="17">
        <v>0</v>
      </c>
      <c r="X243" s="17">
        <v>0</v>
      </c>
    </row>
    <row r="244" spans="1:24" s="17" customFormat="1" ht="11.25" x14ac:dyDescent="0.2">
      <c r="A244" s="17" t="s">
        <v>10079</v>
      </c>
      <c r="B244" s="17" t="s">
        <v>10080</v>
      </c>
      <c r="C244" s="17" t="s">
        <v>10081</v>
      </c>
      <c r="D244" s="17" t="s">
        <v>5325</v>
      </c>
      <c r="E244" s="17">
        <v>2015</v>
      </c>
      <c r="F244" s="17" t="s">
        <v>5430</v>
      </c>
      <c r="H244" s="17" t="s">
        <v>10082</v>
      </c>
      <c r="I244" s="17" t="s">
        <v>10083</v>
      </c>
      <c r="J244" s="17" t="s">
        <v>5329</v>
      </c>
      <c r="K244" s="17" t="s">
        <v>5487</v>
      </c>
      <c r="L244" s="17" t="s">
        <v>5411</v>
      </c>
      <c r="M244" s="64">
        <v>2971276</v>
      </c>
      <c r="N244" s="64">
        <v>1782764</v>
      </c>
      <c r="O244" s="17" t="s">
        <v>6898</v>
      </c>
      <c r="P244" s="17" t="s">
        <v>10084</v>
      </c>
      <c r="Q244" s="17" t="s">
        <v>6167</v>
      </c>
      <c r="R244" s="17" t="s">
        <v>5375</v>
      </c>
      <c r="S244" s="17" t="s">
        <v>10085</v>
      </c>
      <c r="T244" s="17" t="s">
        <v>10086</v>
      </c>
      <c r="U244" s="17" t="s">
        <v>10087</v>
      </c>
      <c r="V244" s="17">
        <v>1</v>
      </c>
      <c r="W244" s="17">
        <v>0</v>
      </c>
      <c r="X244" s="17">
        <v>0</v>
      </c>
    </row>
    <row r="245" spans="1:24" s="17" customFormat="1" ht="11.25" x14ac:dyDescent="0.2">
      <c r="A245" s="17" t="s">
        <v>10094</v>
      </c>
      <c r="B245" s="17" t="s">
        <v>10095</v>
      </c>
      <c r="C245" s="17" t="s">
        <v>10096</v>
      </c>
      <c r="D245" s="17" t="s">
        <v>5325</v>
      </c>
      <c r="E245" s="17">
        <v>2018</v>
      </c>
      <c r="F245" s="17" t="s">
        <v>5791</v>
      </c>
      <c r="H245" s="17" t="s">
        <v>10097</v>
      </c>
      <c r="I245" s="17" t="s">
        <v>5321</v>
      </c>
      <c r="J245" s="17" t="s">
        <v>5321</v>
      </c>
      <c r="K245" s="17" t="s">
        <v>10098</v>
      </c>
      <c r="L245" s="17" t="s">
        <v>10099</v>
      </c>
      <c r="M245" s="64">
        <v>1296509</v>
      </c>
      <c r="N245" s="64">
        <v>777903</v>
      </c>
      <c r="O245" s="17" t="s">
        <v>7242</v>
      </c>
      <c r="P245" s="17" t="s">
        <v>10100</v>
      </c>
      <c r="Q245" s="17" t="s">
        <v>10101</v>
      </c>
      <c r="R245" s="17" t="s">
        <v>10102</v>
      </c>
      <c r="S245" s="17" t="s">
        <v>5321</v>
      </c>
      <c r="T245" s="17" t="s">
        <v>5321</v>
      </c>
      <c r="U245" s="17" t="s">
        <v>10103</v>
      </c>
      <c r="V245" s="17">
        <v>1</v>
      </c>
      <c r="W245" s="17">
        <v>0</v>
      </c>
      <c r="X245" s="17">
        <v>0</v>
      </c>
    </row>
    <row r="246" spans="1:24" s="17" customFormat="1" ht="11.25" x14ac:dyDescent="0.2">
      <c r="A246" s="17" t="s">
        <v>10104</v>
      </c>
      <c r="B246" s="17" t="s">
        <v>10105</v>
      </c>
      <c r="C246" s="17" t="s">
        <v>10104</v>
      </c>
      <c r="D246" s="17" t="s">
        <v>5441</v>
      </c>
      <c r="E246" s="17">
        <v>2018</v>
      </c>
      <c r="F246" s="17" t="s">
        <v>11</v>
      </c>
      <c r="G246" s="17" t="s">
        <v>10106</v>
      </c>
      <c r="H246" s="17" t="s">
        <v>10107</v>
      </c>
      <c r="I246" s="17" t="s">
        <v>10108</v>
      </c>
      <c r="J246" s="17" t="s">
        <v>7232</v>
      </c>
      <c r="K246" s="17" t="s">
        <v>7324</v>
      </c>
      <c r="L246" s="17" t="s">
        <v>5521</v>
      </c>
      <c r="M246" s="64">
        <v>4726970</v>
      </c>
      <c r="N246" s="64">
        <v>2532707</v>
      </c>
      <c r="O246" s="17" t="s">
        <v>10109</v>
      </c>
      <c r="P246" s="17" t="s">
        <v>10110</v>
      </c>
      <c r="Q246" s="17" t="s">
        <v>10111</v>
      </c>
      <c r="R246" s="17" t="s">
        <v>5321</v>
      </c>
      <c r="S246" s="17" t="s">
        <v>5321</v>
      </c>
      <c r="T246" s="17" t="s">
        <v>5321</v>
      </c>
      <c r="U246" s="17" t="s">
        <v>5321</v>
      </c>
      <c r="V246" s="17">
        <v>1</v>
      </c>
      <c r="W246" s="17">
        <v>0</v>
      </c>
      <c r="X246" s="17">
        <v>0</v>
      </c>
    </row>
    <row r="247" spans="1:24" s="17" customFormat="1" ht="11.25" x14ac:dyDescent="0.2">
      <c r="A247" s="17" t="s">
        <v>10120</v>
      </c>
      <c r="B247" s="17" t="s">
        <v>10121</v>
      </c>
      <c r="C247" s="17" t="s">
        <v>10122</v>
      </c>
      <c r="D247" s="17" t="s">
        <v>5325</v>
      </c>
      <c r="E247" s="17">
        <v>2018</v>
      </c>
      <c r="F247" s="17" t="s">
        <v>5496</v>
      </c>
      <c r="H247" s="17" t="s">
        <v>10123</v>
      </c>
      <c r="I247" s="17" t="s">
        <v>5321</v>
      </c>
      <c r="J247" s="17" t="s">
        <v>5321</v>
      </c>
      <c r="K247" s="17" t="s">
        <v>9091</v>
      </c>
      <c r="L247" s="17" t="s">
        <v>5358</v>
      </c>
      <c r="M247" s="64">
        <v>8079824</v>
      </c>
      <c r="N247" s="64">
        <v>4840514</v>
      </c>
      <c r="O247" s="17" t="s">
        <v>10124</v>
      </c>
      <c r="P247" s="17" t="s">
        <v>10125</v>
      </c>
      <c r="Q247" s="17" t="s">
        <v>10126</v>
      </c>
      <c r="R247" s="17" t="s">
        <v>5321</v>
      </c>
      <c r="S247" s="17" t="s">
        <v>5321</v>
      </c>
      <c r="T247" s="17" t="s">
        <v>5321</v>
      </c>
      <c r="U247" s="17" t="s">
        <v>10127</v>
      </c>
      <c r="V247" s="17">
        <v>1</v>
      </c>
      <c r="W247" s="17">
        <v>0</v>
      </c>
      <c r="X247" s="17">
        <v>0</v>
      </c>
    </row>
    <row r="248" spans="1:24" s="17" customFormat="1" ht="11.25" x14ac:dyDescent="0.2">
      <c r="A248" s="17" t="s">
        <v>10134</v>
      </c>
      <c r="B248" s="17" t="s">
        <v>10135</v>
      </c>
      <c r="C248" s="17" t="s">
        <v>10136</v>
      </c>
      <c r="D248" s="17" t="s">
        <v>5429</v>
      </c>
      <c r="E248" s="17">
        <v>2020</v>
      </c>
      <c r="F248" s="17" t="s">
        <v>5430</v>
      </c>
      <c r="G248" s="17" t="s">
        <v>20</v>
      </c>
      <c r="H248" s="17" t="s">
        <v>10137</v>
      </c>
      <c r="I248" s="17" t="s">
        <v>10138</v>
      </c>
      <c r="J248" s="17" t="s">
        <v>10139</v>
      </c>
      <c r="K248" s="17" t="s">
        <v>5330</v>
      </c>
      <c r="L248" s="17" t="s">
        <v>6736</v>
      </c>
      <c r="M248" s="64">
        <v>2030344</v>
      </c>
      <c r="N248" s="64">
        <v>1116687</v>
      </c>
      <c r="O248" s="17" t="s">
        <v>10140</v>
      </c>
      <c r="P248" s="17" t="s">
        <v>10141</v>
      </c>
      <c r="Q248" s="17" t="s">
        <v>10142</v>
      </c>
      <c r="R248" s="17" t="s">
        <v>5321</v>
      </c>
      <c r="S248" s="17" t="s">
        <v>5321</v>
      </c>
      <c r="T248" s="17" t="s">
        <v>5321</v>
      </c>
      <c r="U248" s="17" t="s">
        <v>5321</v>
      </c>
      <c r="V248" s="17">
        <v>1</v>
      </c>
      <c r="W248" s="17">
        <v>0</v>
      </c>
      <c r="X248" s="17">
        <v>0</v>
      </c>
    </row>
    <row r="249" spans="1:24" s="17" customFormat="1" ht="11.25" x14ac:dyDescent="0.2">
      <c r="A249" s="17" t="s">
        <v>10173</v>
      </c>
      <c r="B249" s="17" t="s">
        <v>10174</v>
      </c>
      <c r="C249" s="17" t="s">
        <v>10175</v>
      </c>
      <c r="D249" s="17" t="s">
        <v>5325</v>
      </c>
      <c r="E249" s="17">
        <v>2014</v>
      </c>
      <c r="F249" s="17" t="s">
        <v>5430</v>
      </c>
      <c r="H249" s="17" t="s">
        <v>10176</v>
      </c>
      <c r="I249" s="17" t="s">
        <v>10177</v>
      </c>
      <c r="J249" s="17" t="s">
        <v>5597</v>
      </c>
      <c r="K249" s="17" t="s">
        <v>6197</v>
      </c>
      <c r="L249" s="17" t="s">
        <v>10178</v>
      </c>
      <c r="M249" s="64">
        <v>1123860</v>
      </c>
      <c r="N249" s="64">
        <v>674316</v>
      </c>
      <c r="O249" s="17" t="s">
        <v>5372</v>
      </c>
      <c r="P249" s="17" t="s">
        <v>10179</v>
      </c>
      <c r="Q249" s="17" t="s">
        <v>7605</v>
      </c>
      <c r="R249" s="17" t="s">
        <v>10180</v>
      </c>
      <c r="S249" s="17" t="s">
        <v>10181</v>
      </c>
      <c r="T249" s="17" t="s">
        <v>5321</v>
      </c>
      <c r="U249" s="17" t="s">
        <v>10182</v>
      </c>
      <c r="V249" s="17">
        <v>1</v>
      </c>
      <c r="W249" s="17">
        <v>0</v>
      </c>
      <c r="X249" s="17">
        <v>0</v>
      </c>
    </row>
    <row r="250" spans="1:24" s="17" customFormat="1" ht="11.25" x14ac:dyDescent="0.2">
      <c r="A250" s="17" t="s">
        <v>10183</v>
      </c>
      <c r="B250" s="17" t="s">
        <v>10184</v>
      </c>
      <c r="C250" s="17" t="s">
        <v>10183</v>
      </c>
      <c r="D250" s="17" t="s">
        <v>5441</v>
      </c>
      <c r="E250" s="17">
        <v>2019</v>
      </c>
      <c r="F250" s="17" t="s">
        <v>17</v>
      </c>
      <c r="H250" s="17" t="s">
        <v>10185</v>
      </c>
      <c r="I250" s="17" t="s">
        <v>10186</v>
      </c>
      <c r="J250" s="17" t="s">
        <v>7254</v>
      </c>
      <c r="K250" s="17" t="s">
        <v>9107</v>
      </c>
      <c r="L250" s="17" t="s">
        <v>5672</v>
      </c>
      <c r="M250" s="64">
        <v>3082408</v>
      </c>
      <c r="N250" s="64">
        <v>1580734</v>
      </c>
      <c r="O250" s="17" t="s">
        <v>10187</v>
      </c>
      <c r="P250" s="17" t="s">
        <v>10188</v>
      </c>
      <c r="Q250" s="17" t="s">
        <v>10189</v>
      </c>
      <c r="R250" s="17" t="s">
        <v>5321</v>
      </c>
      <c r="S250" s="17" t="s">
        <v>5321</v>
      </c>
      <c r="T250" s="17" t="s">
        <v>5321</v>
      </c>
      <c r="U250" s="17" t="s">
        <v>5321</v>
      </c>
      <c r="V250" s="17">
        <v>1</v>
      </c>
      <c r="W250" s="17">
        <v>0</v>
      </c>
      <c r="X250" s="17">
        <v>0</v>
      </c>
    </row>
    <row r="251" spans="1:24" s="17" customFormat="1" ht="11.25" x14ac:dyDescent="0.2">
      <c r="A251" s="17" t="s">
        <v>10190</v>
      </c>
      <c r="B251" s="17" t="s">
        <v>10191</v>
      </c>
      <c r="C251" s="17" t="s">
        <v>10192</v>
      </c>
      <c r="D251" s="17" t="s">
        <v>5325</v>
      </c>
      <c r="E251" s="17">
        <v>2015</v>
      </c>
      <c r="F251" s="17" t="s">
        <v>5430</v>
      </c>
      <c r="H251" s="17" t="s">
        <v>10193</v>
      </c>
      <c r="I251" s="17" t="s">
        <v>10194</v>
      </c>
      <c r="J251" s="17" t="s">
        <v>5597</v>
      </c>
      <c r="K251" s="17" t="s">
        <v>6545</v>
      </c>
      <c r="L251" s="17" t="s">
        <v>5464</v>
      </c>
      <c r="M251" s="64">
        <v>1810566</v>
      </c>
      <c r="N251" s="64">
        <v>965391</v>
      </c>
      <c r="O251" s="17" t="s">
        <v>6497</v>
      </c>
      <c r="P251" s="17" t="s">
        <v>10195</v>
      </c>
      <c r="Q251" s="17" t="s">
        <v>5828</v>
      </c>
      <c r="R251" s="17" t="s">
        <v>5375</v>
      </c>
      <c r="S251" s="17" t="s">
        <v>6500</v>
      </c>
      <c r="T251" s="17" t="s">
        <v>5321</v>
      </c>
      <c r="U251" s="17" t="s">
        <v>5321</v>
      </c>
      <c r="V251" s="17">
        <v>1</v>
      </c>
      <c r="W251" s="17">
        <v>0</v>
      </c>
      <c r="X251" s="17">
        <v>0</v>
      </c>
    </row>
    <row r="252" spans="1:24" s="17" customFormat="1" ht="11.25" x14ac:dyDescent="0.2">
      <c r="A252" s="17" t="s">
        <v>10211</v>
      </c>
      <c r="B252" s="17" t="s">
        <v>10212</v>
      </c>
      <c r="C252" s="17" t="s">
        <v>10213</v>
      </c>
      <c r="D252" s="17" t="s">
        <v>5325</v>
      </c>
      <c r="E252" s="17">
        <v>2020</v>
      </c>
      <c r="F252" s="17" t="s">
        <v>17</v>
      </c>
      <c r="H252" s="17" t="s">
        <v>10214</v>
      </c>
      <c r="I252" s="17" t="s">
        <v>10215</v>
      </c>
      <c r="J252" s="17" t="s">
        <v>5671</v>
      </c>
      <c r="K252" s="17" t="s">
        <v>5398</v>
      </c>
      <c r="L252" s="17" t="s">
        <v>5358</v>
      </c>
      <c r="M252" s="64">
        <v>1994078</v>
      </c>
      <c r="N252" s="64">
        <v>1096742</v>
      </c>
      <c r="O252" s="17" t="s">
        <v>10216</v>
      </c>
      <c r="P252" s="17" t="s">
        <v>10217</v>
      </c>
      <c r="Q252" s="17" t="s">
        <v>10218</v>
      </c>
      <c r="R252" s="17" t="s">
        <v>5321</v>
      </c>
      <c r="S252" s="17" t="s">
        <v>5321</v>
      </c>
      <c r="T252" s="17" t="s">
        <v>10219</v>
      </c>
      <c r="U252" s="17" t="s">
        <v>5321</v>
      </c>
      <c r="V252" s="17">
        <v>1</v>
      </c>
      <c r="W252" s="17">
        <v>0</v>
      </c>
      <c r="X252" s="17">
        <v>0</v>
      </c>
    </row>
    <row r="253" spans="1:24" s="17" customFormat="1" ht="11.25" x14ac:dyDescent="0.2">
      <c r="A253" s="17" t="s">
        <v>10250</v>
      </c>
      <c r="B253" s="17" t="s">
        <v>10251</v>
      </c>
      <c r="C253" s="17" t="s">
        <v>10252</v>
      </c>
      <c r="D253" s="17" t="s">
        <v>5325</v>
      </c>
      <c r="E253" s="17">
        <v>2016</v>
      </c>
      <c r="F253" s="17" t="s">
        <v>6374</v>
      </c>
      <c r="H253" s="17" t="s">
        <v>6375</v>
      </c>
      <c r="I253" s="17" t="s">
        <v>10253</v>
      </c>
      <c r="J253" s="17" t="s">
        <v>6845</v>
      </c>
      <c r="K253" s="17" t="s">
        <v>5385</v>
      </c>
      <c r="L253" s="17" t="s">
        <v>5411</v>
      </c>
      <c r="M253" s="64">
        <v>5848458</v>
      </c>
      <c r="N253" s="64">
        <v>4386343</v>
      </c>
      <c r="O253" s="17" t="s">
        <v>5372</v>
      </c>
      <c r="P253" s="17" t="s">
        <v>10254</v>
      </c>
      <c r="Q253" s="17" t="s">
        <v>10255</v>
      </c>
      <c r="R253" s="17" t="s">
        <v>5375</v>
      </c>
      <c r="S253" s="17" t="s">
        <v>7955</v>
      </c>
      <c r="T253" s="17" t="s">
        <v>5321</v>
      </c>
      <c r="U253" s="17" t="s">
        <v>10256</v>
      </c>
      <c r="V253" s="17">
        <v>1</v>
      </c>
      <c r="W253" s="17">
        <v>0</v>
      </c>
      <c r="X253" s="17">
        <v>0</v>
      </c>
    </row>
    <row r="254" spans="1:24" s="17" customFormat="1" ht="11.25" x14ac:dyDescent="0.2">
      <c r="A254" s="17" t="s">
        <v>10265</v>
      </c>
      <c r="B254" s="17" t="s">
        <v>10266</v>
      </c>
      <c r="C254" s="17" t="s">
        <v>10267</v>
      </c>
      <c r="D254" s="17" t="s">
        <v>5312</v>
      </c>
      <c r="E254" s="17">
        <v>2019</v>
      </c>
      <c r="F254" s="17" t="s">
        <v>17</v>
      </c>
      <c r="I254" s="17" t="s">
        <v>10268</v>
      </c>
      <c r="J254" s="17" t="s">
        <v>8725</v>
      </c>
      <c r="K254" s="17" t="s">
        <v>9246</v>
      </c>
      <c r="L254" s="17" t="s">
        <v>10269</v>
      </c>
      <c r="M254" s="64">
        <v>22777835</v>
      </c>
      <c r="N254" s="64">
        <v>11953341</v>
      </c>
      <c r="O254" s="17" t="s">
        <v>10270</v>
      </c>
      <c r="P254" s="17" t="s">
        <v>10271</v>
      </c>
      <c r="Q254" s="17" t="s">
        <v>10272</v>
      </c>
      <c r="R254" s="17" t="s">
        <v>5321</v>
      </c>
      <c r="S254" s="17" t="s">
        <v>5321</v>
      </c>
      <c r="T254" s="17" t="s">
        <v>5321</v>
      </c>
      <c r="U254" s="17" t="s">
        <v>5321</v>
      </c>
      <c r="V254" s="17">
        <v>1</v>
      </c>
      <c r="W254" s="17">
        <v>0</v>
      </c>
      <c r="X254" s="17">
        <v>0</v>
      </c>
    </row>
    <row r="255" spans="1:24" s="17" customFormat="1" ht="11.25" x14ac:dyDescent="0.2">
      <c r="A255" s="17" t="s">
        <v>10273</v>
      </c>
      <c r="B255" s="17" t="s">
        <v>10274</v>
      </c>
      <c r="C255" s="17" t="s">
        <v>10275</v>
      </c>
      <c r="D255" s="17" t="s">
        <v>5325</v>
      </c>
      <c r="E255" s="17">
        <v>2020</v>
      </c>
      <c r="F255" s="17" t="s">
        <v>5430</v>
      </c>
      <c r="H255" s="17" t="s">
        <v>10276</v>
      </c>
      <c r="I255" s="17" t="s">
        <v>10277</v>
      </c>
      <c r="J255" s="17" t="s">
        <v>5671</v>
      </c>
      <c r="K255" s="17" t="s">
        <v>5345</v>
      </c>
      <c r="L255" s="17" t="s">
        <v>5672</v>
      </c>
      <c r="M255" s="64">
        <v>2171205</v>
      </c>
      <c r="N255" s="64">
        <v>1302723</v>
      </c>
      <c r="O255" s="17" t="s">
        <v>10278</v>
      </c>
      <c r="P255" s="17" t="s">
        <v>10279</v>
      </c>
      <c r="Q255" s="17" t="s">
        <v>10280</v>
      </c>
      <c r="R255" s="17" t="s">
        <v>10281</v>
      </c>
      <c r="S255" s="17" t="s">
        <v>10282</v>
      </c>
      <c r="T255" s="17" t="s">
        <v>5321</v>
      </c>
      <c r="U255" s="17" t="s">
        <v>10283</v>
      </c>
      <c r="V255" s="17">
        <v>1</v>
      </c>
      <c r="W255" s="17">
        <v>0</v>
      </c>
      <c r="X255" s="17">
        <v>0</v>
      </c>
    </row>
    <row r="256" spans="1:24" s="17" customFormat="1" ht="11.25" x14ac:dyDescent="0.2">
      <c r="A256" s="17" t="s">
        <v>10297</v>
      </c>
      <c r="B256" s="17" t="s">
        <v>10298</v>
      </c>
      <c r="C256" s="17" t="s">
        <v>10299</v>
      </c>
      <c r="D256" s="17" t="s">
        <v>5441</v>
      </c>
      <c r="E256" s="17">
        <v>2020</v>
      </c>
      <c r="F256" s="17" t="s">
        <v>5460</v>
      </c>
      <c r="H256" s="17" t="s">
        <v>10300</v>
      </c>
      <c r="I256" s="17" t="s">
        <v>10301</v>
      </c>
      <c r="J256" s="17" t="s">
        <v>10302</v>
      </c>
      <c r="K256" s="17" t="s">
        <v>10303</v>
      </c>
      <c r="L256" s="17" t="s">
        <v>5346</v>
      </c>
      <c r="M256" s="64">
        <v>5477334</v>
      </c>
      <c r="N256" s="64">
        <v>3012531</v>
      </c>
      <c r="O256" s="17" t="s">
        <v>10304</v>
      </c>
      <c r="P256" s="17" t="s">
        <v>10305</v>
      </c>
      <c r="Q256" s="17" t="s">
        <v>10306</v>
      </c>
      <c r="R256" s="17" t="s">
        <v>5321</v>
      </c>
      <c r="S256" s="17" t="s">
        <v>5321</v>
      </c>
      <c r="T256" s="17" t="s">
        <v>5321</v>
      </c>
      <c r="U256" s="17" t="s">
        <v>5321</v>
      </c>
      <c r="V256" s="17">
        <v>1</v>
      </c>
      <c r="W256" s="17">
        <v>0</v>
      </c>
      <c r="X256" s="17">
        <v>0</v>
      </c>
    </row>
    <row r="257" spans="1:24" s="17" customFormat="1" ht="11.25" x14ac:dyDescent="0.2">
      <c r="A257" s="17" t="s">
        <v>10351</v>
      </c>
      <c r="B257" s="17" t="s">
        <v>10352</v>
      </c>
      <c r="C257" s="17" t="s">
        <v>10353</v>
      </c>
      <c r="D257" s="17" t="s">
        <v>5325</v>
      </c>
      <c r="E257" s="17">
        <v>2019</v>
      </c>
      <c r="F257" s="17" t="s">
        <v>6374</v>
      </c>
      <c r="H257" s="17" t="s">
        <v>10354</v>
      </c>
      <c r="I257" s="17" t="s">
        <v>10355</v>
      </c>
      <c r="J257" s="17" t="s">
        <v>7409</v>
      </c>
      <c r="K257" s="17" t="s">
        <v>9030</v>
      </c>
      <c r="L257" s="17" t="s">
        <v>6736</v>
      </c>
      <c r="M257" s="64">
        <v>1852060</v>
      </c>
      <c r="N257" s="64">
        <v>1110980</v>
      </c>
      <c r="O257" s="17" t="s">
        <v>10356</v>
      </c>
      <c r="P257" s="17" t="s">
        <v>10357</v>
      </c>
      <c r="Q257" s="17" t="s">
        <v>7908</v>
      </c>
      <c r="R257" s="17" t="s">
        <v>5321</v>
      </c>
      <c r="S257" s="17" t="s">
        <v>10358</v>
      </c>
      <c r="T257" s="17" t="s">
        <v>10359</v>
      </c>
      <c r="U257" s="17" t="s">
        <v>10360</v>
      </c>
      <c r="V257" s="17">
        <v>1</v>
      </c>
      <c r="W257" s="17">
        <v>0</v>
      </c>
      <c r="X257" s="17">
        <v>0</v>
      </c>
    </row>
    <row r="258" spans="1:24" s="17" customFormat="1" ht="11.25" x14ac:dyDescent="0.2">
      <c r="A258" s="17" t="s">
        <v>10378</v>
      </c>
      <c r="B258" s="17" t="s">
        <v>10379</v>
      </c>
      <c r="C258" s="17" t="s">
        <v>10380</v>
      </c>
      <c r="D258" s="17" t="s">
        <v>5325</v>
      </c>
      <c r="E258" s="17">
        <v>2019</v>
      </c>
      <c r="F258" s="17" t="s">
        <v>6374</v>
      </c>
      <c r="I258" s="17" t="s">
        <v>10381</v>
      </c>
      <c r="J258" s="17" t="s">
        <v>5716</v>
      </c>
      <c r="K258" s="17" t="s">
        <v>9030</v>
      </c>
      <c r="L258" s="17" t="s">
        <v>6934</v>
      </c>
      <c r="M258" s="64">
        <v>915910</v>
      </c>
      <c r="N258" s="64">
        <v>686932</v>
      </c>
      <c r="O258" s="17" t="s">
        <v>10382</v>
      </c>
      <c r="P258" s="17" t="s">
        <v>10383</v>
      </c>
      <c r="Q258" s="17" t="s">
        <v>5349</v>
      </c>
      <c r="R258" s="17" t="s">
        <v>6766</v>
      </c>
      <c r="S258" s="17" t="s">
        <v>5321</v>
      </c>
      <c r="T258" s="17" t="s">
        <v>5321</v>
      </c>
      <c r="U258" s="17" t="s">
        <v>10384</v>
      </c>
      <c r="V258" s="17">
        <v>1</v>
      </c>
      <c r="W258" s="17">
        <v>0</v>
      </c>
      <c r="X258" s="17">
        <v>0</v>
      </c>
    </row>
    <row r="259" spans="1:24" s="17" customFormat="1" ht="11.25" x14ac:dyDescent="0.2">
      <c r="A259" s="17" t="s">
        <v>10392</v>
      </c>
      <c r="B259" s="17" t="s">
        <v>10393</v>
      </c>
      <c r="C259" s="17" t="s">
        <v>10394</v>
      </c>
      <c r="D259" s="17" t="s">
        <v>5325</v>
      </c>
      <c r="E259" s="17">
        <v>2019</v>
      </c>
      <c r="F259" s="17" t="s">
        <v>5430</v>
      </c>
      <c r="H259" s="17" t="s">
        <v>10395</v>
      </c>
      <c r="I259" s="17" t="s">
        <v>10396</v>
      </c>
      <c r="J259" s="17" t="s">
        <v>9608</v>
      </c>
      <c r="K259" s="17" t="s">
        <v>9030</v>
      </c>
      <c r="L259" s="17" t="s">
        <v>10397</v>
      </c>
      <c r="M259" s="64">
        <v>18754029</v>
      </c>
      <c r="N259" s="64">
        <v>11378919</v>
      </c>
      <c r="O259" s="17" t="s">
        <v>10398</v>
      </c>
      <c r="P259" s="17" t="s">
        <v>10399</v>
      </c>
      <c r="Q259" s="17" t="s">
        <v>5349</v>
      </c>
      <c r="R259" s="17" t="s">
        <v>5321</v>
      </c>
      <c r="S259" s="17" t="s">
        <v>10400</v>
      </c>
      <c r="T259" s="17" t="s">
        <v>5321</v>
      </c>
      <c r="U259" s="17" t="s">
        <v>10401</v>
      </c>
      <c r="V259" s="17">
        <v>1</v>
      </c>
      <c r="W259" s="17">
        <v>0</v>
      </c>
      <c r="X259" s="17">
        <v>0</v>
      </c>
    </row>
    <row r="260" spans="1:24" s="17" customFormat="1" ht="11.25" x14ac:dyDescent="0.2">
      <c r="A260" s="17" t="s">
        <v>10402</v>
      </c>
      <c r="B260" s="17" t="s">
        <v>10403</v>
      </c>
      <c r="C260" s="17" t="s">
        <v>10404</v>
      </c>
      <c r="D260" s="17" t="s">
        <v>5325</v>
      </c>
      <c r="E260" s="17">
        <v>2016</v>
      </c>
      <c r="F260" s="17" t="s">
        <v>5430</v>
      </c>
      <c r="H260" s="17" t="s">
        <v>10405</v>
      </c>
      <c r="I260" s="17" t="s">
        <v>10406</v>
      </c>
      <c r="J260" s="17" t="s">
        <v>5597</v>
      </c>
      <c r="K260" s="17" t="s">
        <v>5410</v>
      </c>
      <c r="L260" s="17" t="s">
        <v>5411</v>
      </c>
      <c r="M260" s="64">
        <v>2001469</v>
      </c>
      <c r="N260" s="64">
        <v>1493460</v>
      </c>
      <c r="O260" s="17" t="s">
        <v>10407</v>
      </c>
      <c r="P260" s="17" t="s">
        <v>10408</v>
      </c>
      <c r="Q260" s="17" t="s">
        <v>6167</v>
      </c>
      <c r="R260" s="17" t="s">
        <v>10409</v>
      </c>
      <c r="S260" s="17" t="s">
        <v>5838</v>
      </c>
      <c r="T260" s="17" t="s">
        <v>5321</v>
      </c>
      <c r="U260" s="17" t="s">
        <v>10410</v>
      </c>
      <c r="V260" s="17">
        <v>1</v>
      </c>
      <c r="W260" s="17">
        <v>0</v>
      </c>
      <c r="X260" s="17">
        <v>0</v>
      </c>
    </row>
    <row r="261" spans="1:24" s="17" customFormat="1" ht="11.25" x14ac:dyDescent="0.2">
      <c r="A261" s="17" t="s">
        <v>10423</v>
      </c>
      <c r="B261" s="17" t="s">
        <v>10424</v>
      </c>
      <c r="C261" s="17" t="s">
        <v>10425</v>
      </c>
      <c r="D261" s="17" t="s">
        <v>5325</v>
      </c>
      <c r="E261" s="17">
        <v>2019</v>
      </c>
      <c r="F261" s="17" t="s">
        <v>6374</v>
      </c>
      <c r="H261" s="17" t="s">
        <v>10426</v>
      </c>
      <c r="I261" s="17" t="s">
        <v>10427</v>
      </c>
      <c r="J261" s="17" t="s">
        <v>7232</v>
      </c>
      <c r="K261" s="17" t="s">
        <v>9030</v>
      </c>
      <c r="L261" s="17" t="s">
        <v>10397</v>
      </c>
      <c r="M261" s="64">
        <v>1990460</v>
      </c>
      <c r="N261" s="64">
        <v>1490054</v>
      </c>
      <c r="O261" s="17" t="s">
        <v>10428</v>
      </c>
      <c r="P261" s="17" t="s">
        <v>10429</v>
      </c>
      <c r="Q261" s="17" t="s">
        <v>10430</v>
      </c>
      <c r="R261" s="17" t="s">
        <v>5321</v>
      </c>
      <c r="S261" s="17" t="s">
        <v>6746</v>
      </c>
      <c r="T261" s="17" t="s">
        <v>5321</v>
      </c>
      <c r="U261" s="17" t="s">
        <v>10431</v>
      </c>
      <c r="V261" s="17">
        <v>1</v>
      </c>
      <c r="W261" s="17">
        <v>0</v>
      </c>
      <c r="X261" s="17">
        <v>0</v>
      </c>
    </row>
    <row r="262" spans="1:24" s="17" customFormat="1" ht="11.25" x14ac:dyDescent="0.2">
      <c r="A262" s="17" t="s">
        <v>10432</v>
      </c>
      <c r="B262" s="17" t="s">
        <v>10433</v>
      </c>
      <c r="C262" s="17" t="s">
        <v>10434</v>
      </c>
      <c r="D262" s="17" t="s">
        <v>5325</v>
      </c>
      <c r="E262" s="17">
        <v>2018</v>
      </c>
      <c r="F262" s="17" t="s">
        <v>5341</v>
      </c>
      <c r="H262" s="17" t="s">
        <v>10435</v>
      </c>
      <c r="I262" s="17" t="s">
        <v>10436</v>
      </c>
      <c r="J262" s="17" t="s">
        <v>8842</v>
      </c>
      <c r="K262" s="17" t="s">
        <v>8499</v>
      </c>
      <c r="L262" s="17" t="s">
        <v>7116</v>
      </c>
      <c r="M262" s="64">
        <v>3030869</v>
      </c>
      <c r="N262" s="64">
        <v>1658234</v>
      </c>
      <c r="O262" s="17" t="s">
        <v>5952</v>
      </c>
      <c r="P262" s="17" t="s">
        <v>10437</v>
      </c>
      <c r="Q262" s="17" t="s">
        <v>7264</v>
      </c>
      <c r="R262" s="17" t="s">
        <v>5321</v>
      </c>
      <c r="S262" s="17" t="s">
        <v>5321</v>
      </c>
      <c r="T262" s="17" t="s">
        <v>5321</v>
      </c>
      <c r="U262" s="17" t="s">
        <v>10438</v>
      </c>
      <c r="V262" s="17">
        <v>1</v>
      </c>
      <c r="W262" s="17">
        <v>0</v>
      </c>
      <c r="X262" s="17">
        <v>0</v>
      </c>
    </row>
    <row r="263" spans="1:24" s="17" customFormat="1" ht="11.25" x14ac:dyDescent="0.2">
      <c r="A263" s="17" t="s">
        <v>10485</v>
      </c>
      <c r="B263" s="17" t="s">
        <v>10486</v>
      </c>
      <c r="C263" s="17" t="s">
        <v>10487</v>
      </c>
      <c r="D263" s="17" t="s">
        <v>5381</v>
      </c>
      <c r="E263" s="17">
        <v>2019</v>
      </c>
      <c r="F263" s="17" t="s">
        <v>5741</v>
      </c>
      <c r="H263" s="17" t="s">
        <v>10488</v>
      </c>
      <c r="I263" s="17" t="s">
        <v>10489</v>
      </c>
      <c r="J263" s="17" t="s">
        <v>5716</v>
      </c>
      <c r="K263" s="17" t="s">
        <v>9107</v>
      </c>
      <c r="L263" s="17" t="s">
        <v>5617</v>
      </c>
      <c r="M263" s="64">
        <v>2706291</v>
      </c>
      <c r="N263" s="64">
        <v>1488458</v>
      </c>
      <c r="O263" s="17" t="s">
        <v>10490</v>
      </c>
      <c r="P263" s="17" t="s">
        <v>10491</v>
      </c>
      <c r="Q263" s="17" t="s">
        <v>7931</v>
      </c>
      <c r="R263" s="17" t="s">
        <v>5321</v>
      </c>
      <c r="S263" s="17" t="s">
        <v>5321</v>
      </c>
      <c r="T263" s="17" t="s">
        <v>5321</v>
      </c>
      <c r="U263" s="17" t="s">
        <v>5321</v>
      </c>
      <c r="V263" s="17">
        <v>1</v>
      </c>
      <c r="W263" s="17">
        <v>0</v>
      </c>
      <c r="X263" s="17">
        <v>0</v>
      </c>
    </row>
    <row r="264" spans="1:24" s="17" customFormat="1" ht="11.25" x14ac:dyDescent="0.2">
      <c r="A264" s="17" t="s">
        <v>10500</v>
      </c>
      <c r="B264" s="17" t="s">
        <v>10501</v>
      </c>
      <c r="C264" s="17" t="s">
        <v>10502</v>
      </c>
      <c r="D264" s="17" t="s">
        <v>5325</v>
      </c>
      <c r="E264" s="17">
        <v>2018</v>
      </c>
      <c r="F264" s="17" t="s">
        <v>5460</v>
      </c>
      <c r="H264" s="17" t="s">
        <v>10503</v>
      </c>
      <c r="I264" s="17" t="s">
        <v>10504</v>
      </c>
      <c r="J264" s="17" t="s">
        <v>8054</v>
      </c>
      <c r="K264" s="17" t="s">
        <v>8499</v>
      </c>
      <c r="L264" s="17" t="s">
        <v>6388</v>
      </c>
      <c r="M264" s="64">
        <v>11939693</v>
      </c>
      <c r="N264" s="64">
        <v>7029000</v>
      </c>
      <c r="O264" s="17" t="s">
        <v>6869</v>
      </c>
      <c r="P264" s="17" t="s">
        <v>10505</v>
      </c>
      <c r="Q264" s="17" t="s">
        <v>6167</v>
      </c>
      <c r="R264" s="17" t="s">
        <v>5321</v>
      </c>
      <c r="S264" s="17" t="s">
        <v>5321</v>
      </c>
      <c r="T264" s="17" t="s">
        <v>5321</v>
      </c>
      <c r="U264" s="17" t="s">
        <v>5321</v>
      </c>
      <c r="V264" s="17">
        <v>1</v>
      </c>
      <c r="W264" s="17">
        <v>0</v>
      </c>
      <c r="X264" s="17">
        <v>0</v>
      </c>
    </row>
    <row r="265" spans="1:24" s="17" customFormat="1" ht="11.25" x14ac:dyDescent="0.2">
      <c r="A265" s="17" t="s">
        <v>10506</v>
      </c>
      <c r="B265" s="17" t="s">
        <v>10507</v>
      </c>
      <c r="C265" s="17" t="s">
        <v>10508</v>
      </c>
      <c r="D265" s="17" t="s">
        <v>5325</v>
      </c>
      <c r="E265" s="17">
        <v>2018</v>
      </c>
      <c r="F265" s="17" t="s">
        <v>5460</v>
      </c>
      <c r="H265" s="17" t="s">
        <v>10509</v>
      </c>
      <c r="I265" s="17" t="s">
        <v>10510</v>
      </c>
      <c r="J265" s="17" t="s">
        <v>7232</v>
      </c>
      <c r="K265" s="17" t="s">
        <v>8087</v>
      </c>
      <c r="L265" s="17" t="s">
        <v>5672</v>
      </c>
      <c r="M265" s="64">
        <v>2414299</v>
      </c>
      <c r="N265" s="64">
        <v>1327303</v>
      </c>
      <c r="O265" s="17" t="s">
        <v>10511</v>
      </c>
      <c r="P265" s="17" t="s">
        <v>10512</v>
      </c>
      <c r="Q265" s="17" t="s">
        <v>6414</v>
      </c>
      <c r="R265" s="17" t="s">
        <v>10513</v>
      </c>
      <c r="S265" s="17" t="s">
        <v>5321</v>
      </c>
      <c r="T265" s="17" t="s">
        <v>5321</v>
      </c>
      <c r="U265" s="17" t="s">
        <v>10514</v>
      </c>
      <c r="V265" s="17">
        <v>1</v>
      </c>
      <c r="W265" s="17">
        <v>0</v>
      </c>
      <c r="X265" s="17">
        <v>0</v>
      </c>
    </row>
    <row r="266" spans="1:24" s="17" customFormat="1" ht="11.25" x14ac:dyDescent="0.2">
      <c r="A266" s="17" t="s">
        <v>10520</v>
      </c>
      <c r="B266" s="17" t="s">
        <v>10521</v>
      </c>
      <c r="C266" s="17" t="s">
        <v>10522</v>
      </c>
      <c r="D266" s="17" t="s">
        <v>5325</v>
      </c>
      <c r="E266" s="17">
        <v>2020</v>
      </c>
      <c r="F266" s="17" t="s">
        <v>5516</v>
      </c>
      <c r="G266" s="17" t="s">
        <v>21</v>
      </c>
      <c r="H266" s="17" t="s">
        <v>10523</v>
      </c>
      <c r="I266" s="17" t="s">
        <v>10524</v>
      </c>
      <c r="J266" s="17" t="s">
        <v>5671</v>
      </c>
      <c r="K266" s="17" t="s">
        <v>5330</v>
      </c>
      <c r="L266" s="17" t="s">
        <v>5626</v>
      </c>
      <c r="M266" s="64">
        <v>3394616</v>
      </c>
      <c r="N266" s="64">
        <v>2545962</v>
      </c>
      <c r="O266" s="17" t="s">
        <v>10525</v>
      </c>
      <c r="P266" s="17" t="s">
        <v>10526</v>
      </c>
      <c r="Q266" s="17" t="s">
        <v>10527</v>
      </c>
      <c r="R266" s="17" t="s">
        <v>10528</v>
      </c>
      <c r="S266" s="17" t="s">
        <v>10529</v>
      </c>
      <c r="T266" s="17" t="s">
        <v>10530</v>
      </c>
      <c r="U266" s="17" t="s">
        <v>10531</v>
      </c>
      <c r="V266" s="17">
        <v>1</v>
      </c>
      <c r="W266" s="17">
        <v>0</v>
      </c>
      <c r="X266" s="17">
        <v>0</v>
      </c>
    </row>
    <row r="267" spans="1:24" s="17" customFormat="1" ht="11.25" x14ac:dyDescent="0.2">
      <c r="A267" s="17" t="s">
        <v>10532</v>
      </c>
      <c r="B267" s="17" t="s">
        <v>10533</v>
      </c>
      <c r="C267" s="17" t="s">
        <v>10534</v>
      </c>
      <c r="D267" s="17" t="s">
        <v>5325</v>
      </c>
      <c r="E267" s="17">
        <v>2017</v>
      </c>
      <c r="F267" s="17" t="s">
        <v>6374</v>
      </c>
      <c r="I267" s="17" t="s">
        <v>10535</v>
      </c>
      <c r="J267" s="17" t="s">
        <v>5481</v>
      </c>
      <c r="K267" s="17" t="s">
        <v>5764</v>
      </c>
      <c r="L267" s="17" t="s">
        <v>6388</v>
      </c>
      <c r="M267" s="64">
        <v>2525618</v>
      </c>
      <c r="N267" s="64">
        <v>1836683</v>
      </c>
      <c r="O267" s="17" t="s">
        <v>5745</v>
      </c>
      <c r="P267" s="17" t="s">
        <v>10536</v>
      </c>
      <c r="Q267" s="17" t="s">
        <v>10537</v>
      </c>
      <c r="R267" s="17" t="s">
        <v>6766</v>
      </c>
      <c r="S267" s="17" t="s">
        <v>6709</v>
      </c>
      <c r="T267" s="17" t="s">
        <v>5321</v>
      </c>
      <c r="U267" s="17" t="s">
        <v>10538</v>
      </c>
      <c r="V267" s="17">
        <v>1</v>
      </c>
      <c r="W267" s="17">
        <v>0</v>
      </c>
      <c r="X267" s="17">
        <v>0</v>
      </c>
    </row>
    <row r="268" spans="1:24" s="17" customFormat="1" ht="11.25" x14ac:dyDescent="0.2">
      <c r="A268" s="17" t="s">
        <v>10561</v>
      </c>
      <c r="B268" s="17" t="s">
        <v>10562</v>
      </c>
      <c r="C268" s="17" t="s">
        <v>10563</v>
      </c>
      <c r="D268" s="17" t="s">
        <v>5495</v>
      </c>
      <c r="E268" s="17">
        <v>2019</v>
      </c>
      <c r="F268" s="17" t="s">
        <v>5394</v>
      </c>
      <c r="I268" s="17" t="s">
        <v>10564</v>
      </c>
      <c r="J268" s="17" t="s">
        <v>7254</v>
      </c>
      <c r="K268" s="17" t="s">
        <v>10565</v>
      </c>
      <c r="L268" s="17" t="s">
        <v>10566</v>
      </c>
      <c r="M268" s="64">
        <v>27061079</v>
      </c>
      <c r="N268" s="64">
        <v>12000000</v>
      </c>
      <c r="O268" s="17" t="s">
        <v>10567</v>
      </c>
      <c r="P268" s="17" t="s">
        <v>10568</v>
      </c>
      <c r="Q268" s="17" t="s">
        <v>10569</v>
      </c>
      <c r="R268" s="17" t="s">
        <v>5321</v>
      </c>
      <c r="S268" s="17" t="s">
        <v>8225</v>
      </c>
      <c r="T268" s="17" t="s">
        <v>5321</v>
      </c>
      <c r="U268" s="17" t="s">
        <v>5321</v>
      </c>
      <c r="V268" s="17">
        <v>1</v>
      </c>
      <c r="W268" s="17">
        <v>0</v>
      </c>
      <c r="X268" s="17">
        <v>0</v>
      </c>
    </row>
    <row r="269" spans="1:24" s="17" customFormat="1" ht="11.25" x14ac:dyDescent="0.2">
      <c r="A269" s="17" t="s">
        <v>10577</v>
      </c>
      <c r="B269" s="17" t="s">
        <v>10578</v>
      </c>
      <c r="C269" s="17" t="s">
        <v>10579</v>
      </c>
      <c r="D269" s="17" t="s">
        <v>5381</v>
      </c>
      <c r="E269" s="17">
        <v>2019</v>
      </c>
      <c r="F269" s="17" t="s">
        <v>5496</v>
      </c>
      <c r="H269" s="17" t="s">
        <v>10580</v>
      </c>
      <c r="I269" s="17" t="s">
        <v>10581</v>
      </c>
      <c r="J269" s="17" t="s">
        <v>8842</v>
      </c>
      <c r="K269" s="17" t="s">
        <v>9246</v>
      </c>
      <c r="L269" s="17" t="s">
        <v>5617</v>
      </c>
      <c r="M269" s="64">
        <v>3695411</v>
      </c>
      <c r="N269" s="64">
        <v>1971050</v>
      </c>
      <c r="O269" s="17" t="s">
        <v>10582</v>
      </c>
      <c r="P269" s="17" t="s">
        <v>10583</v>
      </c>
      <c r="Q269" s="17" t="s">
        <v>7931</v>
      </c>
      <c r="R269" s="17" t="s">
        <v>5321</v>
      </c>
      <c r="S269" s="17" t="s">
        <v>5321</v>
      </c>
      <c r="T269" s="17" t="s">
        <v>5321</v>
      </c>
      <c r="U269" s="17" t="s">
        <v>5321</v>
      </c>
      <c r="V269" s="17">
        <v>1</v>
      </c>
      <c r="W269" s="17">
        <v>0</v>
      </c>
      <c r="X269" s="17">
        <v>0</v>
      </c>
    </row>
    <row r="270" spans="1:24" s="17" customFormat="1" ht="11.25" x14ac:dyDescent="0.2">
      <c r="A270" s="17" t="s">
        <v>10622</v>
      </c>
      <c r="B270" s="17" t="s">
        <v>10623</v>
      </c>
      <c r="C270" s="17" t="s">
        <v>10624</v>
      </c>
      <c r="D270" s="17" t="s">
        <v>5325</v>
      </c>
      <c r="E270" s="17">
        <v>2019</v>
      </c>
      <c r="F270" s="17" t="s">
        <v>5326</v>
      </c>
      <c r="H270" s="17" t="s">
        <v>8222</v>
      </c>
      <c r="I270" s="17" t="s">
        <v>10625</v>
      </c>
      <c r="J270" s="17" t="s">
        <v>7232</v>
      </c>
      <c r="K270" s="17" t="s">
        <v>9107</v>
      </c>
      <c r="L270" s="17" t="s">
        <v>9253</v>
      </c>
      <c r="M270" s="64">
        <v>4035459</v>
      </c>
      <c r="N270" s="64">
        <v>2421275</v>
      </c>
      <c r="O270" s="17" t="s">
        <v>10626</v>
      </c>
      <c r="P270" s="17" t="s">
        <v>10627</v>
      </c>
      <c r="Q270" s="17" t="s">
        <v>10628</v>
      </c>
      <c r="R270" s="17" t="s">
        <v>10629</v>
      </c>
      <c r="S270" s="17" t="s">
        <v>10630</v>
      </c>
      <c r="T270" s="17" t="s">
        <v>5321</v>
      </c>
      <c r="U270" s="17" t="s">
        <v>10631</v>
      </c>
      <c r="V270" s="17">
        <v>1</v>
      </c>
      <c r="W270" s="17">
        <v>0</v>
      </c>
      <c r="X270" s="17">
        <v>0</v>
      </c>
    </row>
    <row r="271" spans="1:24" s="17" customFormat="1" ht="11.25" x14ac:dyDescent="0.2">
      <c r="A271" s="17" t="s">
        <v>10632</v>
      </c>
      <c r="B271" s="17" t="s">
        <v>10633</v>
      </c>
      <c r="C271" s="17" t="s">
        <v>10634</v>
      </c>
      <c r="D271" s="17" t="s">
        <v>5325</v>
      </c>
      <c r="E271" s="17">
        <v>2019</v>
      </c>
      <c r="F271" s="17" t="s">
        <v>6084</v>
      </c>
      <c r="H271" s="17" t="s">
        <v>10635</v>
      </c>
      <c r="I271" s="17" t="s">
        <v>5321</v>
      </c>
      <c r="J271" s="17" t="s">
        <v>5321</v>
      </c>
      <c r="K271" s="17" t="s">
        <v>9246</v>
      </c>
      <c r="L271" s="17" t="s">
        <v>5358</v>
      </c>
      <c r="M271" s="64">
        <v>17038931</v>
      </c>
      <c r="N271" s="64">
        <v>9166422</v>
      </c>
      <c r="O271" s="17" t="s">
        <v>10636</v>
      </c>
      <c r="P271" s="17" t="s">
        <v>10637</v>
      </c>
      <c r="Q271" s="17" t="s">
        <v>6776</v>
      </c>
      <c r="R271" s="17" t="s">
        <v>5663</v>
      </c>
      <c r="S271" s="17" t="s">
        <v>10638</v>
      </c>
      <c r="T271" s="17" t="s">
        <v>5321</v>
      </c>
      <c r="U271" s="17" t="s">
        <v>10639</v>
      </c>
      <c r="V271" s="17">
        <v>1</v>
      </c>
      <c r="W271" s="17">
        <v>0</v>
      </c>
      <c r="X271" s="17">
        <v>0</v>
      </c>
    </row>
    <row r="272" spans="1:24" s="17" customFormat="1" ht="11.25" x14ac:dyDescent="0.2">
      <c r="A272" s="17" t="s">
        <v>10640</v>
      </c>
      <c r="B272" s="17" t="s">
        <v>10641</v>
      </c>
      <c r="C272" s="17" t="s">
        <v>10642</v>
      </c>
      <c r="D272" s="17" t="s">
        <v>5325</v>
      </c>
      <c r="E272" s="17">
        <v>2019</v>
      </c>
      <c r="F272" s="17" t="s">
        <v>5326</v>
      </c>
      <c r="H272" s="17" t="s">
        <v>9532</v>
      </c>
      <c r="I272" s="17" t="s">
        <v>10643</v>
      </c>
      <c r="J272" s="17" t="s">
        <v>5716</v>
      </c>
      <c r="K272" s="17" t="s">
        <v>9030</v>
      </c>
      <c r="L272" s="17" t="s">
        <v>6180</v>
      </c>
      <c r="M272" s="64">
        <v>5815936</v>
      </c>
      <c r="N272" s="64">
        <v>4361952</v>
      </c>
      <c r="O272" s="17" t="s">
        <v>10644</v>
      </c>
      <c r="P272" s="17" t="s">
        <v>10645</v>
      </c>
      <c r="Q272" s="17" t="s">
        <v>10646</v>
      </c>
      <c r="R272" s="17" t="s">
        <v>10647</v>
      </c>
      <c r="S272" s="17" t="s">
        <v>5838</v>
      </c>
      <c r="T272" s="17" t="s">
        <v>5321</v>
      </c>
      <c r="U272" s="17" t="s">
        <v>10648</v>
      </c>
      <c r="V272" s="17">
        <v>1</v>
      </c>
      <c r="W272" s="17">
        <v>0</v>
      </c>
      <c r="X272" s="17">
        <v>0</v>
      </c>
    </row>
    <row r="273" spans="1:24" s="17" customFormat="1" ht="11.25" x14ac:dyDescent="0.2">
      <c r="A273" s="17" t="s">
        <v>10649</v>
      </c>
      <c r="B273" s="17" t="s">
        <v>10650</v>
      </c>
      <c r="C273" s="17" t="s">
        <v>10651</v>
      </c>
      <c r="D273" s="17" t="s">
        <v>5325</v>
      </c>
      <c r="E273" s="17">
        <v>2019</v>
      </c>
      <c r="F273" s="17" t="s">
        <v>5460</v>
      </c>
      <c r="H273" s="17" t="s">
        <v>10652</v>
      </c>
      <c r="I273" s="17" t="s">
        <v>10653</v>
      </c>
      <c r="J273" s="17" t="s">
        <v>5519</v>
      </c>
      <c r="K273" s="17" t="s">
        <v>9030</v>
      </c>
      <c r="L273" s="17" t="s">
        <v>7241</v>
      </c>
      <c r="M273" s="64">
        <v>3046008</v>
      </c>
      <c r="N273" s="64">
        <v>1811585</v>
      </c>
      <c r="O273" s="17" t="s">
        <v>10654</v>
      </c>
      <c r="P273" s="17" t="s">
        <v>10655</v>
      </c>
      <c r="Q273" s="17" t="s">
        <v>7605</v>
      </c>
      <c r="R273" s="17" t="s">
        <v>10656</v>
      </c>
      <c r="S273" s="17" t="s">
        <v>10657</v>
      </c>
      <c r="T273" s="17" t="s">
        <v>5321</v>
      </c>
      <c r="U273" s="17" t="s">
        <v>10658</v>
      </c>
      <c r="V273" s="17">
        <v>0</v>
      </c>
      <c r="W273" s="17">
        <v>0</v>
      </c>
      <c r="X273" s="17">
        <v>0</v>
      </c>
    </row>
    <row r="274" spans="1:24" s="17" customFormat="1" ht="11.25" x14ac:dyDescent="0.2">
      <c r="A274" s="17" t="s">
        <v>10666</v>
      </c>
      <c r="B274" s="17" t="s">
        <v>10667</v>
      </c>
      <c r="C274" s="17" t="s">
        <v>10668</v>
      </c>
      <c r="D274" s="17" t="s">
        <v>5325</v>
      </c>
      <c r="E274" s="17">
        <v>2019</v>
      </c>
      <c r="F274" s="17" t="s">
        <v>6084</v>
      </c>
      <c r="H274" s="17" t="s">
        <v>10669</v>
      </c>
      <c r="I274" s="17" t="s">
        <v>10670</v>
      </c>
      <c r="J274" s="17" t="s">
        <v>8637</v>
      </c>
      <c r="K274" s="17" t="s">
        <v>10671</v>
      </c>
      <c r="L274" s="17" t="s">
        <v>5659</v>
      </c>
      <c r="M274" s="64">
        <v>14547148</v>
      </c>
      <c r="N274" s="64">
        <v>8728288</v>
      </c>
      <c r="O274" s="17" t="s">
        <v>10672</v>
      </c>
      <c r="P274" s="17" t="s">
        <v>10673</v>
      </c>
      <c r="Q274" s="17" t="s">
        <v>5349</v>
      </c>
      <c r="R274" s="17" t="s">
        <v>10674</v>
      </c>
      <c r="S274" s="17" t="s">
        <v>5321</v>
      </c>
      <c r="T274" s="17" t="s">
        <v>5321</v>
      </c>
      <c r="U274" s="17" t="s">
        <v>10675</v>
      </c>
      <c r="V274" s="17">
        <v>1</v>
      </c>
      <c r="W274" s="17">
        <v>0</v>
      </c>
      <c r="X274" s="17">
        <v>0</v>
      </c>
    </row>
    <row r="275" spans="1:24" s="17" customFormat="1" ht="11.25" x14ac:dyDescent="0.2">
      <c r="A275" s="17" t="s">
        <v>10685</v>
      </c>
      <c r="B275" s="17" t="s">
        <v>10686</v>
      </c>
      <c r="C275" s="17" t="s">
        <v>10687</v>
      </c>
      <c r="D275" s="17" t="s">
        <v>5325</v>
      </c>
      <c r="E275" s="17">
        <v>2016</v>
      </c>
      <c r="F275" s="17" t="s">
        <v>5430</v>
      </c>
      <c r="H275" s="17" t="s">
        <v>10688</v>
      </c>
      <c r="I275" s="17" t="s">
        <v>10689</v>
      </c>
      <c r="J275" s="17" t="s">
        <v>5384</v>
      </c>
      <c r="K275" s="17" t="s">
        <v>6992</v>
      </c>
      <c r="L275" s="17" t="s">
        <v>5608</v>
      </c>
      <c r="M275" s="64">
        <v>1550968</v>
      </c>
      <c r="N275" s="64">
        <v>1163226</v>
      </c>
      <c r="O275" s="17" t="s">
        <v>5372</v>
      </c>
      <c r="P275" s="17" t="s">
        <v>10690</v>
      </c>
      <c r="Q275" s="17" t="s">
        <v>8186</v>
      </c>
      <c r="R275" s="17" t="s">
        <v>5980</v>
      </c>
      <c r="S275" s="17" t="s">
        <v>10691</v>
      </c>
      <c r="T275" s="17" t="s">
        <v>5321</v>
      </c>
      <c r="U275" s="17" t="s">
        <v>10692</v>
      </c>
      <c r="V275" s="17">
        <v>1</v>
      </c>
      <c r="W275" s="17">
        <v>0</v>
      </c>
      <c r="X275" s="17">
        <v>0</v>
      </c>
    </row>
    <row r="276" spans="1:24" s="17" customFormat="1" ht="11.25" x14ac:dyDescent="0.2">
      <c r="A276" s="17" t="s">
        <v>10693</v>
      </c>
      <c r="B276" s="17" t="s">
        <v>10694</v>
      </c>
      <c r="C276" s="17" t="s">
        <v>10695</v>
      </c>
      <c r="D276" s="17" t="s">
        <v>5325</v>
      </c>
      <c r="E276" s="17">
        <v>2019</v>
      </c>
      <c r="F276" s="17" t="s">
        <v>17</v>
      </c>
      <c r="H276" s="17" t="s">
        <v>10696</v>
      </c>
      <c r="I276" s="17" t="s">
        <v>10697</v>
      </c>
      <c r="J276" s="17" t="s">
        <v>8477</v>
      </c>
      <c r="K276" s="17" t="s">
        <v>9030</v>
      </c>
      <c r="L276" s="17" t="s">
        <v>10397</v>
      </c>
      <c r="M276" s="64">
        <v>1930085</v>
      </c>
      <c r="N276" s="64">
        <v>1446288</v>
      </c>
      <c r="O276" s="17" t="s">
        <v>10698</v>
      </c>
      <c r="P276" s="17" t="s">
        <v>10699</v>
      </c>
      <c r="Q276" s="17" t="s">
        <v>10700</v>
      </c>
      <c r="R276" s="17" t="s">
        <v>5321</v>
      </c>
      <c r="S276" s="17" t="s">
        <v>5321</v>
      </c>
      <c r="T276" s="17" t="s">
        <v>10701</v>
      </c>
      <c r="U276" s="17" t="s">
        <v>5321</v>
      </c>
      <c r="V276" s="17">
        <v>1</v>
      </c>
      <c r="W276" s="17">
        <v>0</v>
      </c>
      <c r="X276" s="17">
        <v>0</v>
      </c>
    </row>
    <row r="277" spans="1:24" s="17" customFormat="1" ht="11.25" x14ac:dyDescent="0.2">
      <c r="A277" s="17" t="s">
        <v>10702</v>
      </c>
      <c r="B277" s="17" t="s">
        <v>10703</v>
      </c>
      <c r="C277" s="17" t="s">
        <v>10704</v>
      </c>
      <c r="D277" s="17" t="s">
        <v>5325</v>
      </c>
      <c r="E277" s="17">
        <v>2015</v>
      </c>
      <c r="F277" s="17" t="s">
        <v>5460</v>
      </c>
      <c r="H277" s="17" t="s">
        <v>8937</v>
      </c>
      <c r="I277" s="17" t="s">
        <v>10705</v>
      </c>
      <c r="J277" s="17" t="s">
        <v>5481</v>
      </c>
      <c r="K277" s="17" t="s">
        <v>10706</v>
      </c>
      <c r="L277" s="17" t="s">
        <v>10707</v>
      </c>
      <c r="M277" s="64">
        <v>2076462</v>
      </c>
      <c r="N277" s="64">
        <v>1226862</v>
      </c>
      <c r="O277" s="17" t="s">
        <v>10708</v>
      </c>
      <c r="P277" s="17" t="s">
        <v>10709</v>
      </c>
      <c r="Q277" s="17" t="s">
        <v>6167</v>
      </c>
      <c r="R277" s="17" t="s">
        <v>5375</v>
      </c>
      <c r="S277" s="17" t="s">
        <v>10710</v>
      </c>
      <c r="T277" s="17" t="s">
        <v>5321</v>
      </c>
      <c r="U277" s="17" t="s">
        <v>10711</v>
      </c>
      <c r="V277" s="17">
        <v>1</v>
      </c>
      <c r="W277" s="17">
        <v>0</v>
      </c>
      <c r="X277" s="17">
        <v>0</v>
      </c>
    </row>
    <row r="278" spans="1:24" s="17" customFormat="1" ht="11.25" x14ac:dyDescent="0.2">
      <c r="A278" s="17" t="s">
        <v>10719</v>
      </c>
      <c r="B278" s="17" t="s">
        <v>10720</v>
      </c>
      <c r="C278" s="17" t="s">
        <v>10721</v>
      </c>
      <c r="D278" s="17" t="s">
        <v>5325</v>
      </c>
      <c r="E278" s="17">
        <v>2019</v>
      </c>
      <c r="F278" s="17" t="s">
        <v>5460</v>
      </c>
      <c r="H278" s="17" t="s">
        <v>10722</v>
      </c>
      <c r="I278" s="17" t="s">
        <v>10723</v>
      </c>
      <c r="J278" s="17" t="s">
        <v>8725</v>
      </c>
      <c r="K278" s="17" t="s">
        <v>5472</v>
      </c>
      <c r="L278" s="17" t="s">
        <v>6180</v>
      </c>
      <c r="M278" s="64">
        <v>4214120</v>
      </c>
      <c r="N278" s="64">
        <v>3160590</v>
      </c>
      <c r="O278" s="17" t="s">
        <v>10724</v>
      </c>
      <c r="P278" s="17" t="s">
        <v>10725</v>
      </c>
      <c r="Q278" s="17" t="s">
        <v>10726</v>
      </c>
      <c r="R278" s="17" t="s">
        <v>6766</v>
      </c>
      <c r="S278" s="17" t="s">
        <v>5321</v>
      </c>
      <c r="T278" s="17" t="s">
        <v>5321</v>
      </c>
      <c r="U278" s="17" t="s">
        <v>10727</v>
      </c>
      <c r="V278" s="17">
        <v>1</v>
      </c>
      <c r="W278" s="17">
        <v>0</v>
      </c>
      <c r="X278" s="17">
        <v>0</v>
      </c>
    </row>
    <row r="279" spans="1:24" s="17" customFormat="1" ht="11.25" x14ac:dyDescent="0.2">
      <c r="A279" s="17" t="s">
        <v>10728</v>
      </c>
      <c r="B279" s="17" t="s">
        <v>10729</v>
      </c>
      <c r="C279" s="17" t="s">
        <v>10730</v>
      </c>
      <c r="D279" s="17" t="s">
        <v>5325</v>
      </c>
      <c r="E279" s="17">
        <v>2020</v>
      </c>
      <c r="F279" s="17" t="s">
        <v>5430</v>
      </c>
      <c r="H279" s="17" t="s">
        <v>10731</v>
      </c>
      <c r="I279" s="17" t="s">
        <v>10732</v>
      </c>
      <c r="J279" s="17" t="s">
        <v>10733</v>
      </c>
      <c r="K279" s="17" t="s">
        <v>10734</v>
      </c>
      <c r="L279" s="17" t="s">
        <v>10735</v>
      </c>
      <c r="M279" s="64">
        <v>2678434</v>
      </c>
      <c r="N279" s="64">
        <v>1507869</v>
      </c>
      <c r="O279" s="17" t="s">
        <v>10736</v>
      </c>
      <c r="P279" s="17" t="s">
        <v>10737</v>
      </c>
      <c r="Q279" s="17" t="s">
        <v>10738</v>
      </c>
      <c r="R279" s="17" t="s">
        <v>5321</v>
      </c>
      <c r="S279" s="17" t="s">
        <v>9999</v>
      </c>
      <c r="T279" s="17" t="s">
        <v>5321</v>
      </c>
      <c r="U279" s="17" t="s">
        <v>10739</v>
      </c>
      <c r="V279" s="17">
        <v>1</v>
      </c>
      <c r="W279" s="17">
        <v>0</v>
      </c>
      <c r="X279" s="17">
        <v>0</v>
      </c>
    </row>
    <row r="280" spans="1:24" s="17" customFormat="1" ht="11.25" x14ac:dyDescent="0.2">
      <c r="A280" s="17" t="s">
        <v>10740</v>
      </c>
      <c r="B280" s="17" t="s">
        <v>10741</v>
      </c>
      <c r="C280" s="17" t="s">
        <v>10742</v>
      </c>
      <c r="D280" s="17" t="s">
        <v>5325</v>
      </c>
      <c r="E280" s="17">
        <v>2019</v>
      </c>
      <c r="F280" s="17" t="s">
        <v>5326</v>
      </c>
      <c r="H280" s="17" t="s">
        <v>8222</v>
      </c>
      <c r="I280" s="17" t="s">
        <v>5321</v>
      </c>
      <c r="J280" s="17" t="s">
        <v>5321</v>
      </c>
      <c r="K280" s="17" t="s">
        <v>9107</v>
      </c>
      <c r="L280" s="17" t="s">
        <v>5617</v>
      </c>
      <c r="M280" s="64">
        <v>4606134</v>
      </c>
      <c r="N280" s="64">
        <v>2763680</v>
      </c>
      <c r="O280" s="17" t="s">
        <v>10743</v>
      </c>
      <c r="P280" s="17" t="s">
        <v>10744</v>
      </c>
      <c r="Q280" s="17" t="s">
        <v>10745</v>
      </c>
      <c r="R280" s="17" t="s">
        <v>5321</v>
      </c>
      <c r="S280" s="17" t="s">
        <v>10746</v>
      </c>
      <c r="T280" s="17" t="s">
        <v>5321</v>
      </c>
      <c r="U280" s="17" t="s">
        <v>10747</v>
      </c>
      <c r="V280" s="17">
        <v>1</v>
      </c>
      <c r="W280" s="17">
        <v>0</v>
      </c>
      <c r="X280" s="17">
        <v>0</v>
      </c>
    </row>
    <row r="281" spans="1:24" s="17" customFormat="1" ht="11.25" x14ac:dyDescent="0.2">
      <c r="A281" s="17" t="s">
        <v>10762</v>
      </c>
      <c r="B281" s="17" t="s">
        <v>10763</v>
      </c>
      <c r="C281" s="17" t="s">
        <v>10764</v>
      </c>
      <c r="D281" s="17" t="s">
        <v>5325</v>
      </c>
      <c r="E281" s="17">
        <v>2019</v>
      </c>
      <c r="F281" s="17" t="s">
        <v>6569</v>
      </c>
      <c r="H281" s="17" t="s">
        <v>6876</v>
      </c>
      <c r="I281" s="17" t="s">
        <v>10765</v>
      </c>
      <c r="J281" s="17" t="s">
        <v>7343</v>
      </c>
      <c r="K281" s="17" t="s">
        <v>9030</v>
      </c>
      <c r="L281" s="17" t="s">
        <v>5626</v>
      </c>
      <c r="M281" s="64">
        <v>5428988</v>
      </c>
      <c r="N281" s="64">
        <v>3257391</v>
      </c>
      <c r="O281" s="17" t="s">
        <v>10766</v>
      </c>
      <c r="P281" s="17" t="s">
        <v>10767</v>
      </c>
      <c r="Q281" s="17" t="s">
        <v>9656</v>
      </c>
      <c r="R281" s="17" t="s">
        <v>5321</v>
      </c>
      <c r="S281" s="17" t="s">
        <v>10768</v>
      </c>
      <c r="T281" s="17" t="s">
        <v>5321</v>
      </c>
      <c r="U281" s="17" t="s">
        <v>10769</v>
      </c>
      <c r="V281" s="17">
        <v>1</v>
      </c>
      <c r="W281" s="17">
        <v>0</v>
      </c>
      <c r="X281" s="17">
        <v>0</v>
      </c>
    </row>
    <row r="282" spans="1:24" s="17" customFormat="1" ht="11.25" x14ac:dyDescent="0.2">
      <c r="A282" s="17" t="s">
        <v>10807</v>
      </c>
      <c r="B282" s="17" t="s">
        <v>10808</v>
      </c>
      <c r="C282" s="17" t="s">
        <v>10809</v>
      </c>
      <c r="D282" s="17" t="s">
        <v>5325</v>
      </c>
      <c r="E282" s="17">
        <v>2019</v>
      </c>
      <c r="F282" s="17" t="s">
        <v>6130</v>
      </c>
      <c r="H282" s="17" t="s">
        <v>7015</v>
      </c>
      <c r="I282" s="17" t="s">
        <v>10810</v>
      </c>
      <c r="J282" s="17" t="s">
        <v>7343</v>
      </c>
      <c r="K282" s="17" t="s">
        <v>9030</v>
      </c>
      <c r="L282" s="17" t="s">
        <v>5358</v>
      </c>
      <c r="M282" s="64">
        <v>9289740</v>
      </c>
      <c r="N282" s="64">
        <v>5573843</v>
      </c>
      <c r="O282" s="17" t="s">
        <v>10811</v>
      </c>
      <c r="P282" s="17" t="s">
        <v>10812</v>
      </c>
      <c r="Q282" s="17" t="s">
        <v>10813</v>
      </c>
      <c r="R282" s="17" t="s">
        <v>5375</v>
      </c>
      <c r="S282" s="17" t="s">
        <v>10814</v>
      </c>
      <c r="T282" s="17" t="s">
        <v>5321</v>
      </c>
      <c r="U282" s="17" t="s">
        <v>10815</v>
      </c>
      <c r="V282" s="17">
        <v>1</v>
      </c>
      <c r="W282" s="17">
        <v>0</v>
      </c>
      <c r="X282" s="17">
        <v>0</v>
      </c>
    </row>
    <row r="283" spans="1:24" s="17" customFormat="1" ht="11.25" x14ac:dyDescent="0.2">
      <c r="A283" s="17" t="s">
        <v>10816</v>
      </c>
      <c r="B283" s="17" t="s">
        <v>10817</v>
      </c>
      <c r="C283" s="17" t="s">
        <v>10818</v>
      </c>
      <c r="D283" s="17" t="s">
        <v>5325</v>
      </c>
      <c r="E283" s="17">
        <v>2019</v>
      </c>
      <c r="F283" s="17" t="s">
        <v>5791</v>
      </c>
      <c r="H283" s="17" t="s">
        <v>10819</v>
      </c>
      <c r="I283" s="17" t="s">
        <v>5321</v>
      </c>
      <c r="J283" s="17" t="s">
        <v>5321</v>
      </c>
      <c r="K283" s="17" t="s">
        <v>9107</v>
      </c>
      <c r="L283" s="17" t="s">
        <v>10820</v>
      </c>
      <c r="M283" s="64">
        <v>2591937</v>
      </c>
      <c r="N283" s="64">
        <v>1555161</v>
      </c>
      <c r="O283" s="17" t="s">
        <v>10821</v>
      </c>
      <c r="P283" s="17" t="s">
        <v>10822</v>
      </c>
      <c r="Q283" s="17" t="s">
        <v>5797</v>
      </c>
      <c r="R283" s="17" t="s">
        <v>5321</v>
      </c>
      <c r="S283" s="17" t="s">
        <v>5321</v>
      </c>
      <c r="T283" s="17" t="s">
        <v>5321</v>
      </c>
      <c r="U283" s="17" t="s">
        <v>10823</v>
      </c>
      <c r="V283" s="17">
        <v>1</v>
      </c>
      <c r="W283" s="17">
        <v>0</v>
      </c>
      <c r="X283" s="17">
        <v>0</v>
      </c>
    </row>
    <row r="284" spans="1:24" s="17" customFormat="1" ht="11.25" x14ac:dyDescent="0.2">
      <c r="A284" s="17" t="s">
        <v>10845</v>
      </c>
      <c r="B284" s="17" t="s">
        <v>10846</v>
      </c>
      <c r="C284" s="17" t="s">
        <v>10847</v>
      </c>
      <c r="D284" s="17" t="s">
        <v>5325</v>
      </c>
      <c r="E284" s="17">
        <v>2019</v>
      </c>
      <c r="F284" s="17" t="s">
        <v>5741</v>
      </c>
      <c r="H284" s="17" t="s">
        <v>6140</v>
      </c>
      <c r="I284" s="17" t="s">
        <v>5321</v>
      </c>
      <c r="J284" s="17" t="s">
        <v>5321</v>
      </c>
      <c r="K284" s="17" t="s">
        <v>9030</v>
      </c>
      <c r="L284" s="17" t="s">
        <v>6736</v>
      </c>
      <c r="M284" s="64">
        <v>4007105</v>
      </c>
      <c r="N284" s="64">
        <v>2404262</v>
      </c>
      <c r="O284" s="17" t="s">
        <v>10848</v>
      </c>
      <c r="P284" s="17" t="s">
        <v>10849</v>
      </c>
      <c r="Q284" s="17" t="s">
        <v>6167</v>
      </c>
      <c r="R284" s="17" t="s">
        <v>10850</v>
      </c>
      <c r="S284" s="17" t="s">
        <v>5321</v>
      </c>
      <c r="T284" s="17" t="s">
        <v>5321</v>
      </c>
      <c r="U284" s="17" t="s">
        <v>5321</v>
      </c>
      <c r="V284" s="17">
        <v>1</v>
      </c>
      <c r="W284" s="17">
        <v>0</v>
      </c>
      <c r="X284" s="17">
        <v>0</v>
      </c>
    </row>
    <row r="285" spans="1:24" s="17" customFormat="1" ht="11.25" x14ac:dyDescent="0.2">
      <c r="A285" s="17" t="s">
        <v>10868</v>
      </c>
      <c r="B285" s="17" t="s">
        <v>10869</v>
      </c>
      <c r="C285" s="17" t="s">
        <v>10870</v>
      </c>
      <c r="D285" s="17" t="s">
        <v>10834</v>
      </c>
      <c r="E285" s="17">
        <v>2020</v>
      </c>
      <c r="F285" s="17" t="s">
        <v>5394</v>
      </c>
      <c r="I285" s="17" t="s">
        <v>10871</v>
      </c>
      <c r="J285" s="17" t="s">
        <v>5397</v>
      </c>
      <c r="K285" s="17" t="s">
        <v>10865</v>
      </c>
      <c r="L285" s="17" t="s">
        <v>8377</v>
      </c>
      <c r="M285" s="64">
        <v>245477</v>
      </c>
      <c r="N285" s="64">
        <v>145340</v>
      </c>
      <c r="O285" s="17" t="s">
        <v>10872</v>
      </c>
      <c r="P285" s="17" t="s">
        <v>10873</v>
      </c>
      <c r="Q285" s="17" t="s">
        <v>5321</v>
      </c>
      <c r="R285" s="17" t="s">
        <v>5321</v>
      </c>
      <c r="S285" s="17" t="s">
        <v>5321</v>
      </c>
      <c r="T285" s="17" t="s">
        <v>5321</v>
      </c>
      <c r="U285" s="17" t="s">
        <v>5321</v>
      </c>
      <c r="V285" s="17">
        <v>1</v>
      </c>
      <c r="W285" s="17">
        <v>0</v>
      </c>
      <c r="X285" s="17">
        <v>0</v>
      </c>
    </row>
    <row r="286" spans="1:24" s="17" customFormat="1" ht="11.25" x14ac:dyDescent="0.2">
      <c r="A286" s="17" t="s">
        <v>10883</v>
      </c>
      <c r="B286" s="17" t="s">
        <v>10884</v>
      </c>
      <c r="C286" s="17" t="s">
        <v>10885</v>
      </c>
      <c r="D286" s="17" t="s">
        <v>5325</v>
      </c>
      <c r="E286" s="17">
        <v>2019</v>
      </c>
      <c r="F286" s="17" t="s">
        <v>5470</v>
      </c>
      <c r="H286" s="17" t="s">
        <v>10886</v>
      </c>
      <c r="I286" s="17" t="s">
        <v>5321</v>
      </c>
      <c r="J286" s="17" t="s">
        <v>5321</v>
      </c>
      <c r="K286" s="17" t="s">
        <v>9030</v>
      </c>
      <c r="L286" s="17" t="s">
        <v>8556</v>
      </c>
      <c r="M286" s="64">
        <v>5340169</v>
      </c>
      <c r="N286" s="64">
        <v>3204101</v>
      </c>
      <c r="O286" s="17" t="s">
        <v>10887</v>
      </c>
      <c r="P286" s="17" t="s">
        <v>10888</v>
      </c>
      <c r="Q286" s="17" t="s">
        <v>10889</v>
      </c>
      <c r="R286" s="17" t="s">
        <v>10890</v>
      </c>
      <c r="S286" s="17" t="s">
        <v>5321</v>
      </c>
      <c r="T286" s="17" t="s">
        <v>9519</v>
      </c>
      <c r="U286" s="17" t="s">
        <v>10891</v>
      </c>
      <c r="V286" s="17">
        <v>1</v>
      </c>
      <c r="W286" s="17">
        <v>0</v>
      </c>
      <c r="X286" s="17">
        <v>0</v>
      </c>
    </row>
    <row r="287" spans="1:24" s="17" customFormat="1" ht="11.25" x14ac:dyDescent="0.2">
      <c r="A287" s="17" t="s">
        <v>10914</v>
      </c>
      <c r="B287" s="17" t="s">
        <v>10915</v>
      </c>
      <c r="C287" s="17" t="s">
        <v>10916</v>
      </c>
      <c r="D287" s="17" t="s">
        <v>5325</v>
      </c>
      <c r="E287" s="17">
        <v>2019</v>
      </c>
      <c r="F287" s="17" t="s">
        <v>5655</v>
      </c>
      <c r="H287" s="17" t="s">
        <v>6867</v>
      </c>
      <c r="I287" s="17" t="s">
        <v>10917</v>
      </c>
      <c r="J287" s="17" t="s">
        <v>8637</v>
      </c>
      <c r="K287" s="17" t="s">
        <v>9030</v>
      </c>
      <c r="L287" s="17" t="s">
        <v>5434</v>
      </c>
      <c r="M287" s="64">
        <v>7069407</v>
      </c>
      <c r="N287" s="64">
        <v>5302055</v>
      </c>
      <c r="O287" s="17" t="s">
        <v>10918</v>
      </c>
      <c r="P287" s="17" t="s">
        <v>10919</v>
      </c>
      <c r="Q287" s="17" t="s">
        <v>5349</v>
      </c>
      <c r="R287" s="17" t="s">
        <v>5321</v>
      </c>
      <c r="S287" s="17" t="s">
        <v>10920</v>
      </c>
      <c r="T287" s="17" t="s">
        <v>5321</v>
      </c>
      <c r="U287" s="17" t="s">
        <v>10921</v>
      </c>
      <c r="V287" s="17">
        <v>1</v>
      </c>
      <c r="W287" s="17">
        <v>0</v>
      </c>
      <c r="X287" s="17">
        <v>0</v>
      </c>
    </row>
    <row r="288" spans="1:24" s="17" customFormat="1" ht="11.25" x14ac:dyDescent="0.2">
      <c r="A288" s="17" t="s">
        <v>10930</v>
      </c>
      <c r="B288" s="17" t="s">
        <v>10931</v>
      </c>
      <c r="C288" s="17" t="s">
        <v>10932</v>
      </c>
      <c r="D288" s="17" t="s">
        <v>10834</v>
      </c>
      <c r="E288" s="17">
        <v>2020</v>
      </c>
      <c r="F288" s="17" t="s">
        <v>5430</v>
      </c>
      <c r="I288" s="17" t="s">
        <v>10933</v>
      </c>
      <c r="J288" s="17" t="s">
        <v>5397</v>
      </c>
      <c r="K288" s="17" t="s">
        <v>5330</v>
      </c>
      <c r="L288" s="17" t="s">
        <v>7081</v>
      </c>
      <c r="M288" s="64">
        <v>300000</v>
      </c>
      <c r="N288" s="64">
        <v>180000</v>
      </c>
      <c r="O288" s="17" t="s">
        <v>10934</v>
      </c>
      <c r="P288" s="17" t="s">
        <v>10935</v>
      </c>
      <c r="Q288" s="17" t="s">
        <v>5321</v>
      </c>
      <c r="R288" s="17" t="s">
        <v>5321</v>
      </c>
      <c r="S288" s="17" t="s">
        <v>5321</v>
      </c>
      <c r="T288" s="17" t="s">
        <v>5321</v>
      </c>
      <c r="U288" s="17" t="s">
        <v>5321</v>
      </c>
      <c r="V288" s="17">
        <v>1</v>
      </c>
      <c r="W288" s="17">
        <v>0</v>
      </c>
      <c r="X288" s="17">
        <v>0</v>
      </c>
    </row>
    <row r="289" spans="1:24" s="17" customFormat="1" ht="11.25" x14ac:dyDescent="0.2">
      <c r="A289" s="17" t="s">
        <v>10936</v>
      </c>
      <c r="B289" s="17" t="s">
        <v>10937</v>
      </c>
      <c r="C289" s="17" t="s">
        <v>10938</v>
      </c>
      <c r="D289" s="17" t="s">
        <v>10834</v>
      </c>
      <c r="E289" s="17">
        <v>2020</v>
      </c>
      <c r="F289" s="17" t="s">
        <v>11</v>
      </c>
      <c r="I289" s="17" t="s">
        <v>10939</v>
      </c>
      <c r="J289" s="17" t="s">
        <v>5397</v>
      </c>
      <c r="K289" s="17" t="s">
        <v>10865</v>
      </c>
      <c r="L289" s="17" t="s">
        <v>8377</v>
      </c>
      <c r="M289" s="64">
        <v>499144</v>
      </c>
      <c r="N289" s="64">
        <v>299144</v>
      </c>
      <c r="O289" s="17" t="s">
        <v>10940</v>
      </c>
      <c r="P289" s="17" t="s">
        <v>10941</v>
      </c>
      <c r="Q289" s="17" t="s">
        <v>5321</v>
      </c>
      <c r="R289" s="17" t="s">
        <v>5321</v>
      </c>
      <c r="S289" s="17" t="s">
        <v>5321</v>
      </c>
      <c r="T289" s="17" t="s">
        <v>5321</v>
      </c>
      <c r="U289" s="17" t="s">
        <v>5321</v>
      </c>
      <c r="V289" s="17">
        <v>1</v>
      </c>
      <c r="W289" s="17">
        <v>0</v>
      </c>
      <c r="X289" s="17">
        <v>0</v>
      </c>
    </row>
    <row r="290" spans="1:24" s="17" customFormat="1" ht="11.25" x14ac:dyDescent="0.2">
      <c r="A290" s="17" t="s">
        <v>10942</v>
      </c>
      <c r="B290" s="17" t="s">
        <v>10943</v>
      </c>
      <c r="C290" s="17" t="s">
        <v>10944</v>
      </c>
      <c r="D290" s="17" t="s">
        <v>10834</v>
      </c>
      <c r="E290" s="17">
        <v>2020</v>
      </c>
      <c r="F290" s="17" t="s">
        <v>5430</v>
      </c>
      <c r="I290" s="17" t="s">
        <v>10945</v>
      </c>
      <c r="J290" s="17" t="s">
        <v>5397</v>
      </c>
      <c r="K290" s="17" t="s">
        <v>5398</v>
      </c>
      <c r="L290" s="17" t="s">
        <v>5473</v>
      </c>
      <c r="M290" s="64">
        <v>735426</v>
      </c>
      <c r="N290" s="64">
        <v>299998</v>
      </c>
      <c r="O290" s="17" t="s">
        <v>10946</v>
      </c>
      <c r="P290" s="17" t="s">
        <v>10947</v>
      </c>
      <c r="Q290" s="17" t="s">
        <v>5321</v>
      </c>
      <c r="R290" s="17" t="s">
        <v>5321</v>
      </c>
      <c r="S290" s="17" t="s">
        <v>5321</v>
      </c>
      <c r="T290" s="17" t="s">
        <v>5321</v>
      </c>
      <c r="U290" s="17" t="s">
        <v>5321</v>
      </c>
      <c r="V290" s="17">
        <v>1</v>
      </c>
      <c r="W290" s="17">
        <v>0</v>
      </c>
      <c r="X290" s="17">
        <v>0</v>
      </c>
    </row>
    <row r="291" spans="1:24" s="17" customFormat="1" ht="11.25" x14ac:dyDescent="0.2">
      <c r="A291" s="17" t="s">
        <v>10960</v>
      </c>
      <c r="B291" s="17" t="s">
        <v>10961</v>
      </c>
      <c r="C291" s="17" t="s">
        <v>10962</v>
      </c>
      <c r="D291" s="17" t="s">
        <v>5325</v>
      </c>
      <c r="E291" s="17">
        <v>2019</v>
      </c>
      <c r="F291" s="17" t="s">
        <v>5460</v>
      </c>
      <c r="H291" s="17" t="s">
        <v>10963</v>
      </c>
      <c r="I291" s="17" t="s">
        <v>5321</v>
      </c>
      <c r="J291" s="17" t="s">
        <v>5321</v>
      </c>
      <c r="K291" s="17" t="s">
        <v>9246</v>
      </c>
      <c r="L291" s="17" t="s">
        <v>5358</v>
      </c>
      <c r="M291" s="64">
        <v>3196851</v>
      </c>
      <c r="N291" s="64">
        <v>1876992</v>
      </c>
      <c r="O291" s="17" t="s">
        <v>10964</v>
      </c>
      <c r="P291" s="17" t="s">
        <v>10965</v>
      </c>
      <c r="Q291" s="17" t="s">
        <v>7908</v>
      </c>
      <c r="R291" s="17" t="s">
        <v>5321</v>
      </c>
      <c r="S291" s="17" t="s">
        <v>10966</v>
      </c>
      <c r="T291" s="17" t="s">
        <v>5321</v>
      </c>
      <c r="U291" s="17" t="s">
        <v>10967</v>
      </c>
      <c r="V291" s="17">
        <v>1</v>
      </c>
      <c r="W291" s="17">
        <v>0</v>
      </c>
      <c r="X291" s="17">
        <v>0</v>
      </c>
    </row>
    <row r="292" spans="1:24" s="17" customFormat="1" ht="11.25" x14ac:dyDescent="0.2">
      <c r="A292" s="17" t="s">
        <v>10968</v>
      </c>
      <c r="B292" s="17" t="s">
        <v>10969</v>
      </c>
      <c r="C292" s="17" t="s">
        <v>10970</v>
      </c>
      <c r="D292" s="17" t="s">
        <v>5325</v>
      </c>
      <c r="E292" s="17">
        <v>2019</v>
      </c>
      <c r="F292" s="17" t="s">
        <v>5418</v>
      </c>
      <c r="H292" s="17" t="s">
        <v>10971</v>
      </c>
      <c r="I292" s="17" t="s">
        <v>10972</v>
      </c>
      <c r="J292" s="17" t="s">
        <v>8742</v>
      </c>
      <c r="K292" s="17" t="s">
        <v>9246</v>
      </c>
      <c r="L292" s="17" t="s">
        <v>5358</v>
      </c>
      <c r="M292" s="64">
        <v>7010389</v>
      </c>
      <c r="N292" s="64">
        <v>3855714</v>
      </c>
      <c r="O292" s="17" t="s">
        <v>10973</v>
      </c>
      <c r="P292" s="17" t="s">
        <v>10974</v>
      </c>
      <c r="Q292" s="17" t="s">
        <v>7476</v>
      </c>
      <c r="R292" s="17" t="s">
        <v>10975</v>
      </c>
      <c r="S292" s="17" t="s">
        <v>5321</v>
      </c>
      <c r="T292" s="17" t="s">
        <v>5321</v>
      </c>
      <c r="U292" s="17" t="s">
        <v>5321</v>
      </c>
      <c r="V292" s="17">
        <v>1</v>
      </c>
      <c r="W292" s="17">
        <v>0</v>
      </c>
      <c r="X292" s="17">
        <v>0</v>
      </c>
    </row>
    <row r="293" spans="1:24" s="17" customFormat="1" ht="11.25" x14ac:dyDescent="0.2">
      <c r="A293" s="17" t="s">
        <v>10997</v>
      </c>
      <c r="B293" s="17" t="s">
        <v>10998</v>
      </c>
      <c r="C293" s="17" t="s">
        <v>10999</v>
      </c>
      <c r="D293" s="17" t="s">
        <v>5325</v>
      </c>
      <c r="E293" s="17">
        <v>2015</v>
      </c>
      <c r="F293" s="17" t="s">
        <v>6084</v>
      </c>
      <c r="H293" s="17" t="s">
        <v>11000</v>
      </c>
      <c r="I293" s="17" t="s">
        <v>11001</v>
      </c>
      <c r="J293" s="17" t="s">
        <v>5329</v>
      </c>
      <c r="K293" s="17" t="s">
        <v>10170</v>
      </c>
      <c r="L293" s="17" t="s">
        <v>11002</v>
      </c>
      <c r="M293" s="64">
        <v>8343675</v>
      </c>
      <c r="N293" s="64">
        <v>4999784</v>
      </c>
      <c r="O293" s="17" t="s">
        <v>11003</v>
      </c>
      <c r="P293" s="17" t="s">
        <v>11004</v>
      </c>
      <c r="Q293" s="17" t="s">
        <v>5349</v>
      </c>
      <c r="R293" s="17" t="s">
        <v>11005</v>
      </c>
      <c r="S293" s="17" t="s">
        <v>11006</v>
      </c>
      <c r="T293" s="17" t="s">
        <v>5321</v>
      </c>
      <c r="U293" s="17" t="s">
        <v>11007</v>
      </c>
      <c r="V293" s="17">
        <v>1</v>
      </c>
      <c r="W293" s="17">
        <v>0</v>
      </c>
      <c r="X293" s="17">
        <v>0</v>
      </c>
    </row>
    <row r="294" spans="1:24" s="17" customFormat="1" ht="11.25" x14ac:dyDescent="0.2">
      <c r="A294" s="17" t="s">
        <v>11008</v>
      </c>
      <c r="B294" s="17" t="s">
        <v>11009</v>
      </c>
      <c r="C294" s="17" t="s">
        <v>11010</v>
      </c>
      <c r="D294" s="17" t="s">
        <v>10834</v>
      </c>
      <c r="E294" s="17">
        <v>2020</v>
      </c>
      <c r="F294" s="17" t="s">
        <v>5326</v>
      </c>
      <c r="I294" s="17" t="s">
        <v>11011</v>
      </c>
      <c r="J294" s="17" t="s">
        <v>5397</v>
      </c>
      <c r="K294" s="17" t="s">
        <v>11012</v>
      </c>
      <c r="L294" s="17" t="s">
        <v>7288</v>
      </c>
      <c r="M294" s="64">
        <v>499891</v>
      </c>
      <c r="N294" s="64">
        <v>299934</v>
      </c>
      <c r="O294" s="17" t="s">
        <v>11013</v>
      </c>
      <c r="P294" s="17" t="s">
        <v>11014</v>
      </c>
      <c r="Q294" s="17" t="s">
        <v>5321</v>
      </c>
      <c r="R294" s="17" t="s">
        <v>5321</v>
      </c>
      <c r="S294" s="17" t="s">
        <v>5321</v>
      </c>
      <c r="T294" s="17" t="s">
        <v>5321</v>
      </c>
      <c r="U294" s="17" t="s">
        <v>5321</v>
      </c>
      <c r="V294" s="17">
        <v>1</v>
      </c>
      <c r="W294" s="17">
        <v>0</v>
      </c>
      <c r="X294" s="17">
        <v>0</v>
      </c>
    </row>
    <row r="295" spans="1:24" s="17" customFormat="1" ht="11.25" x14ac:dyDescent="0.2">
      <c r="A295" s="17" t="s">
        <v>11022</v>
      </c>
      <c r="B295" s="17" t="s">
        <v>11023</v>
      </c>
      <c r="C295" s="17" t="s">
        <v>11024</v>
      </c>
      <c r="D295" s="17" t="s">
        <v>5312</v>
      </c>
      <c r="E295" s="17">
        <v>2018</v>
      </c>
      <c r="F295" s="17" t="s">
        <v>11</v>
      </c>
      <c r="I295" s="17" t="s">
        <v>11025</v>
      </c>
      <c r="J295" s="17" t="s">
        <v>11026</v>
      </c>
      <c r="K295" s="17" t="s">
        <v>9091</v>
      </c>
      <c r="L295" s="17" t="s">
        <v>5626</v>
      </c>
      <c r="M295" s="64">
        <v>16657712</v>
      </c>
      <c r="N295" s="64">
        <v>9994627</v>
      </c>
      <c r="O295" s="17" t="s">
        <v>11027</v>
      </c>
      <c r="P295" s="17" t="s">
        <v>11028</v>
      </c>
      <c r="Q295" s="17" t="s">
        <v>11029</v>
      </c>
      <c r="R295" s="17" t="s">
        <v>5321</v>
      </c>
      <c r="S295" s="17" t="s">
        <v>5321</v>
      </c>
      <c r="T295" s="17" t="s">
        <v>5321</v>
      </c>
      <c r="U295" s="17" t="s">
        <v>5321</v>
      </c>
      <c r="V295" s="17">
        <v>1</v>
      </c>
      <c r="W295" s="17">
        <v>0</v>
      </c>
      <c r="X295" s="17">
        <v>0</v>
      </c>
    </row>
    <row r="296" spans="1:24" s="17" customFormat="1" ht="11.25" x14ac:dyDescent="0.2">
      <c r="A296" s="17" t="s">
        <v>11036</v>
      </c>
      <c r="B296" s="17" t="s">
        <v>11037</v>
      </c>
      <c r="C296" s="17" t="s">
        <v>7663</v>
      </c>
      <c r="D296" s="17" t="s">
        <v>5325</v>
      </c>
      <c r="E296" s="17">
        <v>2019</v>
      </c>
      <c r="F296" s="17" t="s">
        <v>6374</v>
      </c>
      <c r="H296" s="17" t="s">
        <v>11038</v>
      </c>
      <c r="I296" s="17" t="s">
        <v>11039</v>
      </c>
      <c r="J296" s="17" t="s">
        <v>7409</v>
      </c>
      <c r="K296" s="17" t="s">
        <v>11040</v>
      </c>
      <c r="L296" s="17" t="s">
        <v>5617</v>
      </c>
      <c r="M296" s="64">
        <v>2066611</v>
      </c>
      <c r="N296" s="64">
        <v>1537148</v>
      </c>
      <c r="O296" s="17" t="s">
        <v>5785</v>
      </c>
      <c r="P296" s="17" t="s">
        <v>11041</v>
      </c>
      <c r="Q296" s="17" t="s">
        <v>5349</v>
      </c>
      <c r="R296" s="17" t="s">
        <v>11042</v>
      </c>
      <c r="S296" s="17" t="s">
        <v>5321</v>
      </c>
      <c r="T296" s="17" t="s">
        <v>5321</v>
      </c>
      <c r="U296" s="17" t="s">
        <v>11043</v>
      </c>
      <c r="V296" s="17">
        <v>1</v>
      </c>
      <c r="W296" s="17">
        <v>0</v>
      </c>
      <c r="X296" s="17">
        <v>0</v>
      </c>
    </row>
    <row r="297" spans="1:24" s="17" customFormat="1" ht="11.25" x14ac:dyDescent="0.2">
      <c r="A297" s="17" t="s">
        <v>11044</v>
      </c>
      <c r="B297" s="17" t="s">
        <v>11045</v>
      </c>
      <c r="C297" s="17" t="s">
        <v>11046</v>
      </c>
      <c r="D297" s="17" t="s">
        <v>5325</v>
      </c>
      <c r="E297" s="17">
        <v>2018</v>
      </c>
      <c r="F297" s="17" t="s">
        <v>11</v>
      </c>
      <c r="H297" s="17" t="s">
        <v>11047</v>
      </c>
      <c r="I297" s="17" t="s">
        <v>11048</v>
      </c>
      <c r="J297" s="17" t="s">
        <v>7232</v>
      </c>
      <c r="K297" s="17" t="s">
        <v>8499</v>
      </c>
      <c r="L297" s="17" t="s">
        <v>8708</v>
      </c>
      <c r="M297" s="64">
        <v>4577483</v>
      </c>
      <c r="N297" s="64">
        <v>3433111</v>
      </c>
      <c r="O297" s="17" t="s">
        <v>11049</v>
      </c>
      <c r="P297" s="17" t="s">
        <v>11050</v>
      </c>
      <c r="Q297" s="17" t="s">
        <v>5349</v>
      </c>
      <c r="R297" s="17" t="s">
        <v>11051</v>
      </c>
      <c r="S297" s="17" t="s">
        <v>5321</v>
      </c>
      <c r="T297" s="17" t="s">
        <v>5321</v>
      </c>
      <c r="U297" s="17" t="s">
        <v>5321</v>
      </c>
      <c r="V297" s="17">
        <v>1</v>
      </c>
      <c r="W297" s="17">
        <v>0</v>
      </c>
      <c r="X297" s="17">
        <v>0</v>
      </c>
    </row>
    <row r="298" spans="1:24" s="17" customFormat="1" ht="11.25" x14ac:dyDescent="0.2">
      <c r="A298" s="17" t="s">
        <v>11058</v>
      </c>
      <c r="B298" s="17" t="s">
        <v>11059</v>
      </c>
      <c r="C298" s="17" t="s">
        <v>11060</v>
      </c>
      <c r="D298" s="17" t="s">
        <v>5325</v>
      </c>
      <c r="E298" s="17">
        <v>2015</v>
      </c>
      <c r="F298" s="17" t="s">
        <v>5460</v>
      </c>
      <c r="H298" s="17" t="s">
        <v>11061</v>
      </c>
      <c r="I298" s="17" t="s">
        <v>11062</v>
      </c>
      <c r="J298" s="17" t="s">
        <v>5597</v>
      </c>
      <c r="K298" s="17" t="s">
        <v>5487</v>
      </c>
      <c r="L298" s="17" t="s">
        <v>6229</v>
      </c>
      <c r="M298" s="64">
        <v>3877000</v>
      </c>
      <c r="N298" s="64">
        <v>2326000</v>
      </c>
      <c r="O298" s="17" t="s">
        <v>11063</v>
      </c>
      <c r="P298" s="17" t="s">
        <v>11064</v>
      </c>
      <c r="Q298" s="17" t="s">
        <v>11065</v>
      </c>
      <c r="R298" s="17" t="s">
        <v>11066</v>
      </c>
      <c r="S298" s="17" t="s">
        <v>11067</v>
      </c>
      <c r="T298" s="17" t="s">
        <v>5321</v>
      </c>
      <c r="U298" s="17" t="s">
        <v>11068</v>
      </c>
      <c r="V298" s="17">
        <v>1</v>
      </c>
      <c r="W298" s="17">
        <v>0</v>
      </c>
      <c r="X298" s="17">
        <v>0</v>
      </c>
    </row>
    <row r="299" spans="1:24" s="17" customFormat="1" ht="11.25" x14ac:dyDescent="0.2">
      <c r="A299" s="17" t="s">
        <v>11086</v>
      </c>
      <c r="B299" s="17" t="s">
        <v>11087</v>
      </c>
      <c r="C299" s="17" t="s">
        <v>11088</v>
      </c>
      <c r="D299" s="17" t="s">
        <v>5325</v>
      </c>
      <c r="E299" s="17">
        <v>2014</v>
      </c>
      <c r="F299" s="17" t="s">
        <v>6374</v>
      </c>
      <c r="H299" s="17" t="s">
        <v>11089</v>
      </c>
      <c r="I299" s="17" t="s">
        <v>11090</v>
      </c>
      <c r="J299" s="17" t="s">
        <v>5329</v>
      </c>
      <c r="K299" s="17" t="s">
        <v>5370</v>
      </c>
      <c r="L299" s="17" t="s">
        <v>5911</v>
      </c>
      <c r="M299" s="64">
        <v>3483411</v>
      </c>
      <c r="N299" s="64">
        <v>2607648</v>
      </c>
      <c r="O299" s="17" t="s">
        <v>5372</v>
      </c>
      <c r="P299" s="17" t="s">
        <v>11091</v>
      </c>
      <c r="Q299" s="17" t="s">
        <v>7908</v>
      </c>
      <c r="R299" s="17" t="s">
        <v>5375</v>
      </c>
      <c r="S299" s="17" t="s">
        <v>11092</v>
      </c>
      <c r="T299" s="17" t="s">
        <v>5321</v>
      </c>
      <c r="U299" s="17" t="s">
        <v>11093</v>
      </c>
      <c r="V299" s="17">
        <v>1</v>
      </c>
      <c r="W299" s="17">
        <v>0</v>
      </c>
      <c r="X299" s="17">
        <v>0</v>
      </c>
    </row>
    <row r="300" spans="1:24" s="17" customFormat="1" ht="11.25" x14ac:dyDescent="0.2">
      <c r="A300" s="17" t="s">
        <v>11100</v>
      </c>
      <c r="B300" s="17" t="s">
        <v>11101</v>
      </c>
      <c r="C300" s="17" t="s">
        <v>11102</v>
      </c>
      <c r="D300" s="17" t="s">
        <v>10834</v>
      </c>
      <c r="E300" s="17">
        <v>2020</v>
      </c>
      <c r="F300" s="17" t="s">
        <v>5460</v>
      </c>
      <c r="I300" s="17" t="s">
        <v>11103</v>
      </c>
      <c r="J300" s="17" t="s">
        <v>5397</v>
      </c>
      <c r="K300" s="17" t="s">
        <v>11104</v>
      </c>
      <c r="L300" s="17" t="s">
        <v>11105</v>
      </c>
      <c r="M300" s="64">
        <v>507065</v>
      </c>
      <c r="N300" s="64">
        <v>297065</v>
      </c>
      <c r="O300" s="17" t="s">
        <v>11106</v>
      </c>
      <c r="P300" s="17" t="s">
        <v>11107</v>
      </c>
      <c r="Q300" s="17" t="s">
        <v>11108</v>
      </c>
      <c r="R300" s="17" t="s">
        <v>5321</v>
      </c>
      <c r="S300" s="17" t="s">
        <v>5321</v>
      </c>
      <c r="T300" s="17" t="s">
        <v>5321</v>
      </c>
      <c r="U300" s="17" t="s">
        <v>5321</v>
      </c>
      <c r="V300" s="17">
        <v>1</v>
      </c>
      <c r="W300" s="17">
        <v>0</v>
      </c>
      <c r="X300" s="17">
        <v>0</v>
      </c>
    </row>
    <row r="301" spans="1:24" s="17" customFormat="1" ht="11.25" x14ac:dyDescent="0.2">
      <c r="A301" s="17" t="s">
        <v>11125</v>
      </c>
      <c r="B301" s="17" t="s">
        <v>11126</v>
      </c>
      <c r="C301" s="17" t="s">
        <v>11127</v>
      </c>
      <c r="D301" s="17" t="s">
        <v>5441</v>
      </c>
      <c r="E301" s="17">
        <v>2015</v>
      </c>
      <c r="F301" s="17" t="s">
        <v>5430</v>
      </c>
      <c r="H301" s="17" t="s">
        <v>6480</v>
      </c>
      <c r="I301" s="17" t="s">
        <v>11128</v>
      </c>
      <c r="J301" s="17" t="s">
        <v>6845</v>
      </c>
      <c r="K301" s="17" t="s">
        <v>5463</v>
      </c>
      <c r="L301" s="17" t="s">
        <v>5835</v>
      </c>
      <c r="M301" s="64">
        <v>2891702</v>
      </c>
      <c r="N301" s="64">
        <v>1725719</v>
      </c>
      <c r="O301" s="17" t="s">
        <v>6329</v>
      </c>
      <c r="P301" s="17" t="s">
        <v>11129</v>
      </c>
      <c r="Q301" s="17" t="s">
        <v>11130</v>
      </c>
      <c r="R301" s="17" t="s">
        <v>5321</v>
      </c>
      <c r="S301" s="17" t="s">
        <v>5321</v>
      </c>
      <c r="T301" s="17" t="s">
        <v>5321</v>
      </c>
      <c r="U301" s="17" t="s">
        <v>5321</v>
      </c>
      <c r="V301" s="17">
        <v>1</v>
      </c>
      <c r="W301" s="17">
        <v>0</v>
      </c>
      <c r="X301" s="17">
        <v>0</v>
      </c>
    </row>
    <row r="302" spans="1:24" s="17" customFormat="1" ht="11.25" x14ac:dyDescent="0.2">
      <c r="A302" s="17" t="s">
        <v>11131</v>
      </c>
      <c r="B302" s="17" t="s">
        <v>11132</v>
      </c>
      <c r="C302" s="17" t="s">
        <v>11133</v>
      </c>
      <c r="D302" s="17" t="s">
        <v>5325</v>
      </c>
      <c r="E302" s="17">
        <v>2019</v>
      </c>
      <c r="F302" s="17" t="s">
        <v>5430</v>
      </c>
      <c r="H302" s="17" t="s">
        <v>11134</v>
      </c>
      <c r="I302" s="17" t="s">
        <v>11135</v>
      </c>
      <c r="J302" s="17" t="s">
        <v>8725</v>
      </c>
      <c r="K302" s="17" t="s">
        <v>9246</v>
      </c>
      <c r="L302" s="17" t="s">
        <v>5434</v>
      </c>
      <c r="M302" s="64">
        <v>6370453</v>
      </c>
      <c r="N302" s="64">
        <v>4777623</v>
      </c>
      <c r="O302" s="17" t="s">
        <v>11136</v>
      </c>
      <c r="P302" s="17" t="s">
        <v>11137</v>
      </c>
      <c r="Q302" s="17" t="s">
        <v>7908</v>
      </c>
      <c r="R302" s="17" t="s">
        <v>11138</v>
      </c>
      <c r="S302" s="17" t="s">
        <v>11139</v>
      </c>
      <c r="T302" s="17" t="s">
        <v>5321</v>
      </c>
      <c r="U302" s="17" t="s">
        <v>11140</v>
      </c>
      <c r="V302" s="17">
        <v>1</v>
      </c>
      <c r="W302" s="17">
        <v>0</v>
      </c>
      <c r="X302" s="17">
        <v>0</v>
      </c>
    </row>
    <row r="303" spans="1:24" s="17" customFormat="1" ht="11.25" x14ac:dyDescent="0.2">
      <c r="A303" s="17" t="s">
        <v>11141</v>
      </c>
      <c r="B303" s="17" t="s">
        <v>11142</v>
      </c>
      <c r="C303" s="17" t="s">
        <v>11143</v>
      </c>
      <c r="D303" s="17" t="s">
        <v>10834</v>
      </c>
      <c r="E303" s="17">
        <v>2020</v>
      </c>
      <c r="F303" s="17" t="s">
        <v>5741</v>
      </c>
      <c r="I303" s="17" t="s">
        <v>11144</v>
      </c>
      <c r="J303" s="17" t="s">
        <v>5397</v>
      </c>
      <c r="K303" s="17" t="s">
        <v>11012</v>
      </c>
      <c r="L303" s="17" t="s">
        <v>7288</v>
      </c>
      <c r="M303" s="64">
        <v>489355</v>
      </c>
      <c r="N303" s="64">
        <v>293555</v>
      </c>
      <c r="O303" s="17" t="s">
        <v>11145</v>
      </c>
      <c r="P303" s="17" t="s">
        <v>11146</v>
      </c>
      <c r="Q303" s="17" t="s">
        <v>5321</v>
      </c>
      <c r="R303" s="17" t="s">
        <v>5321</v>
      </c>
      <c r="S303" s="17" t="s">
        <v>5321</v>
      </c>
      <c r="T303" s="17" t="s">
        <v>5321</v>
      </c>
      <c r="U303" s="17" t="s">
        <v>5321</v>
      </c>
      <c r="V303" s="17">
        <v>1</v>
      </c>
      <c r="W303" s="17">
        <v>0</v>
      </c>
      <c r="X303" s="17">
        <v>0</v>
      </c>
    </row>
    <row r="304" spans="1:24" s="17" customFormat="1" ht="11.25" x14ac:dyDescent="0.2">
      <c r="A304" s="17" t="s">
        <v>11177</v>
      </c>
      <c r="B304" s="17" t="s">
        <v>11178</v>
      </c>
      <c r="C304" s="17" t="s">
        <v>11179</v>
      </c>
      <c r="D304" s="17" t="s">
        <v>5495</v>
      </c>
      <c r="E304" s="17">
        <v>2018</v>
      </c>
      <c r="F304" s="17" t="s">
        <v>13</v>
      </c>
      <c r="I304" s="17" t="s">
        <v>11180</v>
      </c>
      <c r="J304" s="17" t="s">
        <v>8637</v>
      </c>
      <c r="K304" s="17" t="s">
        <v>8716</v>
      </c>
      <c r="L304" s="17" t="s">
        <v>9268</v>
      </c>
      <c r="M304" s="64">
        <v>20623808</v>
      </c>
      <c r="N304" s="64">
        <v>12374285</v>
      </c>
      <c r="O304" s="17" t="s">
        <v>11181</v>
      </c>
      <c r="P304" s="17" t="s">
        <v>11182</v>
      </c>
      <c r="Q304" s="17" t="s">
        <v>7605</v>
      </c>
      <c r="R304" s="17" t="s">
        <v>5321</v>
      </c>
      <c r="S304" s="17" t="s">
        <v>5321</v>
      </c>
      <c r="T304" s="17" t="s">
        <v>5321</v>
      </c>
      <c r="U304" s="17" t="s">
        <v>5321</v>
      </c>
      <c r="V304" s="17">
        <v>1</v>
      </c>
      <c r="W304" s="17">
        <v>0</v>
      </c>
      <c r="X304" s="17">
        <v>0</v>
      </c>
    </row>
    <row r="305" spans="1:24" s="17" customFormat="1" ht="11.25" x14ac:dyDescent="0.2">
      <c r="A305" s="17" t="s">
        <v>11183</v>
      </c>
      <c r="B305" s="17" t="s">
        <v>11184</v>
      </c>
      <c r="C305" s="17" t="s">
        <v>11185</v>
      </c>
      <c r="D305" s="17" t="s">
        <v>5325</v>
      </c>
      <c r="E305" s="17">
        <v>2014</v>
      </c>
      <c r="F305" s="17" t="s">
        <v>5326</v>
      </c>
      <c r="H305" s="17" t="s">
        <v>11186</v>
      </c>
      <c r="I305" s="17" t="s">
        <v>11187</v>
      </c>
      <c r="J305" s="17" t="s">
        <v>5597</v>
      </c>
      <c r="K305" s="17" t="s">
        <v>5774</v>
      </c>
      <c r="L305" s="17" t="s">
        <v>5386</v>
      </c>
      <c r="M305" s="64">
        <v>3229020</v>
      </c>
      <c r="N305" s="64">
        <v>2421765</v>
      </c>
      <c r="O305" s="17" t="s">
        <v>11188</v>
      </c>
      <c r="P305" s="17" t="s">
        <v>11189</v>
      </c>
      <c r="Q305" s="17" t="s">
        <v>11190</v>
      </c>
      <c r="R305" s="17" t="s">
        <v>5375</v>
      </c>
      <c r="S305" s="17" t="s">
        <v>11191</v>
      </c>
      <c r="T305" s="17" t="s">
        <v>5321</v>
      </c>
      <c r="U305" s="17" t="s">
        <v>11192</v>
      </c>
      <c r="V305" s="17">
        <v>1</v>
      </c>
      <c r="W305" s="17">
        <v>0</v>
      </c>
      <c r="X305" s="17">
        <v>0</v>
      </c>
    </row>
    <row r="306" spans="1:24" s="17" customFormat="1" ht="11.25" x14ac:dyDescent="0.2">
      <c r="A306" s="17" t="s">
        <v>11218</v>
      </c>
      <c r="B306" s="17" t="s">
        <v>11219</v>
      </c>
      <c r="C306" s="17" t="s">
        <v>11220</v>
      </c>
      <c r="D306" s="17" t="s">
        <v>5325</v>
      </c>
      <c r="E306" s="17">
        <v>2018</v>
      </c>
      <c r="F306" s="17" t="s">
        <v>6130</v>
      </c>
      <c r="H306" s="17" t="s">
        <v>11221</v>
      </c>
      <c r="I306" s="17" t="s">
        <v>11222</v>
      </c>
      <c r="J306" s="17" t="s">
        <v>7254</v>
      </c>
      <c r="K306" s="17" t="s">
        <v>8499</v>
      </c>
      <c r="L306" s="17" t="s">
        <v>5626</v>
      </c>
      <c r="M306" s="64">
        <v>6705710</v>
      </c>
      <c r="N306" s="64">
        <v>4023426</v>
      </c>
      <c r="O306" s="17" t="s">
        <v>11223</v>
      </c>
      <c r="P306" s="17" t="s">
        <v>11224</v>
      </c>
      <c r="Q306" s="17" t="s">
        <v>5675</v>
      </c>
      <c r="R306" s="17" t="s">
        <v>11225</v>
      </c>
      <c r="S306" s="17" t="s">
        <v>5321</v>
      </c>
      <c r="T306" s="17" t="s">
        <v>5321</v>
      </c>
      <c r="U306" s="17" t="s">
        <v>11226</v>
      </c>
      <c r="V306" s="17">
        <v>1</v>
      </c>
      <c r="W306" s="17">
        <v>0</v>
      </c>
      <c r="X306" s="17">
        <v>0</v>
      </c>
    </row>
    <row r="307" spans="1:24" s="17" customFormat="1" ht="11.25" x14ac:dyDescent="0.2">
      <c r="A307" s="17" t="s">
        <v>11241</v>
      </c>
      <c r="B307" s="17" t="s">
        <v>11242</v>
      </c>
      <c r="C307" s="17" t="s">
        <v>11243</v>
      </c>
      <c r="D307" s="17" t="s">
        <v>5325</v>
      </c>
      <c r="E307" s="17">
        <v>2020</v>
      </c>
      <c r="F307" s="17" t="s">
        <v>17</v>
      </c>
      <c r="H307" s="17" t="s">
        <v>11244</v>
      </c>
      <c r="I307" s="17" t="s">
        <v>11245</v>
      </c>
      <c r="J307" s="17" t="s">
        <v>10733</v>
      </c>
      <c r="K307" s="17" t="s">
        <v>5345</v>
      </c>
      <c r="L307" s="17" t="s">
        <v>5346</v>
      </c>
      <c r="M307" s="64">
        <v>1838151</v>
      </c>
      <c r="N307" s="64">
        <v>1286706</v>
      </c>
      <c r="O307" s="17" t="s">
        <v>11246</v>
      </c>
      <c r="P307" s="17" t="s">
        <v>11247</v>
      </c>
      <c r="Q307" s="17" t="s">
        <v>11248</v>
      </c>
      <c r="R307" s="17" t="s">
        <v>5321</v>
      </c>
      <c r="S307" s="17" t="s">
        <v>11249</v>
      </c>
      <c r="T307" s="17" t="s">
        <v>11250</v>
      </c>
      <c r="U307" s="17" t="s">
        <v>11251</v>
      </c>
      <c r="V307" s="17">
        <v>1</v>
      </c>
      <c r="W307" s="17">
        <v>0</v>
      </c>
      <c r="X307" s="17">
        <v>0</v>
      </c>
    </row>
    <row r="308" spans="1:24" s="17" customFormat="1" ht="11.25" x14ac:dyDescent="0.2">
      <c r="A308" s="17" t="s">
        <v>11264</v>
      </c>
      <c r="B308" s="17" t="s">
        <v>11265</v>
      </c>
      <c r="C308" s="17" t="s">
        <v>11266</v>
      </c>
      <c r="D308" s="17" t="s">
        <v>5325</v>
      </c>
      <c r="E308" s="17">
        <v>2018</v>
      </c>
      <c r="F308" s="17" t="s">
        <v>5460</v>
      </c>
      <c r="H308" s="17" t="s">
        <v>7165</v>
      </c>
      <c r="I308" s="17" t="s">
        <v>11267</v>
      </c>
      <c r="J308" s="17" t="s">
        <v>8637</v>
      </c>
      <c r="K308" s="17" t="s">
        <v>8087</v>
      </c>
      <c r="L308" s="17" t="s">
        <v>6388</v>
      </c>
      <c r="M308" s="64">
        <v>3711742</v>
      </c>
      <c r="N308" s="64">
        <v>2226389</v>
      </c>
      <c r="O308" s="17" t="s">
        <v>11268</v>
      </c>
      <c r="P308" s="17" t="s">
        <v>11269</v>
      </c>
      <c r="Q308" s="17" t="s">
        <v>5334</v>
      </c>
      <c r="R308" s="17" t="s">
        <v>5321</v>
      </c>
      <c r="S308" s="17" t="s">
        <v>5321</v>
      </c>
      <c r="T308" s="17" t="s">
        <v>5321</v>
      </c>
      <c r="U308" s="17" t="s">
        <v>11270</v>
      </c>
      <c r="V308" s="17">
        <v>1</v>
      </c>
      <c r="W308" s="17">
        <v>0</v>
      </c>
      <c r="X308" s="17">
        <v>0</v>
      </c>
    </row>
    <row r="309" spans="1:24" s="17" customFormat="1" ht="11.25" x14ac:dyDescent="0.2">
      <c r="A309" s="17" t="s">
        <v>11354</v>
      </c>
      <c r="B309" s="17" t="s">
        <v>11355</v>
      </c>
      <c r="C309" s="17" t="s">
        <v>11356</v>
      </c>
      <c r="D309" s="17" t="s">
        <v>5495</v>
      </c>
      <c r="E309" s="17">
        <v>2019</v>
      </c>
      <c r="F309" s="17" t="s">
        <v>6569</v>
      </c>
      <c r="I309" s="17" t="s">
        <v>11357</v>
      </c>
      <c r="J309" s="17" t="s">
        <v>9917</v>
      </c>
      <c r="K309" s="17" t="s">
        <v>9246</v>
      </c>
      <c r="L309" s="17" t="s">
        <v>5499</v>
      </c>
      <c r="M309" s="64">
        <v>16622242</v>
      </c>
      <c r="N309" s="64">
        <v>9973345</v>
      </c>
      <c r="O309" s="17" t="s">
        <v>11358</v>
      </c>
      <c r="P309" s="17" t="s">
        <v>11359</v>
      </c>
      <c r="Q309" s="17" t="s">
        <v>11360</v>
      </c>
      <c r="R309" s="17" t="s">
        <v>5321</v>
      </c>
      <c r="S309" s="17" t="s">
        <v>5321</v>
      </c>
      <c r="T309" s="17" t="s">
        <v>5321</v>
      </c>
      <c r="U309" s="17" t="s">
        <v>5321</v>
      </c>
      <c r="V309" s="17">
        <v>1</v>
      </c>
      <c r="W309" s="17">
        <v>0</v>
      </c>
      <c r="X309" s="17">
        <v>0</v>
      </c>
    </row>
    <row r="310" spans="1:24" s="17" customFormat="1" ht="11.25" x14ac:dyDescent="0.2">
      <c r="A310" s="17" t="s">
        <v>11375</v>
      </c>
      <c r="B310" s="17" t="s">
        <v>11376</v>
      </c>
      <c r="C310" s="17" t="s">
        <v>11377</v>
      </c>
      <c r="D310" s="17" t="s">
        <v>10834</v>
      </c>
      <c r="E310" s="17">
        <v>2020</v>
      </c>
      <c r="F310" s="17" t="s">
        <v>5460</v>
      </c>
      <c r="I310" s="17" t="s">
        <v>11378</v>
      </c>
      <c r="J310" s="17" t="s">
        <v>5397</v>
      </c>
      <c r="K310" s="17" t="s">
        <v>5345</v>
      </c>
      <c r="L310" s="17" t="s">
        <v>5765</v>
      </c>
      <c r="M310" s="64">
        <v>494189</v>
      </c>
      <c r="N310" s="64">
        <v>295134</v>
      </c>
      <c r="O310" s="17" t="s">
        <v>11379</v>
      </c>
      <c r="P310" s="17" t="s">
        <v>11380</v>
      </c>
      <c r="Q310" s="17" t="s">
        <v>5321</v>
      </c>
      <c r="R310" s="17" t="s">
        <v>5321</v>
      </c>
      <c r="S310" s="17" t="s">
        <v>5321</v>
      </c>
      <c r="T310" s="17" t="s">
        <v>5321</v>
      </c>
      <c r="U310" s="17" t="s">
        <v>5321</v>
      </c>
      <c r="V310" s="17">
        <v>1</v>
      </c>
      <c r="W310" s="17">
        <v>0</v>
      </c>
      <c r="X310" s="17">
        <v>0</v>
      </c>
    </row>
    <row r="311" spans="1:24" s="17" customFormat="1" ht="11.25" x14ac:dyDescent="0.2">
      <c r="A311" s="17" t="s">
        <v>11389</v>
      </c>
      <c r="B311" s="17" t="s">
        <v>11390</v>
      </c>
      <c r="C311" s="17" t="s">
        <v>11391</v>
      </c>
      <c r="D311" s="17" t="s">
        <v>5381</v>
      </c>
      <c r="E311" s="17">
        <v>2017</v>
      </c>
      <c r="F311" s="17" t="s">
        <v>6374</v>
      </c>
      <c r="H311" s="17" t="s">
        <v>10426</v>
      </c>
      <c r="I311" s="17" t="s">
        <v>11392</v>
      </c>
      <c r="J311" s="17" t="s">
        <v>5481</v>
      </c>
      <c r="K311" s="17" t="s">
        <v>5764</v>
      </c>
      <c r="L311" s="17" t="s">
        <v>6934</v>
      </c>
      <c r="M311" s="64">
        <v>1510401</v>
      </c>
      <c r="N311" s="64">
        <v>903837</v>
      </c>
      <c r="O311" s="17" t="s">
        <v>11393</v>
      </c>
      <c r="P311" s="17" t="s">
        <v>11394</v>
      </c>
      <c r="Q311" s="17" t="s">
        <v>11395</v>
      </c>
      <c r="R311" s="17" t="s">
        <v>5321</v>
      </c>
      <c r="S311" s="17" t="s">
        <v>5321</v>
      </c>
      <c r="T311" s="17" t="s">
        <v>5321</v>
      </c>
      <c r="U311" s="17" t="s">
        <v>5321</v>
      </c>
      <c r="V311" s="17">
        <v>1</v>
      </c>
      <c r="W311" s="17">
        <v>0</v>
      </c>
      <c r="X311" s="17">
        <v>0</v>
      </c>
    </row>
    <row r="312" spans="1:24" s="17" customFormat="1" ht="11.25" x14ac:dyDescent="0.2">
      <c r="A312" s="17" t="s">
        <v>11411</v>
      </c>
      <c r="B312" s="17" t="s">
        <v>11412</v>
      </c>
      <c r="C312" s="17" t="s">
        <v>11413</v>
      </c>
      <c r="D312" s="17" t="s">
        <v>5495</v>
      </c>
      <c r="E312" s="17">
        <v>2016</v>
      </c>
      <c r="F312" s="17" t="s">
        <v>11</v>
      </c>
      <c r="I312" s="17" t="s">
        <v>11414</v>
      </c>
      <c r="J312" s="17" t="s">
        <v>11415</v>
      </c>
      <c r="K312" s="17" t="s">
        <v>9670</v>
      </c>
      <c r="L312" s="17" t="s">
        <v>5434</v>
      </c>
      <c r="M312" s="64">
        <v>22295164</v>
      </c>
      <c r="N312" s="64">
        <v>12897174</v>
      </c>
      <c r="O312" s="17" t="s">
        <v>7962</v>
      </c>
      <c r="P312" s="17" t="s">
        <v>11416</v>
      </c>
      <c r="Q312" s="17" t="s">
        <v>5349</v>
      </c>
      <c r="R312" s="17" t="s">
        <v>5321</v>
      </c>
      <c r="S312" s="17" t="s">
        <v>5321</v>
      </c>
      <c r="T312" s="17" t="s">
        <v>5321</v>
      </c>
      <c r="U312" s="17" t="s">
        <v>5321</v>
      </c>
      <c r="V312" s="17">
        <v>1</v>
      </c>
      <c r="W312" s="17">
        <v>0</v>
      </c>
      <c r="X312" s="17">
        <v>0</v>
      </c>
    </row>
    <row r="313" spans="1:24" s="17" customFormat="1" ht="11.25" x14ac:dyDescent="0.2">
      <c r="A313" s="17" t="s">
        <v>11417</v>
      </c>
      <c r="B313" s="17" t="s">
        <v>11418</v>
      </c>
      <c r="C313" s="17" t="s">
        <v>11419</v>
      </c>
      <c r="D313" s="17" t="s">
        <v>10834</v>
      </c>
      <c r="E313" s="17">
        <v>2020</v>
      </c>
      <c r="F313" s="17" t="s">
        <v>6542</v>
      </c>
      <c r="I313" s="17" t="s">
        <v>11420</v>
      </c>
      <c r="J313" s="17" t="s">
        <v>5397</v>
      </c>
      <c r="K313" s="17" t="s">
        <v>10865</v>
      </c>
      <c r="L313" s="17" t="s">
        <v>8377</v>
      </c>
      <c r="M313" s="64">
        <v>371478</v>
      </c>
      <c r="N313" s="64">
        <v>222886</v>
      </c>
      <c r="O313" s="17" t="s">
        <v>11421</v>
      </c>
      <c r="P313" s="17" t="s">
        <v>11422</v>
      </c>
      <c r="Q313" s="17" t="s">
        <v>5321</v>
      </c>
      <c r="R313" s="17" t="s">
        <v>5321</v>
      </c>
      <c r="S313" s="17" t="s">
        <v>5321</v>
      </c>
      <c r="T313" s="17" t="s">
        <v>5321</v>
      </c>
      <c r="U313" s="17" t="s">
        <v>5321</v>
      </c>
      <c r="V313" s="17">
        <v>1</v>
      </c>
      <c r="W313" s="17">
        <v>0</v>
      </c>
      <c r="X313" s="17">
        <v>0</v>
      </c>
    </row>
    <row r="314" spans="1:24" s="17" customFormat="1" ht="11.25" x14ac:dyDescent="0.2">
      <c r="A314" s="17" t="s">
        <v>11423</v>
      </c>
      <c r="B314" s="17" t="s">
        <v>11424</v>
      </c>
      <c r="C314" s="17" t="s">
        <v>11425</v>
      </c>
      <c r="D314" s="17" t="s">
        <v>5325</v>
      </c>
      <c r="E314" s="17">
        <v>2019</v>
      </c>
      <c r="F314" s="17" t="s">
        <v>5394</v>
      </c>
      <c r="H314" s="17" t="s">
        <v>11426</v>
      </c>
      <c r="I314" s="17" t="s">
        <v>11427</v>
      </c>
      <c r="J314" s="17" t="s">
        <v>7409</v>
      </c>
      <c r="K314" s="17" t="s">
        <v>9246</v>
      </c>
      <c r="L314" s="17" t="s">
        <v>5626</v>
      </c>
      <c r="M314" s="64">
        <v>4690177</v>
      </c>
      <c r="N314" s="64">
        <v>2814106</v>
      </c>
      <c r="O314" s="17" t="s">
        <v>11428</v>
      </c>
      <c r="P314" s="17" t="s">
        <v>11429</v>
      </c>
      <c r="Q314" s="17" t="s">
        <v>5349</v>
      </c>
      <c r="R314" s="17" t="s">
        <v>5321</v>
      </c>
      <c r="S314" s="17" t="s">
        <v>11430</v>
      </c>
      <c r="T314" s="17" t="s">
        <v>5321</v>
      </c>
      <c r="U314" s="17" t="s">
        <v>5321</v>
      </c>
      <c r="V314" s="17">
        <v>1</v>
      </c>
      <c r="W314" s="17">
        <v>0</v>
      </c>
      <c r="X314" s="17">
        <v>0</v>
      </c>
    </row>
    <row r="315" spans="1:24" s="17" customFormat="1" ht="11.25" x14ac:dyDescent="0.2">
      <c r="A315" s="17" t="s">
        <v>11436</v>
      </c>
      <c r="B315" s="17" t="s">
        <v>11437</v>
      </c>
      <c r="C315" s="17" t="s">
        <v>11438</v>
      </c>
      <c r="D315" s="17" t="s">
        <v>5381</v>
      </c>
      <c r="E315" s="17">
        <v>2015</v>
      </c>
      <c r="F315" s="17" t="s">
        <v>5460</v>
      </c>
      <c r="H315" s="17" t="s">
        <v>11439</v>
      </c>
      <c r="I315" s="17" t="s">
        <v>11440</v>
      </c>
      <c r="J315" s="17" t="s">
        <v>5560</v>
      </c>
      <c r="K315" s="17" t="s">
        <v>11441</v>
      </c>
      <c r="L315" s="17" t="s">
        <v>11307</v>
      </c>
      <c r="M315" s="64">
        <v>2060705</v>
      </c>
      <c r="N315" s="64">
        <v>1233862</v>
      </c>
      <c r="O315" s="17" t="s">
        <v>11442</v>
      </c>
      <c r="P315" s="17" t="s">
        <v>11443</v>
      </c>
      <c r="Q315" s="17" t="s">
        <v>11444</v>
      </c>
      <c r="R315" s="17" t="s">
        <v>5321</v>
      </c>
      <c r="S315" s="17" t="s">
        <v>5321</v>
      </c>
      <c r="T315" s="17" t="s">
        <v>5321</v>
      </c>
      <c r="U315" s="17" t="s">
        <v>5321</v>
      </c>
      <c r="V315" s="17">
        <v>1</v>
      </c>
      <c r="W315" s="17">
        <v>0</v>
      </c>
      <c r="X315" s="17">
        <v>0</v>
      </c>
    </row>
    <row r="316" spans="1:24" s="17" customFormat="1" ht="11.25" x14ac:dyDescent="0.2">
      <c r="A316" s="17" t="s">
        <v>11469</v>
      </c>
      <c r="B316" s="17" t="s">
        <v>11470</v>
      </c>
      <c r="C316" s="17" t="s">
        <v>11471</v>
      </c>
      <c r="D316" s="17" t="s">
        <v>5325</v>
      </c>
      <c r="E316" s="17">
        <v>2015</v>
      </c>
      <c r="F316" s="17" t="s">
        <v>5313</v>
      </c>
      <c r="H316" s="17" t="s">
        <v>11472</v>
      </c>
      <c r="I316" s="17" t="s">
        <v>11473</v>
      </c>
      <c r="J316" s="17" t="s">
        <v>5597</v>
      </c>
      <c r="K316" s="17" t="s">
        <v>6545</v>
      </c>
      <c r="L316" s="17" t="s">
        <v>5464</v>
      </c>
      <c r="M316" s="64">
        <v>735940</v>
      </c>
      <c r="N316" s="64">
        <v>551954</v>
      </c>
      <c r="O316" s="17" t="s">
        <v>5826</v>
      </c>
      <c r="P316" s="17" t="s">
        <v>11474</v>
      </c>
      <c r="Q316" s="17" t="s">
        <v>11475</v>
      </c>
      <c r="R316" s="17" t="s">
        <v>5375</v>
      </c>
      <c r="S316" s="17" t="s">
        <v>11476</v>
      </c>
      <c r="T316" s="17" t="s">
        <v>5321</v>
      </c>
      <c r="U316" s="17" t="s">
        <v>11477</v>
      </c>
      <c r="V316" s="17">
        <v>1</v>
      </c>
      <c r="W316" s="17">
        <v>0</v>
      </c>
      <c r="X316" s="17">
        <v>0</v>
      </c>
    </row>
    <row r="317" spans="1:24" s="17" customFormat="1" ht="11.25" x14ac:dyDescent="0.2">
      <c r="A317" s="17" t="s">
        <v>11478</v>
      </c>
      <c r="B317" s="17" t="s">
        <v>11479</v>
      </c>
      <c r="C317" s="17" t="s">
        <v>11480</v>
      </c>
      <c r="D317" s="17" t="s">
        <v>10834</v>
      </c>
      <c r="E317" s="17">
        <v>2020</v>
      </c>
      <c r="F317" s="17" t="s">
        <v>5516</v>
      </c>
      <c r="I317" s="17" t="s">
        <v>11481</v>
      </c>
      <c r="J317" s="17" t="s">
        <v>5397</v>
      </c>
      <c r="K317" s="17" t="s">
        <v>5398</v>
      </c>
      <c r="L317" s="17" t="s">
        <v>5473</v>
      </c>
      <c r="M317" s="64">
        <v>492868</v>
      </c>
      <c r="N317" s="64">
        <v>298297</v>
      </c>
      <c r="O317" s="17" t="s">
        <v>11482</v>
      </c>
      <c r="P317" s="17" t="s">
        <v>11483</v>
      </c>
      <c r="Q317" s="17" t="s">
        <v>5321</v>
      </c>
      <c r="R317" s="17" t="s">
        <v>5321</v>
      </c>
      <c r="S317" s="17" t="s">
        <v>5321</v>
      </c>
      <c r="T317" s="17" t="s">
        <v>5321</v>
      </c>
      <c r="U317" s="17" t="s">
        <v>5321</v>
      </c>
      <c r="V317" s="17">
        <v>1</v>
      </c>
      <c r="W317" s="17">
        <v>0</v>
      </c>
      <c r="X317" s="17">
        <v>0</v>
      </c>
    </row>
    <row r="318" spans="1:24" s="17" customFormat="1" ht="11.25" x14ac:dyDescent="0.2">
      <c r="A318" s="17" t="s">
        <v>11490</v>
      </c>
      <c r="B318" s="17" t="s">
        <v>11491</v>
      </c>
      <c r="C318" s="17" t="s">
        <v>11492</v>
      </c>
      <c r="D318" s="17" t="s">
        <v>10834</v>
      </c>
      <c r="E318" s="17">
        <v>2020</v>
      </c>
      <c r="F318" s="17" t="s">
        <v>23</v>
      </c>
      <c r="I318" s="17" t="s">
        <v>11493</v>
      </c>
      <c r="J318" s="17" t="s">
        <v>5397</v>
      </c>
      <c r="K318" s="17" t="s">
        <v>5345</v>
      </c>
      <c r="L318" s="17" t="s">
        <v>11494</v>
      </c>
      <c r="M318" s="64">
        <v>495706</v>
      </c>
      <c r="N318" s="64">
        <v>295777</v>
      </c>
      <c r="O318" s="17" t="s">
        <v>11495</v>
      </c>
      <c r="P318" s="17" t="s">
        <v>11496</v>
      </c>
      <c r="Q318" s="17" t="s">
        <v>5321</v>
      </c>
      <c r="R318" s="17" t="s">
        <v>5321</v>
      </c>
      <c r="S318" s="17" t="s">
        <v>5321</v>
      </c>
      <c r="T318" s="17" t="s">
        <v>5321</v>
      </c>
      <c r="U318" s="17" t="s">
        <v>5321</v>
      </c>
      <c r="V318" s="17">
        <v>1</v>
      </c>
      <c r="W318" s="17">
        <v>0</v>
      </c>
      <c r="X318" s="17">
        <v>0</v>
      </c>
    </row>
    <row r="319" spans="1:24" s="17" customFormat="1" ht="11.25" x14ac:dyDescent="0.2">
      <c r="A319" s="17" t="s">
        <v>11503</v>
      </c>
      <c r="B319" s="17" t="s">
        <v>11504</v>
      </c>
      <c r="C319" s="17" t="s">
        <v>11505</v>
      </c>
      <c r="D319" s="17" t="s">
        <v>10834</v>
      </c>
      <c r="E319" s="17">
        <v>2020</v>
      </c>
      <c r="F319" s="17" t="s">
        <v>5341</v>
      </c>
      <c r="I319" s="17" t="s">
        <v>11506</v>
      </c>
      <c r="J319" s="17" t="s">
        <v>5397</v>
      </c>
      <c r="K319" s="17" t="s">
        <v>5330</v>
      </c>
      <c r="L319" s="17" t="s">
        <v>6934</v>
      </c>
      <c r="M319" s="64">
        <v>770079</v>
      </c>
      <c r="N319" s="64">
        <v>300000</v>
      </c>
      <c r="O319" s="17" t="s">
        <v>11507</v>
      </c>
      <c r="P319" s="17" t="s">
        <v>11508</v>
      </c>
      <c r="Q319" s="17" t="s">
        <v>5321</v>
      </c>
      <c r="R319" s="17" t="s">
        <v>5321</v>
      </c>
      <c r="S319" s="17" t="s">
        <v>5321</v>
      </c>
      <c r="T319" s="17" t="s">
        <v>5321</v>
      </c>
      <c r="U319" s="17" t="s">
        <v>5321</v>
      </c>
      <c r="V319" s="17">
        <v>1</v>
      </c>
      <c r="W319" s="17">
        <v>0</v>
      </c>
      <c r="X319" s="17">
        <v>0</v>
      </c>
    </row>
    <row r="320" spans="1:24" s="17" customFormat="1" ht="11.25" x14ac:dyDescent="0.2">
      <c r="A320" s="17" t="s">
        <v>11522</v>
      </c>
      <c r="B320" s="17" t="s">
        <v>11523</v>
      </c>
      <c r="C320" s="17" t="s">
        <v>11524</v>
      </c>
      <c r="D320" s="17" t="s">
        <v>5325</v>
      </c>
      <c r="E320" s="17">
        <v>2014</v>
      </c>
      <c r="F320" s="17" t="s">
        <v>5341</v>
      </c>
      <c r="H320" s="17" t="s">
        <v>5342</v>
      </c>
      <c r="I320" s="17" t="s">
        <v>11525</v>
      </c>
      <c r="J320" s="17" t="s">
        <v>5607</v>
      </c>
      <c r="K320" s="17" t="s">
        <v>5936</v>
      </c>
      <c r="L320" s="17" t="s">
        <v>5464</v>
      </c>
      <c r="M320" s="64">
        <v>2198572</v>
      </c>
      <c r="N320" s="64">
        <v>1648015</v>
      </c>
      <c r="O320" s="17" t="s">
        <v>5372</v>
      </c>
      <c r="P320" s="17" t="s">
        <v>11526</v>
      </c>
      <c r="Q320" s="17" t="s">
        <v>7485</v>
      </c>
      <c r="R320" s="17" t="s">
        <v>5375</v>
      </c>
      <c r="S320" s="17" t="s">
        <v>11527</v>
      </c>
      <c r="T320" s="17" t="s">
        <v>5321</v>
      </c>
      <c r="U320" s="17" t="s">
        <v>11528</v>
      </c>
      <c r="V320" s="17">
        <v>1</v>
      </c>
      <c r="W320" s="17">
        <v>0</v>
      </c>
      <c r="X320" s="17">
        <v>0</v>
      </c>
    </row>
    <row r="321" spans="1:24" s="17" customFormat="1" ht="11.25" x14ac:dyDescent="0.2">
      <c r="A321" s="17" t="s">
        <v>11529</v>
      </c>
      <c r="B321" s="17" t="s">
        <v>11530</v>
      </c>
      <c r="C321" s="17" t="s">
        <v>11531</v>
      </c>
      <c r="D321" s="17" t="s">
        <v>5381</v>
      </c>
      <c r="E321" s="17">
        <v>2018</v>
      </c>
      <c r="F321" s="17" t="s">
        <v>11</v>
      </c>
      <c r="H321" s="17" t="s">
        <v>11532</v>
      </c>
      <c r="I321" s="17" t="s">
        <v>11533</v>
      </c>
      <c r="J321" s="17" t="s">
        <v>8842</v>
      </c>
      <c r="K321" s="17" t="s">
        <v>8499</v>
      </c>
      <c r="L321" s="17" t="s">
        <v>5521</v>
      </c>
      <c r="M321" s="64">
        <v>2683507</v>
      </c>
      <c r="N321" s="64">
        <v>1475927</v>
      </c>
      <c r="O321" s="17" t="s">
        <v>5985</v>
      </c>
      <c r="P321" s="17" t="s">
        <v>11534</v>
      </c>
      <c r="Q321" s="17" t="s">
        <v>5675</v>
      </c>
      <c r="R321" s="17" t="s">
        <v>5321</v>
      </c>
      <c r="S321" s="17" t="s">
        <v>5321</v>
      </c>
      <c r="T321" s="17" t="s">
        <v>5321</v>
      </c>
      <c r="U321" s="17" t="s">
        <v>5321</v>
      </c>
      <c r="V321" s="17">
        <v>1</v>
      </c>
      <c r="W321" s="17">
        <v>0</v>
      </c>
      <c r="X321" s="17">
        <v>0</v>
      </c>
    </row>
    <row r="322" spans="1:24" s="17" customFormat="1" ht="11.25" x14ac:dyDescent="0.2">
      <c r="A322" s="17" t="s">
        <v>11550</v>
      </c>
      <c r="B322" s="17" t="s">
        <v>11551</v>
      </c>
      <c r="C322" s="17" t="s">
        <v>11552</v>
      </c>
      <c r="D322" s="17" t="s">
        <v>5325</v>
      </c>
      <c r="E322" s="17">
        <v>2018</v>
      </c>
      <c r="F322" s="17" t="s">
        <v>5430</v>
      </c>
      <c r="H322" s="17" t="s">
        <v>11553</v>
      </c>
      <c r="I322" s="17" t="s">
        <v>11554</v>
      </c>
      <c r="J322" s="17" t="s">
        <v>7922</v>
      </c>
      <c r="K322" s="17" t="s">
        <v>8555</v>
      </c>
      <c r="L322" s="17" t="s">
        <v>7256</v>
      </c>
      <c r="M322" s="64">
        <v>2361506</v>
      </c>
      <c r="N322" s="64">
        <v>1416903</v>
      </c>
      <c r="O322" s="17" t="s">
        <v>11555</v>
      </c>
      <c r="P322" s="17" t="s">
        <v>11556</v>
      </c>
      <c r="Q322" s="17" t="s">
        <v>5349</v>
      </c>
      <c r="R322" s="17" t="s">
        <v>11557</v>
      </c>
      <c r="S322" s="17" t="s">
        <v>5321</v>
      </c>
      <c r="T322" s="17" t="s">
        <v>5321</v>
      </c>
      <c r="U322" s="17" t="s">
        <v>5321</v>
      </c>
      <c r="V322" s="17">
        <v>1</v>
      </c>
      <c r="W322" s="17">
        <v>0</v>
      </c>
      <c r="X322" s="17">
        <v>0</v>
      </c>
    </row>
    <row r="323" spans="1:24" s="17" customFormat="1" ht="11.25" x14ac:dyDescent="0.2">
      <c r="A323" s="17" t="s">
        <v>11558</v>
      </c>
      <c r="B323" s="17" t="s">
        <v>11559</v>
      </c>
      <c r="C323" s="17" t="s">
        <v>11560</v>
      </c>
      <c r="D323" s="17" t="s">
        <v>5495</v>
      </c>
      <c r="E323" s="17">
        <v>2016</v>
      </c>
      <c r="F323" s="17" t="s">
        <v>6084</v>
      </c>
      <c r="I323" s="17" t="s">
        <v>11561</v>
      </c>
      <c r="J323" s="17" t="s">
        <v>6535</v>
      </c>
      <c r="K323" s="17" t="s">
        <v>6694</v>
      </c>
      <c r="L323" s="17" t="s">
        <v>7639</v>
      </c>
      <c r="M323" s="64">
        <v>16653702</v>
      </c>
      <c r="N323" s="64">
        <v>9693702</v>
      </c>
      <c r="O323" s="17" t="s">
        <v>6725</v>
      </c>
      <c r="P323" s="17" t="s">
        <v>11562</v>
      </c>
      <c r="Q323" s="17" t="s">
        <v>11563</v>
      </c>
      <c r="R323" s="17" t="s">
        <v>5321</v>
      </c>
      <c r="S323" s="17" t="s">
        <v>5321</v>
      </c>
      <c r="T323" s="17" t="s">
        <v>5321</v>
      </c>
      <c r="U323" s="17" t="s">
        <v>5321</v>
      </c>
      <c r="V323" s="17">
        <v>1</v>
      </c>
      <c r="W323" s="17">
        <v>0</v>
      </c>
      <c r="X323" s="17">
        <v>0</v>
      </c>
    </row>
    <row r="324" spans="1:24" s="17" customFormat="1" ht="11.25" x14ac:dyDescent="0.2">
      <c r="A324" s="17" t="s">
        <v>11601</v>
      </c>
      <c r="B324" s="17" t="s">
        <v>11602</v>
      </c>
      <c r="C324" s="17" t="s">
        <v>11603</v>
      </c>
      <c r="D324" s="17" t="s">
        <v>5325</v>
      </c>
      <c r="E324" s="17">
        <v>2019</v>
      </c>
      <c r="F324" s="17" t="s">
        <v>5460</v>
      </c>
      <c r="H324" s="17" t="s">
        <v>11604</v>
      </c>
      <c r="I324" s="17" t="s">
        <v>11605</v>
      </c>
      <c r="J324" s="17" t="s">
        <v>8725</v>
      </c>
      <c r="K324" s="17" t="s">
        <v>9107</v>
      </c>
      <c r="L324" s="17" t="s">
        <v>5617</v>
      </c>
      <c r="M324" s="64">
        <v>5428447</v>
      </c>
      <c r="N324" s="64">
        <v>3114322</v>
      </c>
      <c r="O324" s="17" t="s">
        <v>11606</v>
      </c>
      <c r="P324" s="17" t="s">
        <v>11607</v>
      </c>
      <c r="Q324" s="17" t="s">
        <v>11608</v>
      </c>
      <c r="R324" s="17" t="s">
        <v>11609</v>
      </c>
      <c r="S324" s="17" t="s">
        <v>11610</v>
      </c>
      <c r="T324" s="17" t="s">
        <v>8205</v>
      </c>
      <c r="U324" s="17" t="s">
        <v>11611</v>
      </c>
      <c r="V324" s="17">
        <v>1</v>
      </c>
      <c r="W324" s="17">
        <v>0</v>
      </c>
      <c r="X324" s="17">
        <v>0</v>
      </c>
    </row>
    <row r="325" spans="1:24" s="17" customFormat="1" ht="11.25" x14ac:dyDescent="0.2">
      <c r="A325" s="17" t="s">
        <v>11612</v>
      </c>
      <c r="B325" s="17" t="s">
        <v>11613</v>
      </c>
      <c r="C325" s="17" t="s">
        <v>11614</v>
      </c>
      <c r="D325" s="17" t="s">
        <v>5325</v>
      </c>
      <c r="E325" s="17">
        <v>2020</v>
      </c>
      <c r="F325" s="17" t="s">
        <v>5470</v>
      </c>
      <c r="H325" s="17" t="s">
        <v>11615</v>
      </c>
      <c r="I325" s="17" t="s">
        <v>11616</v>
      </c>
      <c r="J325" s="17" t="s">
        <v>5637</v>
      </c>
      <c r="K325" s="17" t="s">
        <v>5345</v>
      </c>
      <c r="L325" s="17" t="s">
        <v>5346</v>
      </c>
      <c r="M325" s="64">
        <v>4924974</v>
      </c>
      <c r="N325" s="64">
        <v>2954984</v>
      </c>
      <c r="O325" s="17" t="s">
        <v>11617</v>
      </c>
      <c r="P325" s="17" t="s">
        <v>11618</v>
      </c>
      <c r="Q325" s="17" t="s">
        <v>5349</v>
      </c>
      <c r="R325" s="17" t="s">
        <v>5321</v>
      </c>
      <c r="S325" s="17" t="s">
        <v>11619</v>
      </c>
      <c r="T325" s="17" t="s">
        <v>5321</v>
      </c>
      <c r="U325" s="17" t="s">
        <v>5321</v>
      </c>
      <c r="V325" s="17">
        <v>1</v>
      </c>
      <c r="W325" s="17">
        <v>0</v>
      </c>
      <c r="X325" s="17">
        <v>0</v>
      </c>
    </row>
    <row r="326" spans="1:24" s="17" customFormat="1" ht="11.25" x14ac:dyDescent="0.2">
      <c r="A326" s="17" t="s">
        <v>11620</v>
      </c>
      <c r="B326" s="17" t="s">
        <v>11621</v>
      </c>
      <c r="C326" s="17" t="s">
        <v>11622</v>
      </c>
      <c r="D326" s="17" t="s">
        <v>5381</v>
      </c>
      <c r="E326" s="17">
        <v>2015</v>
      </c>
      <c r="F326" s="17" t="s">
        <v>5460</v>
      </c>
      <c r="H326" s="17" t="s">
        <v>7763</v>
      </c>
      <c r="I326" s="17" t="s">
        <v>11623</v>
      </c>
      <c r="J326" s="17" t="s">
        <v>5560</v>
      </c>
      <c r="K326" s="17" t="s">
        <v>11441</v>
      </c>
      <c r="L326" s="17" t="s">
        <v>11624</v>
      </c>
      <c r="M326" s="64">
        <v>3140305</v>
      </c>
      <c r="N326" s="64">
        <v>1844005</v>
      </c>
      <c r="O326" s="17" t="s">
        <v>11625</v>
      </c>
      <c r="P326" s="17" t="s">
        <v>11626</v>
      </c>
      <c r="Q326" s="17" t="s">
        <v>11627</v>
      </c>
      <c r="R326" s="17" t="s">
        <v>5321</v>
      </c>
      <c r="S326" s="17" t="s">
        <v>5321</v>
      </c>
      <c r="T326" s="17" t="s">
        <v>5321</v>
      </c>
      <c r="U326" s="17" t="s">
        <v>5321</v>
      </c>
      <c r="V326" s="17">
        <v>1</v>
      </c>
      <c r="W326" s="17">
        <v>0</v>
      </c>
      <c r="X326" s="17">
        <v>0</v>
      </c>
    </row>
    <row r="327" spans="1:24" s="17" customFormat="1" ht="11.25" x14ac:dyDescent="0.2">
      <c r="A327" s="17" t="s">
        <v>11644</v>
      </c>
      <c r="B327" s="17" t="s">
        <v>11645</v>
      </c>
      <c r="C327" s="17" t="s">
        <v>11646</v>
      </c>
      <c r="D327" s="17" t="s">
        <v>7659</v>
      </c>
      <c r="E327" s="17">
        <v>2018</v>
      </c>
      <c r="F327" s="17" t="s">
        <v>5341</v>
      </c>
      <c r="I327" s="17" t="s">
        <v>11647</v>
      </c>
      <c r="J327" s="17" t="s">
        <v>11648</v>
      </c>
      <c r="K327" s="17" t="s">
        <v>6123</v>
      </c>
      <c r="L327" s="17" t="s">
        <v>5608</v>
      </c>
      <c r="M327" s="64">
        <v>833325</v>
      </c>
      <c r="N327" s="64">
        <v>499995</v>
      </c>
      <c r="O327" s="17" t="s">
        <v>6464</v>
      </c>
      <c r="P327" s="17" t="s">
        <v>11649</v>
      </c>
      <c r="Q327" s="17" t="s">
        <v>5321</v>
      </c>
      <c r="R327" s="17" t="s">
        <v>5321</v>
      </c>
      <c r="S327" s="17" t="s">
        <v>5321</v>
      </c>
      <c r="T327" s="17" t="s">
        <v>5321</v>
      </c>
      <c r="U327" s="17" t="s">
        <v>5321</v>
      </c>
      <c r="V327" s="17">
        <v>1</v>
      </c>
      <c r="W327" s="17">
        <v>0</v>
      </c>
      <c r="X327" s="17">
        <v>0</v>
      </c>
    </row>
    <row r="328" spans="1:24" s="17" customFormat="1" ht="11.25" x14ac:dyDescent="0.2">
      <c r="A328" s="17" t="s">
        <v>11665</v>
      </c>
      <c r="B328" s="17" t="s">
        <v>11666</v>
      </c>
      <c r="C328" s="17" t="s">
        <v>11667</v>
      </c>
      <c r="D328" s="17" t="s">
        <v>5325</v>
      </c>
      <c r="E328" s="17">
        <v>2018</v>
      </c>
      <c r="F328" s="17" t="s">
        <v>5460</v>
      </c>
      <c r="H328" s="17" t="s">
        <v>11668</v>
      </c>
      <c r="I328" s="17" t="s">
        <v>11669</v>
      </c>
      <c r="J328" s="17" t="s">
        <v>5716</v>
      </c>
      <c r="K328" s="17" t="s">
        <v>8087</v>
      </c>
      <c r="L328" s="17" t="s">
        <v>5672</v>
      </c>
      <c r="M328" s="64">
        <v>2103484</v>
      </c>
      <c r="N328" s="64">
        <v>1262090</v>
      </c>
      <c r="O328" s="17" t="s">
        <v>11670</v>
      </c>
      <c r="P328" s="17" t="s">
        <v>11671</v>
      </c>
      <c r="Q328" s="17" t="s">
        <v>11672</v>
      </c>
      <c r="R328" s="17" t="s">
        <v>5321</v>
      </c>
      <c r="S328" s="17" t="s">
        <v>5321</v>
      </c>
      <c r="T328" s="17" t="s">
        <v>5321</v>
      </c>
      <c r="U328" s="17" t="s">
        <v>11673</v>
      </c>
      <c r="V328" s="17">
        <v>1</v>
      </c>
      <c r="W328" s="17">
        <v>0</v>
      </c>
      <c r="X328" s="17">
        <v>0</v>
      </c>
    </row>
    <row r="329" spans="1:24" s="17" customFormat="1" ht="11.25" x14ac:dyDescent="0.2">
      <c r="A329" s="17" t="s">
        <v>11680</v>
      </c>
      <c r="B329" s="17" t="s">
        <v>11681</v>
      </c>
      <c r="C329" s="17" t="s">
        <v>11682</v>
      </c>
      <c r="D329" s="17" t="s">
        <v>5381</v>
      </c>
      <c r="E329" s="17">
        <v>2015</v>
      </c>
      <c r="F329" s="17" t="s">
        <v>5430</v>
      </c>
      <c r="H329" s="17" t="s">
        <v>11683</v>
      </c>
      <c r="I329" s="17" t="s">
        <v>11684</v>
      </c>
      <c r="J329" s="17" t="s">
        <v>5481</v>
      </c>
      <c r="K329" s="17" t="s">
        <v>5744</v>
      </c>
      <c r="L329" s="17" t="s">
        <v>11685</v>
      </c>
      <c r="M329" s="64">
        <v>590154</v>
      </c>
      <c r="N329" s="64">
        <v>354092</v>
      </c>
      <c r="O329" s="17" t="s">
        <v>11686</v>
      </c>
      <c r="P329" s="17" t="s">
        <v>11687</v>
      </c>
      <c r="Q329" s="17" t="s">
        <v>11688</v>
      </c>
      <c r="R329" s="17" t="s">
        <v>5321</v>
      </c>
      <c r="S329" s="17" t="s">
        <v>5321</v>
      </c>
      <c r="T329" s="17" t="s">
        <v>5321</v>
      </c>
      <c r="U329" s="17" t="s">
        <v>5321</v>
      </c>
      <c r="V329" s="17">
        <v>1</v>
      </c>
      <c r="W329" s="17">
        <v>0</v>
      </c>
      <c r="X329" s="17">
        <v>0</v>
      </c>
    </row>
    <row r="330" spans="1:24" s="17" customFormat="1" ht="11.25" x14ac:dyDescent="0.2">
      <c r="A330" s="17" t="s">
        <v>11696</v>
      </c>
      <c r="B330" s="17" t="s">
        <v>11697</v>
      </c>
      <c r="C330" s="17" t="s">
        <v>11698</v>
      </c>
      <c r="D330" s="17" t="s">
        <v>5325</v>
      </c>
      <c r="E330" s="17">
        <v>2017</v>
      </c>
      <c r="F330" s="17" t="s">
        <v>17</v>
      </c>
      <c r="I330" s="17" t="s">
        <v>11699</v>
      </c>
      <c r="J330" s="17" t="s">
        <v>5481</v>
      </c>
      <c r="K330" s="17" t="s">
        <v>6123</v>
      </c>
      <c r="L330" s="17" t="s">
        <v>6411</v>
      </c>
      <c r="M330" s="64">
        <v>2185383</v>
      </c>
      <c r="N330" s="64">
        <v>1639036</v>
      </c>
      <c r="O330" s="17" t="s">
        <v>6869</v>
      </c>
      <c r="P330" s="17" t="s">
        <v>11700</v>
      </c>
      <c r="Q330" s="17" t="s">
        <v>5797</v>
      </c>
      <c r="R330" s="17" t="s">
        <v>5375</v>
      </c>
      <c r="S330" s="17" t="s">
        <v>9458</v>
      </c>
      <c r="T330" s="17" t="s">
        <v>5321</v>
      </c>
      <c r="U330" s="17" t="s">
        <v>11701</v>
      </c>
      <c r="V330" s="17">
        <v>1</v>
      </c>
      <c r="W330" s="17">
        <v>0</v>
      </c>
      <c r="X330" s="17">
        <v>0</v>
      </c>
    </row>
    <row r="331" spans="1:24" s="17" customFormat="1" ht="11.25" x14ac:dyDescent="0.2">
      <c r="A331" s="17" t="s">
        <v>11709</v>
      </c>
      <c r="B331" s="17" t="s">
        <v>11710</v>
      </c>
      <c r="C331" s="17" t="s">
        <v>11711</v>
      </c>
      <c r="D331" s="17" t="s">
        <v>5495</v>
      </c>
      <c r="E331" s="17">
        <v>2015</v>
      </c>
      <c r="F331" s="17" t="s">
        <v>5430</v>
      </c>
      <c r="H331" s="17" t="s">
        <v>11712</v>
      </c>
      <c r="I331" s="17" t="s">
        <v>11713</v>
      </c>
      <c r="J331" s="17" t="s">
        <v>8338</v>
      </c>
      <c r="K331" s="17" t="s">
        <v>5529</v>
      </c>
      <c r="L331" s="17" t="s">
        <v>5617</v>
      </c>
      <c r="M331" s="64">
        <v>27278552</v>
      </c>
      <c r="N331" s="64">
        <v>13395000</v>
      </c>
      <c r="O331" s="17" t="s">
        <v>11714</v>
      </c>
      <c r="P331" s="17" t="s">
        <v>11715</v>
      </c>
      <c r="Q331" s="17" t="s">
        <v>11716</v>
      </c>
      <c r="R331" s="17" t="s">
        <v>5321</v>
      </c>
      <c r="S331" s="17" t="s">
        <v>5321</v>
      </c>
      <c r="T331" s="17" t="s">
        <v>5321</v>
      </c>
      <c r="U331" s="17" t="s">
        <v>5321</v>
      </c>
      <c r="V331" s="17">
        <v>1</v>
      </c>
      <c r="W331" s="17">
        <v>0</v>
      </c>
      <c r="X331" s="17">
        <v>0</v>
      </c>
    </row>
    <row r="332" spans="1:24" s="17" customFormat="1" ht="11.25" x14ac:dyDescent="0.2">
      <c r="A332" s="17" t="s">
        <v>11717</v>
      </c>
      <c r="B332" s="17" t="s">
        <v>11718</v>
      </c>
      <c r="C332" s="17" t="s">
        <v>11719</v>
      </c>
      <c r="D332" s="17" t="s">
        <v>7659</v>
      </c>
      <c r="E332" s="17">
        <v>2020</v>
      </c>
      <c r="F332" s="17" t="s">
        <v>5418</v>
      </c>
      <c r="I332" s="17" t="s">
        <v>11720</v>
      </c>
      <c r="J332" s="17" t="s">
        <v>5409</v>
      </c>
      <c r="K332" s="17" t="s">
        <v>10012</v>
      </c>
      <c r="L332" s="17" t="s">
        <v>8666</v>
      </c>
      <c r="M332" s="64">
        <v>999628</v>
      </c>
      <c r="N332" s="64">
        <v>599777</v>
      </c>
      <c r="O332" s="17" t="s">
        <v>5321</v>
      </c>
      <c r="P332" s="17" t="s">
        <v>5321</v>
      </c>
      <c r="Q332" s="17" t="s">
        <v>5675</v>
      </c>
      <c r="R332" s="17" t="s">
        <v>5321</v>
      </c>
      <c r="S332" s="17" t="s">
        <v>5321</v>
      </c>
      <c r="T332" s="17" t="s">
        <v>5321</v>
      </c>
      <c r="U332" s="17" t="s">
        <v>5321</v>
      </c>
      <c r="V332" s="17">
        <v>1</v>
      </c>
      <c r="W332" s="17">
        <v>0</v>
      </c>
      <c r="X332" s="17">
        <v>0</v>
      </c>
    </row>
    <row r="333" spans="1:24" s="17" customFormat="1" ht="11.25" x14ac:dyDescent="0.2">
      <c r="A333" s="17" t="s">
        <v>11728</v>
      </c>
      <c r="B333" s="17" t="s">
        <v>11729</v>
      </c>
      <c r="C333" s="17" t="s">
        <v>11730</v>
      </c>
      <c r="D333" s="17" t="s">
        <v>5325</v>
      </c>
      <c r="E333" s="17">
        <v>2018</v>
      </c>
      <c r="F333" s="17" t="s">
        <v>5394</v>
      </c>
      <c r="H333" s="17" t="s">
        <v>11731</v>
      </c>
      <c r="I333" s="17" t="s">
        <v>11732</v>
      </c>
      <c r="J333" s="17" t="s">
        <v>7409</v>
      </c>
      <c r="K333" s="17" t="s">
        <v>8087</v>
      </c>
      <c r="L333" s="17" t="s">
        <v>9653</v>
      </c>
      <c r="M333" s="64">
        <v>6642605</v>
      </c>
      <c r="N333" s="64">
        <v>3985562</v>
      </c>
      <c r="O333" s="17" t="s">
        <v>11733</v>
      </c>
      <c r="P333" s="17" t="s">
        <v>11734</v>
      </c>
      <c r="Q333" s="17" t="s">
        <v>5349</v>
      </c>
      <c r="R333" s="17" t="s">
        <v>11735</v>
      </c>
      <c r="S333" s="17" t="s">
        <v>5321</v>
      </c>
      <c r="T333" s="17" t="s">
        <v>5321</v>
      </c>
      <c r="U333" s="17" t="s">
        <v>5321</v>
      </c>
      <c r="V333" s="17">
        <v>1</v>
      </c>
      <c r="W333" s="17">
        <v>0</v>
      </c>
      <c r="X333" s="17">
        <v>0</v>
      </c>
    </row>
    <row r="334" spans="1:24" s="17" customFormat="1" ht="11.25" x14ac:dyDescent="0.2">
      <c r="A334" s="17" t="s">
        <v>11743</v>
      </c>
      <c r="B334" s="17" t="s">
        <v>11744</v>
      </c>
      <c r="C334" s="17" t="s">
        <v>11745</v>
      </c>
      <c r="D334" s="17" t="s">
        <v>5381</v>
      </c>
      <c r="E334" s="17">
        <v>2015</v>
      </c>
      <c r="F334" s="17" t="s">
        <v>5470</v>
      </c>
      <c r="H334" s="17" t="s">
        <v>11746</v>
      </c>
      <c r="I334" s="17" t="s">
        <v>11747</v>
      </c>
      <c r="J334" s="17" t="s">
        <v>5384</v>
      </c>
      <c r="K334" s="17" t="s">
        <v>6668</v>
      </c>
      <c r="L334" s="17" t="s">
        <v>5509</v>
      </c>
      <c r="M334" s="64">
        <v>898242</v>
      </c>
      <c r="N334" s="64">
        <v>538945</v>
      </c>
      <c r="O334" s="17" t="s">
        <v>11748</v>
      </c>
      <c r="P334" s="17" t="s">
        <v>11749</v>
      </c>
      <c r="Q334" s="17" t="s">
        <v>11750</v>
      </c>
      <c r="R334" s="17" t="s">
        <v>5321</v>
      </c>
      <c r="S334" s="17" t="s">
        <v>5321</v>
      </c>
      <c r="T334" s="17" t="s">
        <v>5321</v>
      </c>
      <c r="U334" s="17" t="s">
        <v>5321</v>
      </c>
      <c r="V334" s="17">
        <v>1</v>
      </c>
      <c r="W334" s="17">
        <v>0</v>
      </c>
      <c r="X334" s="17">
        <v>0</v>
      </c>
    </row>
    <row r="335" spans="1:24" s="17" customFormat="1" ht="11.25" x14ac:dyDescent="0.2">
      <c r="A335" s="17" t="s">
        <v>11757</v>
      </c>
      <c r="B335" s="17" t="s">
        <v>11758</v>
      </c>
      <c r="C335" s="17" t="s">
        <v>11759</v>
      </c>
      <c r="D335" s="17" t="s">
        <v>5441</v>
      </c>
      <c r="E335" s="17">
        <v>2020</v>
      </c>
      <c r="F335" s="17" t="s">
        <v>5430</v>
      </c>
      <c r="H335" s="17" t="s">
        <v>11760</v>
      </c>
      <c r="I335" s="17" t="s">
        <v>11761</v>
      </c>
      <c r="J335" s="17" t="s">
        <v>5607</v>
      </c>
      <c r="K335" s="17" t="s">
        <v>5330</v>
      </c>
      <c r="L335" s="17" t="s">
        <v>6736</v>
      </c>
      <c r="M335" s="64">
        <v>1569661</v>
      </c>
      <c r="N335" s="64">
        <v>863313</v>
      </c>
      <c r="O335" s="17" t="s">
        <v>11762</v>
      </c>
      <c r="P335" s="17" t="s">
        <v>11763</v>
      </c>
      <c r="Q335" s="17" t="s">
        <v>7118</v>
      </c>
      <c r="R335" s="17" t="s">
        <v>5321</v>
      </c>
      <c r="S335" s="17" t="s">
        <v>5321</v>
      </c>
      <c r="T335" s="17" t="s">
        <v>5321</v>
      </c>
      <c r="U335" s="17" t="s">
        <v>5321</v>
      </c>
      <c r="V335" s="17">
        <v>1</v>
      </c>
      <c r="W335" s="17">
        <v>0</v>
      </c>
      <c r="X335" s="17">
        <v>0</v>
      </c>
    </row>
    <row r="336" spans="1:24" s="17" customFormat="1" ht="11.25" x14ac:dyDescent="0.2">
      <c r="A336" s="17" t="s">
        <v>11777</v>
      </c>
      <c r="B336" s="17" t="s">
        <v>11778</v>
      </c>
      <c r="C336" s="17" t="s">
        <v>11779</v>
      </c>
      <c r="D336" s="17" t="s">
        <v>5441</v>
      </c>
      <c r="E336" s="17">
        <v>2015</v>
      </c>
      <c r="F336" s="17" t="s">
        <v>5430</v>
      </c>
      <c r="H336" s="17" t="s">
        <v>11780</v>
      </c>
      <c r="I336" s="17" t="s">
        <v>11781</v>
      </c>
      <c r="J336" s="17" t="s">
        <v>5369</v>
      </c>
      <c r="K336" s="17" t="s">
        <v>5463</v>
      </c>
      <c r="L336" s="17" t="s">
        <v>5806</v>
      </c>
      <c r="M336" s="64">
        <v>1974285</v>
      </c>
      <c r="N336" s="64">
        <v>1116543</v>
      </c>
      <c r="O336" s="17" t="s">
        <v>11782</v>
      </c>
      <c r="P336" s="17" t="s">
        <v>11783</v>
      </c>
      <c r="Q336" s="17" t="s">
        <v>11784</v>
      </c>
      <c r="R336" s="17" t="s">
        <v>5321</v>
      </c>
      <c r="S336" s="17" t="s">
        <v>5321</v>
      </c>
      <c r="T336" s="17" t="s">
        <v>5321</v>
      </c>
      <c r="U336" s="17" t="s">
        <v>5321</v>
      </c>
      <c r="V336" s="17">
        <v>1</v>
      </c>
      <c r="W336" s="17">
        <v>0</v>
      </c>
      <c r="X336" s="17">
        <v>0</v>
      </c>
    </row>
    <row r="337" spans="1:24" s="17" customFormat="1" ht="11.25" x14ac:dyDescent="0.2">
      <c r="A337" s="17" t="s">
        <v>11811</v>
      </c>
      <c r="B337" s="17" t="s">
        <v>11812</v>
      </c>
      <c r="C337" s="17" t="s">
        <v>11813</v>
      </c>
      <c r="D337" s="17" t="s">
        <v>5406</v>
      </c>
      <c r="E337" s="17">
        <v>2019</v>
      </c>
      <c r="F337" s="17" t="s">
        <v>5791</v>
      </c>
      <c r="H337" s="17" t="s">
        <v>11814</v>
      </c>
      <c r="I337" s="17" t="s">
        <v>11815</v>
      </c>
      <c r="J337" s="17" t="s">
        <v>7343</v>
      </c>
      <c r="K337" s="17" t="s">
        <v>9107</v>
      </c>
      <c r="L337" s="17" t="s">
        <v>7972</v>
      </c>
      <c r="M337" s="64">
        <v>6248735</v>
      </c>
      <c r="N337" s="64">
        <v>2588207</v>
      </c>
      <c r="O337" s="17" t="s">
        <v>11816</v>
      </c>
      <c r="P337" s="17" t="s">
        <v>11817</v>
      </c>
      <c r="Q337" s="17" t="s">
        <v>7118</v>
      </c>
      <c r="R337" s="17" t="s">
        <v>5321</v>
      </c>
      <c r="S337" s="17" t="s">
        <v>5321</v>
      </c>
      <c r="T337" s="17" t="s">
        <v>5321</v>
      </c>
      <c r="U337" s="17" t="s">
        <v>5321</v>
      </c>
      <c r="V337" s="17">
        <v>1</v>
      </c>
      <c r="W337" s="17">
        <v>0</v>
      </c>
      <c r="X337" s="17">
        <v>0</v>
      </c>
    </row>
    <row r="338" spans="1:24" s="17" customFormat="1" ht="11.25" x14ac:dyDescent="0.2">
      <c r="A338" s="17" t="s">
        <v>11871</v>
      </c>
      <c r="B338" s="17" t="s">
        <v>11872</v>
      </c>
      <c r="C338" s="17" t="s">
        <v>11873</v>
      </c>
      <c r="D338" s="17" t="s">
        <v>5325</v>
      </c>
      <c r="E338" s="17">
        <v>2020</v>
      </c>
      <c r="F338" s="17" t="s">
        <v>6335</v>
      </c>
      <c r="H338" s="17" t="s">
        <v>8894</v>
      </c>
      <c r="I338" s="17" t="s">
        <v>11874</v>
      </c>
      <c r="J338" s="17" t="s">
        <v>10733</v>
      </c>
      <c r="K338" s="17" t="s">
        <v>5330</v>
      </c>
      <c r="L338" s="17" t="s">
        <v>11875</v>
      </c>
      <c r="M338" s="64">
        <v>52207498</v>
      </c>
      <c r="N338" s="64">
        <v>8460000</v>
      </c>
      <c r="O338" s="17" t="s">
        <v>11876</v>
      </c>
      <c r="P338" s="17" t="s">
        <v>11877</v>
      </c>
      <c r="Q338" s="17" t="s">
        <v>11878</v>
      </c>
      <c r="R338" s="17" t="s">
        <v>11879</v>
      </c>
      <c r="S338" s="17" t="s">
        <v>11880</v>
      </c>
      <c r="T338" s="17" t="s">
        <v>5321</v>
      </c>
      <c r="U338" s="17" t="s">
        <v>11881</v>
      </c>
      <c r="V338" s="17">
        <v>1</v>
      </c>
      <c r="W338" s="17">
        <v>0</v>
      </c>
      <c r="X338" s="17">
        <v>0</v>
      </c>
    </row>
    <row r="339" spans="1:24" s="17" customFormat="1" ht="11.25" x14ac:dyDescent="0.2">
      <c r="A339" s="17" t="s">
        <v>11888</v>
      </c>
      <c r="B339" s="17" t="s">
        <v>11889</v>
      </c>
      <c r="C339" s="17" t="s">
        <v>11890</v>
      </c>
      <c r="D339" s="17" t="s">
        <v>5381</v>
      </c>
      <c r="E339" s="17">
        <v>2019</v>
      </c>
      <c r="F339" s="17" t="s">
        <v>5341</v>
      </c>
      <c r="H339" s="17" t="s">
        <v>11891</v>
      </c>
      <c r="I339" s="17" t="s">
        <v>11892</v>
      </c>
      <c r="J339" s="17" t="s">
        <v>8725</v>
      </c>
      <c r="K339" s="17" t="s">
        <v>9107</v>
      </c>
      <c r="L339" s="17" t="s">
        <v>5672</v>
      </c>
      <c r="M339" s="64">
        <v>1832811</v>
      </c>
      <c r="N339" s="64">
        <v>1004792</v>
      </c>
      <c r="O339" s="17" t="s">
        <v>11893</v>
      </c>
      <c r="P339" s="17" t="s">
        <v>11894</v>
      </c>
      <c r="Q339" s="17" t="s">
        <v>11895</v>
      </c>
      <c r="R339" s="17" t="s">
        <v>5321</v>
      </c>
      <c r="S339" s="17" t="s">
        <v>5321</v>
      </c>
      <c r="T339" s="17" t="s">
        <v>5321</v>
      </c>
      <c r="U339" s="17" t="s">
        <v>5321</v>
      </c>
      <c r="V339" s="17">
        <v>1</v>
      </c>
      <c r="W339" s="17">
        <v>0</v>
      </c>
      <c r="X339" s="17">
        <v>0</v>
      </c>
    </row>
    <row r="340" spans="1:24" s="17" customFormat="1" ht="11.25" x14ac:dyDescent="0.2">
      <c r="A340" s="17" t="s">
        <v>11940</v>
      </c>
      <c r="B340" s="17" t="s">
        <v>11941</v>
      </c>
      <c r="C340" s="17" t="s">
        <v>11942</v>
      </c>
      <c r="D340" s="17" t="s">
        <v>5441</v>
      </c>
      <c r="E340" s="17">
        <v>2019</v>
      </c>
      <c r="F340" s="17" t="s">
        <v>5430</v>
      </c>
      <c r="H340" s="17" t="s">
        <v>11943</v>
      </c>
      <c r="I340" s="17" t="s">
        <v>11944</v>
      </c>
      <c r="J340" s="17" t="s">
        <v>5716</v>
      </c>
      <c r="K340" s="17" t="s">
        <v>9030</v>
      </c>
      <c r="L340" s="17" t="s">
        <v>5473</v>
      </c>
      <c r="M340" s="64">
        <v>2861101</v>
      </c>
      <c r="N340" s="64">
        <v>1424390</v>
      </c>
      <c r="O340" s="17" t="s">
        <v>11945</v>
      </c>
      <c r="P340" s="17" t="s">
        <v>11946</v>
      </c>
      <c r="Q340" s="17" t="s">
        <v>5320</v>
      </c>
      <c r="R340" s="17" t="s">
        <v>5321</v>
      </c>
      <c r="S340" s="17" t="s">
        <v>5321</v>
      </c>
      <c r="T340" s="17" t="s">
        <v>5321</v>
      </c>
      <c r="U340" s="17" t="s">
        <v>5321</v>
      </c>
      <c r="V340" s="17">
        <v>1</v>
      </c>
      <c r="W340" s="17">
        <v>0</v>
      </c>
      <c r="X340" s="17">
        <v>0</v>
      </c>
    </row>
    <row r="341" spans="1:24" s="17" customFormat="1" ht="11.25" x14ac:dyDescent="0.2">
      <c r="A341" s="17" t="s">
        <v>11976</v>
      </c>
      <c r="B341" s="17" t="s">
        <v>11977</v>
      </c>
      <c r="C341" s="17" t="s">
        <v>11978</v>
      </c>
      <c r="D341" s="17" t="s">
        <v>5325</v>
      </c>
      <c r="E341" s="17">
        <v>2018</v>
      </c>
      <c r="F341" s="17" t="s">
        <v>5655</v>
      </c>
      <c r="H341" s="17" t="s">
        <v>11979</v>
      </c>
      <c r="I341" s="17" t="s">
        <v>11980</v>
      </c>
      <c r="J341" s="17" t="s">
        <v>7343</v>
      </c>
      <c r="K341" s="17" t="s">
        <v>8087</v>
      </c>
      <c r="L341" s="17" t="s">
        <v>5672</v>
      </c>
      <c r="M341" s="64">
        <v>5513267</v>
      </c>
      <c r="N341" s="64">
        <v>3017647</v>
      </c>
      <c r="O341" s="17" t="s">
        <v>6869</v>
      </c>
      <c r="P341" s="17" t="s">
        <v>11981</v>
      </c>
      <c r="Q341" s="17" t="s">
        <v>5828</v>
      </c>
      <c r="R341" s="17" t="s">
        <v>5321</v>
      </c>
      <c r="S341" s="17" t="s">
        <v>5321</v>
      </c>
      <c r="T341" s="17" t="s">
        <v>11982</v>
      </c>
      <c r="U341" s="17" t="s">
        <v>5321</v>
      </c>
      <c r="V341" s="17">
        <v>1</v>
      </c>
      <c r="W341" s="17">
        <v>0</v>
      </c>
      <c r="X341" s="17">
        <v>0</v>
      </c>
    </row>
    <row r="342" spans="1:24" s="17" customFormat="1" ht="11.25" x14ac:dyDescent="0.2">
      <c r="A342" s="17" t="s">
        <v>11983</v>
      </c>
      <c r="B342" s="17" t="s">
        <v>11984</v>
      </c>
      <c r="C342" s="17" t="s">
        <v>11985</v>
      </c>
      <c r="D342" s="17" t="s">
        <v>5325</v>
      </c>
      <c r="E342" s="17">
        <v>2015</v>
      </c>
      <c r="F342" s="17" t="s">
        <v>6335</v>
      </c>
      <c r="H342" s="17" t="s">
        <v>11986</v>
      </c>
      <c r="I342" s="17" t="s">
        <v>11987</v>
      </c>
      <c r="J342" s="17" t="s">
        <v>6845</v>
      </c>
      <c r="K342" s="17" t="s">
        <v>6607</v>
      </c>
      <c r="L342" s="17" t="s">
        <v>5473</v>
      </c>
      <c r="M342" s="64">
        <v>8399265</v>
      </c>
      <c r="N342" s="64">
        <v>5962905</v>
      </c>
      <c r="O342" s="17" t="s">
        <v>5372</v>
      </c>
      <c r="P342" s="17" t="s">
        <v>11988</v>
      </c>
      <c r="Q342" s="17" t="s">
        <v>5374</v>
      </c>
      <c r="R342" s="17" t="s">
        <v>5375</v>
      </c>
      <c r="S342" s="17" t="s">
        <v>11989</v>
      </c>
      <c r="T342" s="17" t="s">
        <v>5321</v>
      </c>
      <c r="U342" s="17" t="s">
        <v>11990</v>
      </c>
      <c r="V342" s="17">
        <v>1</v>
      </c>
      <c r="W342" s="17">
        <v>0</v>
      </c>
      <c r="X342" s="17">
        <v>0</v>
      </c>
    </row>
    <row r="343" spans="1:24" s="17" customFormat="1" ht="11.25" x14ac:dyDescent="0.2">
      <c r="A343" s="17" t="s">
        <v>12038</v>
      </c>
      <c r="B343" s="17" t="s">
        <v>12039</v>
      </c>
      <c r="C343" s="17" t="s">
        <v>12040</v>
      </c>
      <c r="D343" s="17" t="s">
        <v>5325</v>
      </c>
      <c r="E343" s="17">
        <v>2015</v>
      </c>
      <c r="F343" s="17" t="s">
        <v>5460</v>
      </c>
      <c r="H343" s="17" t="s">
        <v>12041</v>
      </c>
      <c r="I343" s="17" t="s">
        <v>12042</v>
      </c>
      <c r="J343" s="17" t="s">
        <v>5481</v>
      </c>
      <c r="K343" s="17" t="s">
        <v>5744</v>
      </c>
      <c r="L343" s="17" t="s">
        <v>5755</v>
      </c>
      <c r="M343" s="64">
        <v>1327999</v>
      </c>
      <c r="N343" s="64">
        <v>796499</v>
      </c>
      <c r="O343" s="17" t="s">
        <v>12043</v>
      </c>
      <c r="P343" s="17" t="s">
        <v>12044</v>
      </c>
      <c r="Q343" s="17" t="s">
        <v>5808</v>
      </c>
      <c r="R343" s="17" t="s">
        <v>12045</v>
      </c>
      <c r="S343" s="17" t="s">
        <v>12046</v>
      </c>
      <c r="T343" s="17" t="s">
        <v>5321</v>
      </c>
      <c r="U343" s="17" t="s">
        <v>12047</v>
      </c>
      <c r="V343" s="17">
        <v>1</v>
      </c>
      <c r="W343" s="17">
        <v>0</v>
      </c>
      <c r="X343" s="17">
        <v>0</v>
      </c>
    </row>
    <row r="344" spans="1:24" s="17" customFormat="1" ht="11.25" x14ac:dyDescent="0.2">
      <c r="A344" s="17" t="s">
        <v>12048</v>
      </c>
      <c r="B344" s="17" t="s">
        <v>12049</v>
      </c>
      <c r="C344" s="17" t="s">
        <v>12050</v>
      </c>
      <c r="D344" s="17" t="s">
        <v>5381</v>
      </c>
      <c r="E344" s="17">
        <v>2016</v>
      </c>
      <c r="F344" s="17" t="s">
        <v>5460</v>
      </c>
      <c r="H344" s="17" t="s">
        <v>6761</v>
      </c>
      <c r="I344" s="17" t="s">
        <v>12051</v>
      </c>
      <c r="J344" s="17" t="s">
        <v>5409</v>
      </c>
      <c r="K344" s="17" t="s">
        <v>6992</v>
      </c>
      <c r="L344" s="17" t="s">
        <v>6189</v>
      </c>
      <c r="M344" s="64">
        <v>1951272</v>
      </c>
      <c r="N344" s="64">
        <v>1169460</v>
      </c>
      <c r="O344" s="17" t="s">
        <v>12052</v>
      </c>
      <c r="P344" s="17" t="s">
        <v>12053</v>
      </c>
      <c r="Q344" s="17" t="s">
        <v>12054</v>
      </c>
      <c r="R344" s="17" t="s">
        <v>12055</v>
      </c>
      <c r="S344" s="17" t="s">
        <v>5321</v>
      </c>
      <c r="T344" s="17" t="s">
        <v>5321</v>
      </c>
      <c r="U344" s="17" t="s">
        <v>5321</v>
      </c>
      <c r="V344" s="17">
        <v>1</v>
      </c>
      <c r="W344" s="17">
        <v>0</v>
      </c>
      <c r="X344" s="17">
        <v>0</v>
      </c>
    </row>
    <row r="345" spans="1:24" s="17" customFormat="1" ht="11.25" x14ac:dyDescent="0.2">
      <c r="A345" s="17" t="s">
        <v>12096</v>
      </c>
      <c r="B345" s="17" t="s">
        <v>12097</v>
      </c>
      <c r="C345" s="17" t="s">
        <v>12098</v>
      </c>
      <c r="D345" s="17" t="s">
        <v>5495</v>
      </c>
      <c r="E345" s="17">
        <v>2019</v>
      </c>
      <c r="F345" s="17" t="s">
        <v>5460</v>
      </c>
      <c r="I345" s="17" t="s">
        <v>12099</v>
      </c>
      <c r="J345" s="17" t="s">
        <v>8725</v>
      </c>
      <c r="K345" s="17" t="s">
        <v>9107</v>
      </c>
      <c r="L345" s="17" t="s">
        <v>9031</v>
      </c>
      <c r="M345" s="64">
        <v>15664975</v>
      </c>
      <c r="N345" s="64">
        <v>9398100</v>
      </c>
      <c r="O345" s="17" t="s">
        <v>12100</v>
      </c>
      <c r="P345" s="17" t="s">
        <v>12101</v>
      </c>
      <c r="Q345" s="17" t="s">
        <v>7420</v>
      </c>
      <c r="R345" s="17" t="s">
        <v>5321</v>
      </c>
      <c r="S345" s="17" t="s">
        <v>5321</v>
      </c>
      <c r="T345" s="17" t="s">
        <v>5321</v>
      </c>
      <c r="U345" s="17" t="s">
        <v>5321</v>
      </c>
      <c r="V345" s="17">
        <v>1</v>
      </c>
      <c r="W345" s="17">
        <v>0</v>
      </c>
      <c r="X345" s="17">
        <v>0</v>
      </c>
    </row>
    <row r="346" spans="1:24" s="17" customFormat="1" ht="11.25" x14ac:dyDescent="0.2">
      <c r="A346" s="17" t="s">
        <v>12102</v>
      </c>
      <c r="B346" s="17" t="s">
        <v>12103</v>
      </c>
      <c r="C346" s="17" t="s">
        <v>12104</v>
      </c>
      <c r="D346" s="17" t="s">
        <v>5325</v>
      </c>
      <c r="E346" s="17">
        <v>2019</v>
      </c>
      <c r="F346" s="17" t="s">
        <v>6542</v>
      </c>
      <c r="H346" s="17" t="s">
        <v>8375</v>
      </c>
      <c r="I346" s="17" t="s">
        <v>12105</v>
      </c>
      <c r="J346" s="17" t="s">
        <v>8725</v>
      </c>
      <c r="K346" s="17" t="s">
        <v>9030</v>
      </c>
      <c r="L346" s="17" t="s">
        <v>6736</v>
      </c>
      <c r="M346" s="64">
        <v>5689448</v>
      </c>
      <c r="N346" s="64">
        <v>4263543</v>
      </c>
      <c r="O346" s="17" t="s">
        <v>12106</v>
      </c>
      <c r="P346" s="17" t="s">
        <v>12107</v>
      </c>
      <c r="Q346" s="17" t="s">
        <v>12108</v>
      </c>
      <c r="R346" s="17" t="s">
        <v>5321</v>
      </c>
      <c r="S346" s="17" t="s">
        <v>12109</v>
      </c>
      <c r="T346" s="17" t="s">
        <v>5321</v>
      </c>
      <c r="U346" s="17" t="s">
        <v>12110</v>
      </c>
      <c r="V346" s="17">
        <v>1</v>
      </c>
      <c r="W346" s="17">
        <v>0</v>
      </c>
      <c r="X346" s="17">
        <v>0</v>
      </c>
    </row>
    <row r="347" spans="1:24" s="17" customFormat="1" ht="11.25" x14ac:dyDescent="0.2">
      <c r="A347" s="17" t="s">
        <v>12111</v>
      </c>
      <c r="B347" s="17" t="s">
        <v>12112</v>
      </c>
      <c r="C347" s="17" t="s">
        <v>12113</v>
      </c>
      <c r="D347" s="17" t="s">
        <v>5325</v>
      </c>
      <c r="E347" s="17">
        <v>2020</v>
      </c>
      <c r="F347" s="17" t="s">
        <v>5460</v>
      </c>
      <c r="H347" s="17" t="s">
        <v>12114</v>
      </c>
      <c r="I347" s="17" t="s">
        <v>12115</v>
      </c>
      <c r="J347" s="17" t="s">
        <v>10302</v>
      </c>
      <c r="K347" s="17" t="s">
        <v>5330</v>
      </c>
      <c r="L347" s="17" t="s">
        <v>5626</v>
      </c>
      <c r="M347" s="64">
        <v>3228451</v>
      </c>
      <c r="N347" s="64">
        <v>1936755</v>
      </c>
      <c r="O347" s="17" t="s">
        <v>6400</v>
      </c>
      <c r="P347" s="17" t="s">
        <v>12116</v>
      </c>
      <c r="Q347" s="17" t="s">
        <v>7605</v>
      </c>
      <c r="R347" s="17" t="s">
        <v>12117</v>
      </c>
      <c r="S347" s="17" t="s">
        <v>5321</v>
      </c>
      <c r="T347" s="17" t="s">
        <v>5321</v>
      </c>
      <c r="U347" s="17" t="s">
        <v>12118</v>
      </c>
      <c r="V347" s="17">
        <v>1</v>
      </c>
      <c r="W347" s="17">
        <v>0</v>
      </c>
      <c r="X347" s="17">
        <v>0</v>
      </c>
    </row>
    <row r="348" spans="1:24" s="17" customFormat="1" ht="11.25" x14ac:dyDescent="0.2">
      <c r="A348" s="17" t="s">
        <v>12119</v>
      </c>
      <c r="B348" s="17" t="s">
        <v>12120</v>
      </c>
      <c r="C348" s="17" t="s">
        <v>12121</v>
      </c>
      <c r="D348" s="17" t="s">
        <v>5325</v>
      </c>
      <c r="E348" s="17">
        <v>2020</v>
      </c>
      <c r="F348" s="17" t="s">
        <v>5460</v>
      </c>
      <c r="H348" s="17" t="s">
        <v>7763</v>
      </c>
      <c r="I348" s="17" t="s">
        <v>12122</v>
      </c>
      <c r="J348" s="17" t="s">
        <v>11082</v>
      </c>
      <c r="K348" s="17" t="s">
        <v>5345</v>
      </c>
      <c r="L348" s="17" t="s">
        <v>5346</v>
      </c>
      <c r="M348" s="64">
        <v>2805598</v>
      </c>
      <c r="N348" s="64">
        <v>1534469</v>
      </c>
      <c r="O348" s="17" t="s">
        <v>12123</v>
      </c>
      <c r="P348" s="17" t="s">
        <v>12124</v>
      </c>
      <c r="Q348" s="17" t="s">
        <v>12125</v>
      </c>
      <c r="R348" s="17" t="s">
        <v>12126</v>
      </c>
      <c r="S348" s="17" t="s">
        <v>5321</v>
      </c>
      <c r="T348" s="17" t="s">
        <v>5321</v>
      </c>
      <c r="U348" s="17" t="s">
        <v>12127</v>
      </c>
      <c r="V348" s="17">
        <v>1</v>
      </c>
      <c r="W348" s="17">
        <v>0</v>
      </c>
      <c r="X348" s="17">
        <v>0</v>
      </c>
    </row>
    <row r="349" spans="1:24" s="17" customFormat="1" ht="11.25" x14ac:dyDescent="0.2">
      <c r="A349" s="17" t="s">
        <v>12157</v>
      </c>
      <c r="B349" s="17" t="s">
        <v>12158</v>
      </c>
      <c r="C349" s="17" t="s">
        <v>12159</v>
      </c>
      <c r="D349" s="17" t="s">
        <v>5393</v>
      </c>
      <c r="E349" s="17">
        <v>2019</v>
      </c>
      <c r="F349" s="17" t="s">
        <v>5430</v>
      </c>
      <c r="H349" s="17" t="s">
        <v>12160</v>
      </c>
      <c r="I349" s="17" t="s">
        <v>12161</v>
      </c>
      <c r="J349" s="17" t="s">
        <v>7343</v>
      </c>
      <c r="K349" s="17" t="s">
        <v>9107</v>
      </c>
      <c r="L349" s="17" t="s">
        <v>6388</v>
      </c>
      <c r="M349" s="64">
        <v>1732084</v>
      </c>
      <c r="N349" s="64">
        <v>952039</v>
      </c>
      <c r="O349" s="17" t="s">
        <v>12162</v>
      </c>
      <c r="P349" s="17" t="s">
        <v>12163</v>
      </c>
      <c r="Q349" s="17" t="s">
        <v>12164</v>
      </c>
      <c r="R349" s="17" t="s">
        <v>5321</v>
      </c>
      <c r="S349" s="17" t="s">
        <v>5321</v>
      </c>
      <c r="T349" s="17" t="s">
        <v>5321</v>
      </c>
      <c r="U349" s="17" t="s">
        <v>5321</v>
      </c>
      <c r="V349" s="17">
        <v>1</v>
      </c>
      <c r="W349" s="17">
        <v>0</v>
      </c>
      <c r="X349" s="17">
        <v>0</v>
      </c>
    </row>
    <row r="350" spans="1:24" s="17" customFormat="1" ht="11.25" x14ac:dyDescent="0.2">
      <c r="A350" s="17" t="s">
        <v>12207</v>
      </c>
      <c r="B350" s="17" t="s">
        <v>12208</v>
      </c>
      <c r="C350" s="17" t="s">
        <v>12209</v>
      </c>
      <c r="D350" s="17" t="s">
        <v>5325</v>
      </c>
      <c r="E350" s="17">
        <v>2016</v>
      </c>
      <c r="F350" s="17" t="s">
        <v>5655</v>
      </c>
      <c r="H350" s="17" t="s">
        <v>6867</v>
      </c>
      <c r="I350" s="17" t="s">
        <v>12210</v>
      </c>
      <c r="J350" s="17" t="s">
        <v>6845</v>
      </c>
      <c r="K350" s="17" t="s">
        <v>6274</v>
      </c>
      <c r="L350" s="17" t="s">
        <v>5473</v>
      </c>
      <c r="M350" s="64">
        <v>8874132</v>
      </c>
      <c r="N350" s="64">
        <v>5324481</v>
      </c>
      <c r="O350" s="17" t="s">
        <v>12211</v>
      </c>
      <c r="P350" s="17" t="s">
        <v>12212</v>
      </c>
      <c r="Q350" s="17" t="s">
        <v>12213</v>
      </c>
      <c r="R350" s="17" t="s">
        <v>12214</v>
      </c>
      <c r="S350" s="17" t="s">
        <v>5321</v>
      </c>
      <c r="T350" s="17" t="s">
        <v>5321</v>
      </c>
      <c r="U350" s="17" t="s">
        <v>12215</v>
      </c>
      <c r="V350" s="17">
        <v>1</v>
      </c>
      <c r="W350" s="17">
        <v>0</v>
      </c>
      <c r="X350" s="17">
        <v>0</v>
      </c>
    </row>
    <row r="351" spans="1:24" s="17" customFormat="1" ht="11.25" x14ac:dyDescent="0.2">
      <c r="A351" s="17" t="s">
        <v>12223</v>
      </c>
      <c r="B351" s="17" t="s">
        <v>12224</v>
      </c>
      <c r="C351" s="17" t="s">
        <v>12225</v>
      </c>
      <c r="D351" s="17" t="s">
        <v>5393</v>
      </c>
      <c r="E351" s="17">
        <v>2019</v>
      </c>
      <c r="F351" s="17" t="s">
        <v>6130</v>
      </c>
      <c r="H351" s="17" t="s">
        <v>12226</v>
      </c>
      <c r="I351" s="17" t="s">
        <v>12227</v>
      </c>
      <c r="J351" s="17" t="s">
        <v>9455</v>
      </c>
      <c r="K351" s="17" t="s">
        <v>9030</v>
      </c>
      <c r="L351" s="17" t="s">
        <v>12228</v>
      </c>
      <c r="M351" s="64">
        <v>13179082</v>
      </c>
      <c r="N351" s="64">
        <v>7191527</v>
      </c>
      <c r="O351" s="17" t="s">
        <v>12229</v>
      </c>
      <c r="P351" s="17" t="s">
        <v>12230</v>
      </c>
      <c r="Q351" s="17" t="s">
        <v>12231</v>
      </c>
      <c r="R351" s="17" t="s">
        <v>5321</v>
      </c>
      <c r="S351" s="17" t="s">
        <v>5321</v>
      </c>
      <c r="T351" s="17" t="s">
        <v>5321</v>
      </c>
      <c r="U351" s="17" t="s">
        <v>5321</v>
      </c>
      <c r="V351" s="17">
        <v>1</v>
      </c>
      <c r="W351" s="17">
        <v>0</v>
      </c>
      <c r="X351" s="17">
        <v>0</v>
      </c>
    </row>
    <row r="352" spans="1:24" s="17" customFormat="1" ht="11.25" x14ac:dyDescent="0.2">
      <c r="A352" s="17" t="s">
        <v>12261</v>
      </c>
      <c r="B352" s="17" t="s">
        <v>12262</v>
      </c>
      <c r="C352" s="17" t="s">
        <v>12263</v>
      </c>
      <c r="D352" s="17" t="s">
        <v>5325</v>
      </c>
      <c r="E352" s="17">
        <v>2020</v>
      </c>
      <c r="F352" s="17" t="s">
        <v>5460</v>
      </c>
      <c r="H352" s="17" t="s">
        <v>12264</v>
      </c>
      <c r="I352" s="17" t="s">
        <v>12265</v>
      </c>
      <c r="J352" s="17" t="s">
        <v>12266</v>
      </c>
      <c r="K352" s="17" t="s">
        <v>5345</v>
      </c>
      <c r="L352" s="17" t="s">
        <v>5358</v>
      </c>
      <c r="M352" s="64">
        <v>7790685</v>
      </c>
      <c r="N352" s="64">
        <v>4671420</v>
      </c>
      <c r="O352" s="17" t="s">
        <v>12267</v>
      </c>
      <c r="P352" s="17" t="s">
        <v>12268</v>
      </c>
      <c r="Q352" s="17" t="s">
        <v>12269</v>
      </c>
      <c r="R352" s="17" t="s">
        <v>5321</v>
      </c>
      <c r="S352" s="17" t="s">
        <v>12270</v>
      </c>
      <c r="T352" s="17" t="s">
        <v>5321</v>
      </c>
      <c r="U352" s="17" t="s">
        <v>12271</v>
      </c>
      <c r="V352" s="17">
        <v>1</v>
      </c>
      <c r="W352" s="17">
        <v>0</v>
      </c>
      <c r="X352" s="17">
        <v>0</v>
      </c>
    </row>
    <row r="353" spans="1:24" s="17" customFormat="1" ht="11.25" x14ac:dyDescent="0.2">
      <c r="A353" s="17" t="s">
        <v>12311</v>
      </c>
      <c r="B353" s="17" t="s">
        <v>12312</v>
      </c>
      <c r="C353" s="17" t="s">
        <v>12313</v>
      </c>
      <c r="D353" s="17" t="s">
        <v>5381</v>
      </c>
      <c r="E353" s="17">
        <v>2020</v>
      </c>
      <c r="F353" s="17" t="s">
        <v>5460</v>
      </c>
      <c r="H353" s="17" t="s">
        <v>12314</v>
      </c>
      <c r="I353" s="17" t="s">
        <v>12315</v>
      </c>
      <c r="J353" s="17" t="s">
        <v>9706</v>
      </c>
      <c r="K353" s="17" t="s">
        <v>5345</v>
      </c>
      <c r="L353" s="17" t="s">
        <v>5672</v>
      </c>
      <c r="M353" s="64">
        <v>3414809</v>
      </c>
      <c r="N353" s="64">
        <v>1877109</v>
      </c>
      <c r="O353" s="17" t="s">
        <v>12316</v>
      </c>
      <c r="P353" s="17" t="s">
        <v>12317</v>
      </c>
      <c r="Q353" s="17" t="s">
        <v>12231</v>
      </c>
      <c r="R353" s="17" t="s">
        <v>5321</v>
      </c>
      <c r="S353" s="17" t="s">
        <v>5321</v>
      </c>
      <c r="T353" s="17" t="s">
        <v>5321</v>
      </c>
      <c r="U353" s="17" t="s">
        <v>5321</v>
      </c>
      <c r="V353" s="17">
        <v>1</v>
      </c>
      <c r="W353" s="17">
        <v>0</v>
      </c>
      <c r="X353" s="17">
        <v>0</v>
      </c>
    </row>
    <row r="354" spans="1:24" s="17" customFormat="1" ht="11.25" x14ac:dyDescent="0.2">
      <c r="A354" s="17" t="s">
        <v>12318</v>
      </c>
      <c r="B354" s="17" t="s">
        <v>12319</v>
      </c>
      <c r="C354" s="17" t="s">
        <v>12320</v>
      </c>
      <c r="D354" s="17" t="s">
        <v>5325</v>
      </c>
      <c r="E354" s="17">
        <v>2016</v>
      </c>
      <c r="F354" s="17" t="s">
        <v>17</v>
      </c>
      <c r="H354" s="17" t="s">
        <v>12321</v>
      </c>
      <c r="I354" s="17" t="s">
        <v>12322</v>
      </c>
      <c r="J354" s="17" t="s">
        <v>5329</v>
      </c>
      <c r="K354" s="17" t="s">
        <v>6992</v>
      </c>
      <c r="L354" s="17" t="s">
        <v>8666</v>
      </c>
      <c r="M354" s="64">
        <v>1654899</v>
      </c>
      <c r="N354" s="64">
        <v>1219078</v>
      </c>
      <c r="O354" s="17" t="s">
        <v>12323</v>
      </c>
      <c r="P354" s="17" t="s">
        <v>12324</v>
      </c>
      <c r="Q354" s="17" t="s">
        <v>5797</v>
      </c>
      <c r="R354" s="17" t="s">
        <v>12325</v>
      </c>
      <c r="S354" s="17" t="s">
        <v>5321</v>
      </c>
      <c r="T354" s="17" t="s">
        <v>5321</v>
      </c>
      <c r="U354" s="17" t="s">
        <v>12326</v>
      </c>
      <c r="V354" s="17">
        <v>1</v>
      </c>
      <c r="W354" s="17">
        <v>0</v>
      </c>
      <c r="X354" s="17">
        <v>0</v>
      </c>
    </row>
    <row r="355" spans="1:24" s="17" customFormat="1" ht="11.25" x14ac:dyDescent="0.2">
      <c r="A355" s="17" t="s">
        <v>12347</v>
      </c>
      <c r="B355" s="17" t="s">
        <v>12348</v>
      </c>
      <c r="C355" s="17" t="s">
        <v>12349</v>
      </c>
      <c r="D355" s="17" t="s">
        <v>5325</v>
      </c>
      <c r="E355" s="17">
        <v>2018</v>
      </c>
      <c r="F355" s="17" t="s">
        <v>5313</v>
      </c>
      <c r="H355" s="17" t="s">
        <v>12350</v>
      </c>
      <c r="I355" s="17" t="s">
        <v>12351</v>
      </c>
      <c r="J355" s="17" t="s">
        <v>5716</v>
      </c>
      <c r="K355" s="17" t="s">
        <v>8499</v>
      </c>
      <c r="L355" s="17" t="s">
        <v>5434</v>
      </c>
      <c r="M355" s="64">
        <v>1320000</v>
      </c>
      <c r="N355" s="64">
        <v>990000</v>
      </c>
      <c r="O355" s="17" t="s">
        <v>11049</v>
      </c>
      <c r="P355" s="17" t="s">
        <v>12352</v>
      </c>
      <c r="Q355" s="17" t="s">
        <v>12353</v>
      </c>
      <c r="R355" s="17" t="s">
        <v>12354</v>
      </c>
      <c r="S355" s="17" t="s">
        <v>5321</v>
      </c>
      <c r="T355" s="17" t="s">
        <v>5321</v>
      </c>
      <c r="U355" s="17" t="s">
        <v>12355</v>
      </c>
      <c r="V355" s="17">
        <v>1</v>
      </c>
      <c r="W355" s="17">
        <v>0</v>
      </c>
      <c r="X355" s="17">
        <v>0</v>
      </c>
    </row>
    <row r="356" spans="1:24" s="17" customFormat="1" ht="11.25" x14ac:dyDescent="0.2">
      <c r="A356" s="17" t="s">
        <v>12371</v>
      </c>
      <c r="B356" s="17" t="s">
        <v>12372</v>
      </c>
      <c r="C356" s="17" t="s">
        <v>12373</v>
      </c>
      <c r="D356" s="17" t="s">
        <v>5325</v>
      </c>
      <c r="E356" s="17">
        <v>2014</v>
      </c>
      <c r="F356" s="17" t="s">
        <v>6335</v>
      </c>
      <c r="H356" s="17" t="s">
        <v>12374</v>
      </c>
      <c r="I356" s="17" t="s">
        <v>12375</v>
      </c>
      <c r="J356" s="17" t="s">
        <v>5397</v>
      </c>
      <c r="K356" s="17" t="s">
        <v>5774</v>
      </c>
      <c r="L356" s="17" t="s">
        <v>5464</v>
      </c>
      <c r="M356" s="64">
        <v>10490169</v>
      </c>
      <c r="N356" s="64">
        <v>6294101</v>
      </c>
      <c r="O356" s="17" t="s">
        <v>12376</v>
      </c>
      <c r="P356" s="17" t="s">
        <v>7027</v>
      </c>
      <c r="Q356" s="17" t="s">
        <v>12377</v>
      </c>
      <c r="R356" s="17" t="s">
        <v>12378</v>
      </c>
      <c r="S356" s="17" t="s">
        <v>12379</v>
      </c>
      <c r="T356" s="17" t="s">
        <v>5321</v>
      </c>
      <c r="U356" s="17" t="s">
        <v>12380</v>
      </c>
      <c r="V356" s="17">
        <v>1</v>
      </c>
      <c r="W356" s="17">
        <v>0</v>
      </c>
      <c r="X356" s="17">
        <v>0</v>
      </c>
    </row>
    <row r="357" spans="1:24" s="17" customFormat="1" ht="11.25" x14ac:dyDescent="0.2">
      <c r="A357" s="17" t="s">
        <v>12393</v>
      </c>
      <c r="B357" s="17" t="s">
        <v>12394</v>
      </c>
      <c r="C357" s="17" t="s">
        <v>12395</v>
      </c>
      <c r="D357" s="17" t="s">
        <v>5325</v>
      </c>
      <c r="E357" s="17">
        <v>2014</v>
      </c>
      <c r="F357" s="17" t="s">
        <v>5341</v>
      </c>
      <c r="H357" s="17" t="s">
        <v>5342</v>
      </c>
      <c r="I357" s="17" t="s">
        <v>12396</v>
      </c>
      <c r="J357" s="17" t="s">
        <v>5384</v>
      </c>
      <c r="K357" s="17" t="s">
        <v>5936</v>
      </c>
      <c r="L357" s="17" t="s">
        <v>5509</v>
      </c>
      <c r="M357" s="64">
        <v>1816991</v>
      </c>
      <c r="N357" s="64">
        <v>1362735</v>
      </c>
      <c r="O357" s="17" t="s">
        <v>6869</v>
      </c>
      <c r="P357" s="17" t="s">
        <v>12397</v>
      </c>
      <c r="Q357" s="17" t="s">
        <v>6167</v>
      </c>
      <c r="R357" s="17" t="s">
        <v>5375</v>
      </c>
      <c r="S357" s="17" t="s">
        <v>12398</v>
      </c>
      <c r="T357" s="17" t="s">
        <v>5321</v>
      </c>
      <c r="U357" s="17" t="s">
        <v>12399</v>
      </c>
      <c r="V357" s="17">
        <v>1</v>
      </c>
      <c r="W357" s="17">
        <v>0</v>
      </c>
      <c r="X357" s="17">
        <v>0</v>
      </c>
    </row>
    <row r="358" spans="1:24" s="17" customFormat="1" ht="11.25" x14ac:dyDescent="0.2">
      <c r="A358" s="17" t="s">
        <v>12400</v>
      </c>
      <c r="B358" s="17" t="s">
        <v>12401</v>
      </c>
      <c r="C358" s="17" t="s">
        <v>12402</v>
      </c>
      <c r="D358" s="17" t="s">
        <v>5325</v>
      </c>
      <c r="E358" s="17">
        <v>2020</v>
      </c>
      <c r="F358" s="17" t="s">
        <v>6335</v>
      </c>
      <c r="H358" s="17" t="s">
        <v>12403</v>
      </c>
      <c r="I358" s="17" t="s">
        <v>12404</v>
      </c>
      <c r="J358" s="17" t="s">
        <v>12266</v>
      </c>
      <c r="K358" s="17" t="s">
        <v>5330</v>
      </c>
      <c r="L358" s="17" t="s">
        <v>5659</v>
      </c>
      <c r="M358" s="64">
        <v>14222637</v>
      </c>
      <c r="N358" s="64">
        <v>9099154</v>
      </c>
      <c r="O358" s="17" t="s">
        <v>12405</v>
      </c>
      <c r="P358" s="17" t="s">
        <v>12406</v>
      </c>
      <c r="Q358" s="17" t="s">
        <v>5349</v>
      </c>
      <c r="R358" s="17" t="s">
        <v>6728</v>
      </c>
      <c r="S358" s="17" t="s">
        <v>5321</v>
      </c>
      <c r="T358" s="17" t="s">
        <v>5321</v>
      </c>
      <c r="U358" s="17" t="s">
        <v>12407</v>
      </c>
      <c r="V358" s="17">
        <v>1</v>
      </c>
      <c r="W358" s="17">
        <v>0</v>
      </c>
      <c r="X358" s="17">
        <v>0</v>
      </c>
    </row>
    <row r="359" spans="1:24" s="17" customFormat="1" ht="11.25" x14ac:dyDescent="0.2">
      <c r="A359" s="17" t="s">
        <v>12408</v>
      </c>
      <c r="B359" s="17" t="s">
        <v>12409</v>
      </c>
      <c r="C359" s="17" t="s">
        <v>12410</v>
      </c>
      <c r="D359" s="17" t="s">
        <v>5325</v>
      </c>
      <c r="E359" s="17">
        <v>2017</v>
      </c>
      <c r="F359" s="17" t="s">
        <v>5394</v>
      </c>
      <c r="H359" s="17" t="s">
        <v>12411</v>
      </c>
      <c r="I359" s="17" t="s">
        <v>12412</v>
      </c>
      <c r="J359" s="17" t="s">
        <v>5384</v>
      </c>
      <c r="K359" s="17" t="s">
        <v>7381</v>
      </c>
      <c r="L359" s="17" t="s">
        <v>5434</v>
      </c>
      <c r="M359" s="64">
        <v>1838584</v>
      </c>
      <c r="N359" s="64">
        <v>1103150</v>
      </c>
      <c r="O359" s="17" t="s">
        <v>6573</v>
      </c>
      <c r="P359" s="17" t="s">
        <v>8566</v>
      </c>
      <c r="Q359" s="17" t="s">
        <v>12413</v>
      </c>
      <c r="R359" s="17" t="s">
        <v>12414</v>
      </c>
      <c r="S359" s="17" t="s">
        <v>12415</v>
      </c>
      <c r="T359" s="17" t="s">
        <v>5321</v>
      </c>
      <c r="U359" s="17" t="s">
        <v>12416</v>
      </c>
      <c r="V359" s="17">
        <v>1</v>
      </c>
      <c r="W359" s="17">
        <v>0</v>
      </c>
      <c r="X359" s="17">
        <v>0</v>
      </c>
    </row>
    <row r="360" spans="1:24" s="17" customFormat="1" ht="11.25" x14ac:dyDescent="0.2">
      <c r="A360" s="17" t="s">
        <v>12417</v>
      </c>
      <c r="B360" s="17" t="s">
        <v>12418</v>
      </c>
      <c r="C360" s="17" t="s">
        <v>12419</v>
      </c>
      <c r="D360" s="17" t="s">
        <v>5325</v>
      </c>
      <c r="E360" s="17">
        <v>2017</v>
      </c>
      <c r="F360" s="17" t="s">
        <v>5430</v>
      </c>
      <c r="H360" s="17" t="s">
        <v>12420</v>
      </c>
      <c r="I360" s="17" t="s">
        <v>12421</v>
      </c>
      <c r="J360" s="17" t="s">
        <v>5607</v>
      </c>
      <c r="K360" s="17" t="s">
        <v>7240</v>
      </c>
      <c r="L360" s="17" t="s">
        <v>5765</v>
      </c>
      <c r="M360" s="64">
        <v>1576374</v>
      </c>
      <c r="N360" s="64">
        <v>945822</v>
      </c>
      <c r="O360" s="17" t="s">
        <v>5561</v>
      </c>
      <c r="P360" s="17" t="s">
        <v>12422</v>
      </c>
      <c r="Q360" s="17" t="s">
        <v>12423</v>
      </c>
      <c r="R360" s="17" t="s">
        <v>12424</v>
      </c>
      <c r="S360" s="17" t="s">
        <v>5321</v>
      </c>
      <c r="T360" s="17" t="s">
        <v>5321</v>
      </c>
      <c r="U360" s="17" t="s">
        <v>12425</v>
      </c>
      <c r="V360" s="17">
        <v>1</v>
      </c>
      <c r="W360" s="17">
        <v>0</v>
      </c>
      <c r="X360" s="17">
        <v>0</v>
      </c>
    </row>
    <row r="361" spans="1:24" s="17" customFormat="1" ht="11.25" x14ac:dyDescent="0.2">
      <c r="A361" s="17" t="s">
        <v>12426</v>
      </c>
      <c r="B361" s="17" t="s">
        <v>12427</v>
      </c>
      <c r="C361" s="17" t="s">
        <v>12428</v>
      </c>
      <c r="D361" s="17" t="s">
        <v>5325</v>
      </c>
      <c r="E361" s="17">
        <v>2020</v>
      </c>
      <c r="F361" s="17" t="s">
        <v>6374</v>
      </c>
      <c r="H361" s="17" t="s">
        <v>12429</v>
      </c>
      <c r="I361" s="17" t="s">
        <v>12430</v>
      </c>
      <c r="J361" s="17" t="s">
        <v>5357</v>
      </c>
      <c r="K361" s="17" t="s">
        <v>12431</v>
      </c>
      <c r="L361" s="17" t="s">
        <v>5346</v>
      </c>
      <c r="M361" s="64">
        <v>5492571</v>
      </c>
      <c r="N361" s="64">
        <v>4119428</v>
      </c>
      <c r="O361" s="17" t="s">
        <v>12432</v>
      </c>
      <c r="P361" s="17" t="s">
        <v>12433</v>
      </c>
      <c r="Q361" s="17" t="s">
        <v>12434</v>
      </c>
      <c r="R361" s="17" t="s">
        <v>5321</v>
      </c>
      <c r="S361" s="17" t="s">
        <v>12435</v>
      </c>
      <c r="T361" s="17" t="s">
        <v>5321</v>
      </c>
      <c r="U361" s="17" t="s">
        <v>12436</v>
      </c>
      <c r="V361" s="17">
        <v>1</v>
      </c>
      <c r="W361" s="17">
        <v>0</v>
      </c>
      <c r="X361" s="17">
        <v>0</v>
      </c>
    </row>
    <row r="362" spans="1:24" s="17" customFormat="1" ht="11.25" x14ac:dyDescent="0.2">
      <c r="A362" s="17" t="s">
        <v>12453</v>
      </c>
      <c r="B362" s="17" t="s">
        <v>12454</v>
      </c>
      <c r="C362" s="17" t="s">
        <v>12455</v>
      </c>
      <c r="D362" s="17" t="s">
        <v>5325</v>
      </c>
      <c r="E362" s="17">
        <v>2014</v>
      </c>
      <c r="F362" s="17" t="s">
        <v>5496</v>
      </c>
      <c r="H362" s="17" t="s">
        <v>12456</v>
      </c>
      <c r="I362" s="17" t="s">
        <v>12457</v>
      </c>
      <c r="J362" s="17" t="s">
        <v>5329</v>
      </c>
      <c r="K362" s="17" t="s">
        <v>5834</v>
      </c>
      <c r="L362" s="17" t="s">
        <v>5371</v>
      </c>
      <c r="M362" s="64">
        <v>3898579</v>
      </c>
      <c r="N362" s="64">
        <v>2923933</v>
      </c>
      <c r="O362" s="17" t="s">
        <v>6464</v>
      </c>
      <c r="P362" s="17" t="s">
        <v>12458</v>
      </c>
      <c r="Q362" s="17" t="s">
        <v>5797</v>
      </c>
      <c r="R362" s="17" t="s">
        <v>12459</v>
      </c>
      <c r="S362" s="17" t="s">
        <v>5838</v>
      </c>
      <c r="T362" s="17" t="s">
        <v>5321</v>
      </c>
      <c r="U362" s="17" t="s">
        <v>12460</v>
      </c>
      <c r="V362" s="17">
        <v>1</v>
      </c>
      <c r="W362" s="17">
        <v>0</v>
      </c>
      <c r="X362" s="17">
        <v>0</v>
      </c>
    </row>
    <row r="363" spans="1:24" s="17" customFormat="1" ht="11.25" x14ac:dyDescent="0.2">
      <c r="A363" s="17" t="s">
        <v>12461</v>
      </c>
      <c r="B363" s="17" t="s">
        <v>12462</v>
      </c>
      <c r="C363" s="17" t="s">
        <v>12463</v>
      </c>
      <c r="D363" s="17" t="s">
        <v>5325</v>
      </c>
      <c r="E363" s="17">
        <v>2015</v>
      </c>
      <c r="F363" s="17" t="s">
        <v>5470</v>
      </c>
      <c r="H363" s="17" t="s">
        <v>12464</v>
      </c>
      <c r="I363" s="17" t="s">
        <v>12465</v>
      </c>
      <c r="J363" s="17" t="s">
        <v>5384</v>
      </c>
      <c r="K363" s="17" t="s">
        <v>9422</v>
      </c>
      <c r="L363" s="17" t="s">
        <v>6784</v>
      </c>
      <c r="M363" s="64">
        <v>1416974</v>
      </c>
      <c r="N363" s="64">
        <v>850184</v>
      </c>
      <c r="O363" s="17" t="s">
        <v>12466</v>
      </c>
      <c r="P363" s="17" t="s">
        <v>12467</v>
      </c>
      <c r="Q363" s="17" t="s">
        <v>5808</v>
      </c>
      <c r="R363" s="17" t="s">
        <v>12468</v>
      </c>
      <c r="S363" s="17" t="s">
        <v>10021</v>
      </c>
      <c r="T363" s="17" t="s">
        <v>5321</v>
      </c>
      <c r="U363" s="17" t="s">
        <v>12469</v>
      </c>
      <c r="V363" s="17">
        <v>1</v>
      </c>
      <c r="W363" s="17">
        <v>0</v>
      </c>
      <c r="X363" s="17">
        <v>0</v>
      </c>
    </row>
    <row r="364" spans="1:24" s="17" customFormat="1" ht="11.25" x14ac:dyDescent="0.2">
      <c r="A364" s="17" t="s">
        <v>12489</v>
      </c>
      <c r="B364" s="17" t="s">
        <v>12490</v>
      </c>
      <c r="C364" s="17" t="s">
        <v>12491</v>
      </c>
      <c r="D364" s="17" t="s">
        <v>5325</v>
      </c>
      <c r="E364" s="17">
        <v>2019</v>
      </c>
      <c r="F364" s="17" t="s">
        <v>5430</v>
      </c>
      <c r="H364" s="17" t="s">
        <v>12492</v>
      </c>
      <c r="I364" s="17" t="s">
        <v>12493</v>
      </c>
      <c r="J364" s="17" t="s">
        <v>7232</v>
      </c>
      <c r="K364" s="17" t="s">
        <v>9107</v>
      </c>
      <c r="L364" s="17" t="s">
        <v>7771</v>
      </c>
      <c r="M364" s="64">
        <v>2580000</v>
      </c>
      <c r="N364" s="64">
        <v>1935000</v>
      </c>
      <c r="O364" s="17" t="s">
        <v>12494</v>
      </c>
      <c r="P364" s="17" t="s">
        <v>12495</v>
      </c>
      <c r="Q364" s="17" t="s">
        <v>5349</v>
      </c>
      <c r="R364" s="17" t="s">
        <v>5321</v>
      </c>
      <c r="S364" s="17" t="s">
        <v>5350</v>
      </c>
      <c r="T364" s="17" t="s">
        <v>5321</v>
      </c>
      <c r="U364" s="17" t="s">
        <v>12496</v>
      </c>
      <c r="V364" s="17">
        <v>1</v>
      </c>
      <c r="W364" s="17">
        <v>0</v>
      </c>
      <c r="X364" s="17">
        <v>0</v>
      </c>
    </row>
    <row r="365" spans="1:24" s="17" customFormat="1" ht="11.25" x14ac:dyDescent="0.2">
      <c r="A365" s="17" t="s">
        <v>12497</v>
      </c>
      <c r="B365" s="17" t="s">
        <v>12498</v>
      </c>
      <c r="C365" s="17" t="s">
        <v>12499</v>
      </c>
      <c r="D365" s="17" t="s">
        <v>5325</v>
      </c>
      <c r="E365" s="17">
        <v>2015</v>
      </c>
      <c r="F365" s="17" t="s">
        <v>28</v>
      </c>
      <c r="H365" s="17" t="s">
        <v>12500</v>
      </c>
      <c r="I365" s="17" t="s">
        <v>12501</v>
      </c>
      <c r="J365" s="17" t="s">
        <v>5597</v>
      </c>
      <c r="K365" s="17" t="s">
        <v>5744</v>
      </c>
      <c r="L365" s="17" t="s">
        <v>11307</v>
      </c>
      <c r="M365" s="64">
        <v>1413304</v>
      </c>
      <c r="N365" s="64">
        <v>968330</v>
      </c>
      <c r="O365" s="17" t="s">
        <v>5561</v>
      </c>
      <c r="P365" s="17" t="s">
        <v>12502</v>
      </c>
      <c r="Q365" s="17" t="s">
        <v>12503</v>
      </c>
      <c r="R365" s="17" t="s">
        <v>12504</v>
      </c>
      <c r="S365" s="17" t="s">
        <v>5321</v>
      </c>
      <c r="T365" s="17" t="s">
        <v>5321</v>
      </c>
      <c r="U365" s="17" t="s">
        <v>12505</v>
      </c>
      <c r="V365" s="17">
        <v>1</v>
      </c>
      <c r="W365" s="17">
        <v>1</v>
      </c>
      <c r="X365" s="17">
        <v>1</v>
      </c>
    </row>
    <row r="366" spans="1:24" s="17" customFormat="1" ht="11.25" x14ac:dyDescent="0.2">
      <c r="A366" s="17" t="s">
        <v>12534</v>
      </c>
      <c r="B366" s="17" t="s">
        <v>12535</v>
      </c>
      <c r="C366" s="17" t="s">
        <v>12536</v>
      </c>
      <c r="D366" s="17" t="s">
        <v>5325</v>
      </c>
      <c r="E366" s="17">
        <v>2014</v>
      </c>
      <c r="F366" s="17" t="s">
        <v>17</v>
      </c>
      <c r="H366" s="17" t="s">
        <v>6515</v>
      </c>
      <c r="I366" s="17" t="s">
        <v>12537</v>
      </c>
      <c r="J366" s="17" t="s">
        <v>5409</v>
      </c>
      <c r="K366" s="17" t="s">
        <v>5865</v>
      </c>
      <c r="L366" s="17" t="s">
        <v>11292</v>
      </c>
      <c r="M366" s="64">
        <v>5540485</v>
      </c>
      <c r="N366" s="64">
        <v>3324303</v>
      </c>
      <c r="O366" s="17" t="s">
        <v>12538</v>
      </c>
      <c r="P366" s="17" t="s">
        <v>12539</v>
      </c>
      <c r="Q366" s="17" t="s">
        <v>12540</v>
      </c>
      <c r="R366" s="17" t="s">
        <v>5375</v>
      </c>
      <c r="S366" s="17" t="s">
        <v>5838</v>
      </c>
      <c r="T366" s="17" t="s">
        <v>5321</v>
      </c>
      <c r="U366" s="17" t="s">
        <v>5321</v>
      </c>
      <c r="V366" s="17">
        <v>1</v>
      </c>
      <c r="W366" s="17">
        <v>0</v>
      </c>
      <c r="X366" s="17">
        <v>0</v>
      </c>
    </row>
    <row r="367" spans="1:24" s="17" customFormat="1" ht="11.25" x14ac:dyDescent="0.2">
      <c r="A367" s="17" t="s">
        <v>12560</v>
      </c>
      <c r="B367" s="17" t="s">
        <v>12561</v>
      </c>
      <c r="C367" s="17" t="s">
        <v>12562</v>
      </c>
      <c r="D367" s="17" t="s">
        <v>5325</v>
      </c>
      <c r="E367" s="17">
        <v>2014</v>
      </c>
      <c r="F367" s="17" t="s">
        <v>5460</v>
      </c>
      <c r="H367" s="17" t="s">
        <v>12563</v>
      </c>
      <c r="I367" s="17" t="s">
        <v>12564</v>
      </c>
      <c r="J367" s="17" t="s">
        <v>5481</v>
      </c>
      <c r="K367" s="17" t="s">
        <v>5865</v>
      </c>
      <c r="L367" s="17" t="s">
        <v>6030</v>
      </c>
      <c r="M367" s="64">
        <v>2273738</v>
      </c>
      <c r="N367" s="64">
        <v>1364254</v>
      </c>
      <c r="O367" s="17" t="s">
        <v>5952</v>
      </c>
      <c r="P367" s="17" t="s">
        <v>12565</v>
      </c>
      <c r="Q367" s="17" t="s">
        <v>10189</v>
      </c>
      <c r="R367" s="17" t="s">
        <v>5375</v>
      </c>
      <c r="S367" s="17" t="s">
        <v>5838</v>
      </c>
      <c r="T367" s="17" t="s">
        <v>5321</v>
      </c>
      <c r="U367" s="17" t="s">
        <v>5321</v>
      </c>
      <c r="V367" s="17">
        <v>1</v>
      </c>
      <c r="W367" s="17">
        <v>0</v>
      </c>
      <c r="X367" s="17">
        <v>0</v>
      </c>
    </row>
    <row r="368" spans="1:24" s="17" customFormat="1" ht="11.25" x14ac:dyDescent="0.2">
      <c r="A368" s="17" t="s">
        <v>12566</v>
      </c>
      <c r="B368" s="17" t="s">
        <v>12567</v>
      </c>
      <c r="C368" s="17" t="s">
        <v>12568</v>
      </c>
      <c r="D368" s="17" t="s">
        <v>5441</v>
      </c>
      <c r="E368" s="17">
        <v>2015</v>
      </c>
      <c r="F368" s="17" t="s">
        <v>5394</v>
      </c>
      <c r="H368" s="17" t="s">
        <v>9718</v>
      </c>
      <c r="I368" s="17" t="s">
        <v>12569</v>
      </c>
      <c r="J368" s="17" t="s">
        <v>5481</v>
      </c>
      <c r="K368" s="17" t="s">
        <v>5463</v>
      </c>
      <c r="L368" s="17" t="s">
        <v>5386</v>
      </c>
      <c r="M368" s="64">
        <v>1467099</v>
      </c>
      <c r="N368" s="64">
        <v>839447</v>
      </c>
      <c r="O368" s="17" t="s">
        <v>10754</v>
      </c>
      <c r="P368" s="17" t="s">
        <v>12570</v>
      </c>
      <c r="Q368" s="17" t="s">
        <v>7118</v>
      </c>
      <c r="R368" s="17" t="s">
        <v>5321</v>
      </c>
      <c r="S368" s="17" t="s">
        <v>5321</v>
      </c>
      <c r="T368" s="17" t="s">
        <v>5321</v>
      </c>
      <c r="U368" s="17" t="s">
        <v>5321</v>
      </c>
      <c r="V368" s="17">
        <v>1</v>
      </c>
      <c r="W368" s="17">
        <v>1</v>
      </c>
      <c r="X368" s="17">
        <v>1</v>
      </c>
    </row>
    <row r="369" spans="1:24" s="17" customFormat="1" ht="11.25" x14ac:dyDescent="0.2">
      <c r="A369" s="17" t="s">
        <v>12571</v>
      </c>
      <c r="B369" s="17" t="s">
        <v>12572</v>
      </c>
      <c r="C369" s="17" t="s">
        <v>12573</v>
      </c>
      <c r="D369" s="17" t="s">
        <v>5325</v>
      </c>
      <c r="E369" s="17">
        <v>2016</v>
      </c>
      <c r="F369" s="17" t="s">
        <v>5470</v>
      </c>
      <c r="H369" s="17" t="s">
        <v>12574</v>
      </c>
      <c r="I369" s="17" t="s">
        <v>12575</v>
      </c>
      <c r="J369" s="17" t="s">
        <v>5560</v>
      </c>
      <c r="K369" s="17" t="s">
        <v>6992</v>
      </c>
      <c r="L369" s="17" t="s">
        <v>5617</v>
      </c>
      <c r="M369" s="64">
        <v>4315534</v>
      </c>
      <c r="N369" s="64">
        <v>2589321</v>
      </c>
      <c r="O369" s="17" t="s">
        <v>5372</v>
      </c>
      <c r="P369" s="17" t="s">
        <v>12576</v>
      </c>
      <c r="Q369" s="17" t="s">
        <v>5349</v>
      </c>
      <c r="R369" s="17" t="s">
        <v>5375</v>
      </c>
      <c r="S369" s="17" t="s">
        <v>12577</v>
      </c>
      <c r="T369" s="17" t="s">
        <v>5321</v>
      </c>
      <c r="U369" s="17" t="s">
        <v>12578</v>
      </c>
      <c r="V369" s="17">
        <v>1</v>
      </c>
      <c r="W369" s="17">
        <v>0</v>
      </c>
      <c r="X369" s="17">
        <v>0</v>
      </c>
    </row>
    <row r="370" spans="1:24" s="17" customFormat="1" ht="11.25" x14ac:dyDescent="0.2">
      <c r="A370" s="17" t="s">
        <v>12596</v>
      </c>
      <c r="B370" s="17" t="s">
        <v>12597</v>
      </c>
      <c r="C370" s="17" t="s">
        <v>12598</v>
      </c>
      <c r="D370" s="17" t="s">
        <v>5429</v>
      </c>
      <c r="E370" s="17">
        <v>2020</v>
      </c>
      <c r="F370" s="17" t="s">
        <v>5430</v>
      </c>
      <c r="G370" s="17" t="s">
        <v>20</v>
      </c>
      <c r="H370" s="17" t="s">
        <v>12599</v>
      </c>
      <c r="I370" s="17" t="s">
        <v>12600</v>
      </c>
      <c r="J370" s="17" t="s">
        <v>5329</v>
      </c>
      <c r="K370" s="17" t="s">
        <v>5330</v>
      </c>
      <c r="L370" s="17" t="s">
        <v>5672</v>
      </c>
      <c r="M370" s="64">
        <v>2985886</v>
      </c>
      <c r="N370" s="64">
        <v>1642073</v>
      </c>
      <c r="O370" s="17" t="s">
        <v>12601</v>
      </c>
      <c r="P370" s="17" t="s">
        <v>12602</v>
      </c>
      <c r="Q370" s="17" t="s">
        <v>9203</v>
      </c>
      <c r="R370" s="17" t="s">
        <v>5321</v>
      </c>
      <c r="S370" s="17" t="s">
        <v>5321</v>
      </c>
      <c r="T370" s="17" t="s">
        <v>5321</v>
      </c>
      <c r="U370" s="17" t="s">
        <v>5321</v>
      </c>
      <c r="V370" s="17">
        <v>1</v>
      </c>
      <c r="W370" s="17">
        <v>0</v>
      </c>
      <c r="X370" s="17">
        <v>0</v>
      </c>
    </row>
    <row r="371" spans="1:24" s="17" customFormat="1" ht="11.25" x14ac:dyDescent="0.2">
      <c r="A371" s="17" t="s">
        <v>12610</v>
      </c>
      <c r="B371" s="17" t="s">
        <v>12611</v>
      </c>
      <c r="C371" s="17" t="s">
        <v>12612</v>
      </c>
      <c r="D371" s="17" t="s">
        <v>5325</v>
      </c>
      <c r="E371" s="17">
        <v>2018</v>
      </c>
      <c r="F371" s="17" t="s">
        <v>5460</v>
      </c>
      <c r="H371" s="17" t="s">
        <v>12613</v>
      </c>
      <c r="I371" s="17" t="s">
        <v>12614</v>
      </c>
      <c r="J371" s="17" t="s">
        <v>7254</v>
      </c>
      <c r="K371" s="17" t="s">
        <v>8767</v>
      </c>
      <c r="L371" s="17" t="s">
        <v>7681</v>
      </c>
      <c r="M371" s="64">
        <v>2203028</v>
      </c>
      <c r="N371" s="64">
        <v>1311356</v>
      </c>
      <c r="O371" s="17" t="s">
        <v>12615</v>
      </c>
      <c r="P371" s="17" t="s">
        <v>12616</v>
      </c>
      <c r="Q371" s="17" t="s">
        <v>5954</v>
      </c>
      <c r="R371" s="17" t="s">
        <v>12617</v>
      </c>
      <c r="S371" s="17" t="s">
        <v>5321</v>
      </c>
      <c r="T371" s="17" t="s">
        <v>5321</v>
      </c>
      <c r="U371" s="17" t="s">
        <v>5321</v>
      </c>
      <c r="V371" s="17">
        <v>1</v>
      </c>
      <c r="W371" s="17">
        <v>0</v>
      </c>
      <c r="X371" s="17">
        <v>0</v>
      </c>
    </row>
    <row r="372" spans="1:24" s="17" customFormat="1" ht="11.25" x14ac:dyDescent="0.2">
      <c r="A372" s="17" t="s">
        <v>12618</v>
      </c>
      <c r="B372" s="17" t="s">
        <v>12619</v>
      </c>
      <c r="C372" s="17" t="s">
        <v>12620</v>
      </c>
      <c r="D372" s="17" t="s">
        <v>5325</v>
      </c>
      <c r="E372" s="17">
        <v>2017</v>
      </c>
      <c r="F372" s="17" t="s">
        <v>5460</v>
      </c>
      <c r="H372" s="17" t="s">
        <v>12621</v>
      </c>
      <c r="I372" s="17" t="s">
        <v>12622</v>
      </c>
      <c r="J372" s="17" t="s">
        <v>11082</v>
      </c>
      <c r="K372" s="17" t="s">
        <v>7381</v>
      </c>
      <c r="L372" s="17" t="s">
        <v>5473</v>
      </c>
      <c r="M372" s="64">
        <v>1724304</v>
      </c>
      <c r="N372" s="64">
        <v>1103064</v>
      </c>
      <c r="O372" s="17" t="s">
        <v>5372</v>
      </c>
      <c r="P372" s="17" t="s">
        <v>12623</v>
      </c>
      <c r="Q372" s="17" t="s">
        <v>7908</v>
      </c>
      <c r="R372" s="17" t="s">
        <v>5375</v>
      </c>
      <c r="S372" s="17" t="s">
        <v>6746</v>
      </c>
      <c r="T372" s="17" t="s">
        <v>5321</v>
      </c>
      <c r="U372" s="17" t="s">
        <v>12624</v>
      </c>
      <c r="V372" s="17">
        <v>1</v>
      </c>
      <c r="W372" s="17">
        <v>0</v>
      </c>
      <c r="X372" s="17">
        <v>0</v>
      </c>
    </row>
    <row r="373" spans="1:24" s="17" customFormat="1" ht="11.25" x14ac:dyDescent="0.2">
      <c r="A373" s="17" t="s">
        <v>12633</v>
      </c>
      <c r="B373" s="17" t="s">
        <v>12634</v>
      </c>
      <c r="C373" s="17" t="s">
        <v>12635</v>
      </c>
      <c r="D373" s="17" t="s">
        <v>5381</v>
      </c>
      <c r="E373" s="17">
        <v>2016</v>
      </c>
      <c r="F373" s="17" t="s">
        <v>28</v>
      </c>
      <c r="H373" s="17" t="s">
        <v>12500</v>
      </c>
      <c r="I373" s="17" t="s">
        <v>12636</v>
      </c>
      <c r="J373" s="17" t="s">
        <v>5481</v>
      </c>
      <c r="K373" s="17" t="s">
        <v>6694</v>
      </c>
      <c r="L373" s="17" t="s">
        <v>6526</v>
      </c>
      <c r="M373" s="64">
        <v>1313826</v>
      </c>
      <c r="N373" s="64">
        <v>766125</v>
      </c>
      <c r="O373" s="17" t="s">
        <v>12637</v>
      </c>
      <c r="P373" s="17" t="s">
        <v>12638</v>
      </c>
      <c r="Q373" s="17" t="s">
        <v>9656</v>
      </c>
      <c r="R373" s="17" t="s">
        <v>5321</v>
      </c>
      <c r="S373" s="17" t="s">
        <v>5321</v>
      </c>
      <c r="T373" s="17" t="s">
        <v>5321</v>
      </c>
      <c r="U373" s="17" t="s">
        <v>5321</v>
      </c>
      <c r="V373" s="17">
        <v>1</v>
      </c>
      <c r="W373" s="17">
        <v>0</v>
      </c>
      <c r="X373" s="17">
        <v>0</v>
      </c>
    </row>
    <row r="374" spans="1:24" s="17" customFormat="1" ht="11.25" x14ac:dyDescent="0.2">
      <c r="A374" s="17" t="s">
        <v>12639</v>
      </c>
      <c r="B374" s="17" t="s">
        <v>12640</v>
      </c>
      <c r="C374" s="17" t="s">
        <v>12641</v>
      </c>
      <c r="D374" s="17" t="s">
        <v>5495</v>
      </c>
      <c r="E374" s="17">
        <v>2014</v>
      </c>
      <c r="F374" s="17" t="s">
        <v>5655</v>
      </c>
      <c r="I374" s="17" t="s">
        <v>12642</v>
      </c>
      <c r="J374" s="17" t="s">
        <v>12643</v>
      </c>
      <c r="K374" s="17" t="s">
        <v>5936</v>
      </c>
      <c r="L374" s="17" t="s">
        <v>5845</v>
      </c>
      <c r="M374" s="64">
        <v>24431249</v>
      </c>
      <c r="N374" s="64">
        <v>11976286</v>
      </c>
      <c r="O374" s="17" t="s">
        <v>6113</v>
      </c>
      <c r="P374" s="17" t="s">
        <v>12644</v>
      </c>
      <c r="Q374" s="17" t="s">
        <v>5797</v>
      </c>
      <c r="R374" s="17" t="s">
        <v>5321</v>
      </c>
      <c r="S374" s="17" t="s">
        <v>5321</v>
      </c>
      <c r="T374" s="17" t="s">
        <v>5321</v>
      </c>
      <c r="U374" s="17" t="s">
        <v>5321</v>
      </c>
      <c r="V374" s="17">
        <v>1</v>
      </c>
      <c r="W374" s="17">
        <v>0</v>
      </c>
      <c r="X374" s="17">
        <v>0</v>
      </c>
    </row>
    <row r="375" spans="1:24" s="17" customFormat="1" ht="11.25" x14ac:dyDescent="0.2">
      <c r="A375" s="17" t="s">
        <v>12645</v>
      </c>
      <c r="B375" s="17" t="s">
        <v>12646</v>
      </c>
      <c r="C375" s="17" t="s">
        <v>12647</v>
      </c>
      <c r="D375" s="17" t="s">
        <v>5393</v>
      </c>
      <c r="E375" s="17">
        <v>2016</v>
      </c>
      <c r="F375" s="17" t="s">
        <v>5430</v>
      </c>
      <c r="H375" s="17" t="s">
        <v>12648</v>
      </c>
      <c r="I375" s="17" t="s">
        <v>12649</v>
      </c>
      <c r="J375" s="17" t="s">
        <v>5329</v>
      </c>
      <c r="K375" s="17" t="s">
        <v>9670</v>
      </c>
      <c r="L375" s="17" t="s">
        <v>12650</v>
      </c>
      <c r="M375" s="64">
        <v>1589256</v>
      </c>
      <c r="N375" s="64">
        <v>942456</v>
      </c>
      <c r="O375" s="17" t="s">
        <v>12651</v>
      </c>
      <c r="P375" s="17" t="s">
        <v>12652</v>
      </c>
      <c r="Q375" s="17" t="s">
        <v>12653</v>
      </c>
      <c r="R375" s="17" t="s">
        <v>5321</v>
      </c>
      <c r="S375" s="17" t="s">
        <v>5321</v>
      </c>
      <c r="T375" s="17" t="s">
        <v>5321</v>
      </c>
      <c r="U375" s="17" t="s">
        <v>5321</v>
      </c>
      <c r="V375" s="17">
        <v>1</v>
      </c>
      <c r="W375" s="17">
        <v>0</v>
      </c>
      <c r="X375" s="17">
        <v>0</v>
      </c>
    </row>
    <row r="376" spans="1:24" s="17" customFormat="1" ht="11.25" x14ac:dyDescent="0.2">
      <c r="A376" s="17" t="s">
        <v>12662</v>
      </c>
      <c r="B376" s="17" t="s">
        <v>12663</v>
      </c>
      <c r="C376" s="17" t="s">
        <v>12664</v>
      </c>
      <c r="D376" s="17" t="s">
        <v>5325</v>
      </c>
      <c r="E376" s="17">
        <v>2018</v>
      </c>
      <c r="F376" s="17" t="s">
        <v>6084</v>
      </c>
      <c r="H376" s="17" t="s">
        <v>12665</v>
      </c>
      <c r="I376" s="17" t="s">
        <v>12666</v>
      </c>
      <c r="J376" s="17" t="s">
        <v>12667</v>
      </c>
      <c r="K376" s="17" t="s">
        <v>12668</v>
      </c>
      <c r="L376" s="17" t="s">
        <v>5358</v>
      </c>
      <c r="M376" s="64">
        <v>8331204</v>
      </c>
      <c r="N376" s="64">
        <v>4954721</v>
      </c>
      <c r="O376" s="17" t="s">
        <v>12669</v>
      </c>
      <c r="P376" s="17" t="s">
        <v>12670</v>
      </c>
      <c r="Q376" s="17" t="s">
        <v>6183</v>
      </c>
      <c r="R376" s="17" t="s">
        <v>5663</v>
      </c>
      <c r="S376" s="17" t="s">
        <v>5321</v>
      </c>
      <c r="T376" s="17" t="s">
        <v>5321</v>
      </c>
      <c r="U376" s="17" t="s">
        <v>12671</v>
      </c>
      <c r="V376" s="17">
        <v>1</v>
      </c>
      <c r="W376" s="17">
        <v>0</v>
      </c>
      <c r="X376" s="17">
        <v>0</v>
      </c>
    </row>
    <row r="377" spans="1:24" s="17" customFormat="1" ht="11.25" x14ac:dyDescent="0.2">
      <c r="A377" s="17" t="s">
        <v>12686</v>
      </c>
      <c r="B377" s="17" t="s">
        <v>12687</v>
      </c>
      <c r="C377" s="17" t="s">
        <v>12686</v>
      </c>
      <c r="D377" s="17" t="s">
        <v>5325</v>
      </c>
      <c r="E377" s="17">
        <v>2016</v>
      </c>
      <c r="F377" s="17" t="s">
        <v>5326</v>
      </c>
      <c r="H377" s="17" t="s">
        <v>12688</v>
      </c>
      <c r="I377" s="17" t="s">
        <v>12689</v>
      </c>
      <c r="J377" s="17" t="s">
        <v>5597</v>
      </c>
      <c r="K377" s="17" t="s">
        <v>12244</v>
      </c>
      <c r="L377" s="17" t="s">
        <v>5488</v>
      </c>
      <c r="M377" s="64">
        <v>6502762</v>
      </c>
      <c r="N377" s="64">
        <v>3849735</v>
      </c>
      <c r="O377" s="17" t="s">
        <v>5846</v>
      </c>
      <c r="P377" s="17" t="s">
        <v>12690</v>
      </c>
      <c r="Q377" s="17" t="s">
        <v>5797</v>
      </c>
      <c r="R377" s="17" t="s">
        <v>12691</v>
      </c>
      <c r="S377" s="17" t="s">
        <v>5838</v>
      </c>
      <c r="T377" s="17" t="s">
        <v>5321</v>
      </c>
      <c r="U377" s="17" t="s">
        <v>12692</v>
      </c>
      <c r="V377" s="17">
        <v>1</v>
      </c>
      <c r="W377" s="17">
        <v>0</v>
      </c>
      <c r="X377" s="17">
        <v>0</v>
      </c>
    </row>
    <row r="378" spans="1:24" s="17" customFormat="1" ht="11.25" x14ac:dyDescent="0.2">
      <c r="A378" s="17" t="s">
        <v>12693</v>
      </c>
      <c r="B378" s="17" t="s">
        <v>12694</v>
      </c>
      <c r="C378" s="17" t="s">
        <v>12695</v>
      </c>
      <c r="D378" s="17" t="s">
        <v>5325</v>
      </c>
      <c r="E378" s="17">
        <v>2020</v>
      </c>
      <c r="F378" s="17" t="s">
        <v>5430</v>
      </c>
      <c r="H378" s="17" t="s">
        <v>12696</v>
      </c>
      <c r="I378" s="17" t="s">
        <v>12697</v>
      </c>
      <c r="J378" s="17" t="s">
        <v>5637</v>
      </c>
      <c r="K378" s="17" t="s">
        <v>5330</v>
      </c>
      <c r="L378" s="17" t="s">
        <v>8708</v>
      </c>
      <c r="M378" s="64">
        <v>3638829</v>
      </c>
      <c r="N378" s="64">
        <v>2180211</v>
      </c>
      <c r="O378" s="17" t="s">
        <v>12698</v>
      </c>
      <c r="P378" s="17" t="s">
        <v>12699</v>
      </c>
      <c r="Q378" s="17" t="s">
        <v>12700</v>
      </c>
      <c r="R378" s="17" t="s">
        <v>12701</v>
      </c>
      <c r="S378" s="17" t="s">
        <v>5321</v>
      </c>
      <c r="T378" s="17" t="s">
        <v>5321</v>
      </c>
      <c r="U378" s="17" t="s">
        <v>12702</v>
      </c>
      <c r="V378" s="17">
        <v>1</v>
      </c>
      <c r="W378" s="17">
        <v>0</v>
      </c>
      <c r="X378" s="17">
        <v>0</v>
      </c>
    </row>
    <row r="379" spans="1:24" s="17" customFormat="1" ht="11.25" x14ac:dyDescent="0.2">
      <c r="A379" s="17" t="s">
        <v>12703</v>
      </c>
      <c r="B379" s="17" t="s">
        <v>12704</v>
      </c>
      <c r="C379" s="17" t="s">
        <v>12705</v>
      </c>
      <c r="D379" s="17" t="s">
        <v>5325</v>
      </c>
      <c r="E379" s="17">
        <v>2014</v>
      </c>
      <c r="F379" s="17" t="s">
        <v>5430</v>
      </c>
      <c r="H379" s="17" t="s">
        <v>12706</v>
      </c>
      <c r="I379" s="17" t="s">
        <v>12707</v>
      </c>
      <c r="J379" s="17" t="s">
        <v>5481</v>
      </c>
      <c r="K379" s="17" t="s">
        <v>5370</v>
      </c>
      <c r="L379" s="17" t="s">
        <v>5386</v>
      </c>
      <c r="M379" s="64">
        <v>2999372</v>
      </c>
      <c r="N379" s="64">
        <v>1799624</v>
      </c>
      <c r="O379" s="17" t="s">
        <v>12708</v>
      </c>
      <c r="P379" s="17" t="s">
        <v>8517</v>
      </c>
      <c r="Q379" s="17" t="s">
        <v>12709</v>
      </c>
      <c r="R379" s="17" t="s">
        <v>6728</v>
      </c>
      <c r="S379" s="17" t="s">
        <v>12710</v>
      </c>
      <c r="T379" s="17" t="s">
        <v>5321</v>
      </c>
      <c r="U379" s="17" t="s">
        <v>12711</v>
      </c>
      <c r="V379" s="17">
        <v>1</v>
      </c>
      <c r="W379" s="17">
        <v>0</v>
      </c>
      <c r="X379" s="17">
        <v>0</v>
      </c>
    </row>
    <row r="380" spans="1:24" s="17" customFormat="1" ht="11.25" x14ac:dyDescent="0.2">
      <c r="A380" s="17" t="s">
        <v>12726</v>
      </c>
      <c r="B380" s="17" t="s">
        <v>12727</v>
      </c>
      <c r="C380" s="17" t="s">
        <v>12728</v>
      </c>
      <c r="D380" s="17" t="s">
        <v>5429</v>
      </c>
      <c r="E380" s="17">
        <v>2019</v>
      </c>
      <c r="F380" s="17" t="s">
        <v>5430</v>
      </c>
      <c r="H380" s="17" t="s">
        <v>12729</v>
      </c>
      <c r="I380" s="17" t="s">
        <v>12730</v>
      </c>
      <c r="J380" s="17" t="s">
        <v>5716</v>
      </c>
      <c r="K380" s="17" t="s">
        <v>9107</v>
      </c>
      <c r="L380" s="17" t="s">
        <v>5521</v>
      </c>
      <c r="M380" s="64">
        <v>2165389</v>
      </c>
      <c r="N380" s="64">
        <v>1168228</v>
      </c>
      <c r="O380" s="17" t="s">
        <v>12731</v>
      </c>
      <c r="P380" s="17" t="s">
        <v>12732</v>
      </c>
      <c r="Q380" s="17" t="s">
        <v>12733</v>
      </c>
      <c r="R380" s="17" t="s">
        <v>5321</v>
      </c>
      <c r="S380" s="17" t="s">
        <v>5321</v>
      </c>
      <c r="T380" s="17" t="s">
        <v>5321</v>
      </c>
      <c r="U380" s="17" t="s">
        <v>5321</v>
      </c>
      <c r="V380" s="17">
        <v>1</v>
      </c>
      <c r="W380" s="17">
        <v>0</v>
      </c>
      <c r="X380" s="17">
        <v>0</v>
      </c>
    </row>
    <row r="381" spans="1:24" s="17" customFormat="1" ht="11.25" x14ac:dyDescent="0.2">
      <c r="A381" s="17" t="s">
        <v>12758</v>
      </c>
      <c r="B381" s="17" t="s">
        <v>12759</v>
      </c>
      <c r="C381" s="17" t="s">
        <v>12760</v>
      </c>
      <c r="D381" s="17" t="s">
        <v>5325</v>
      </c>
      <c r="E381" s="17">
        <v>2020</v>
      </c>
      <c r="F381" s="17" t="s">
        <v>5430</v>
      </c>
      <c r="H381" s="17" t="s">
        <v>12761</v>
      </c>
      <c r="I381" s="17" t="s">
        <v>12762</v>
      </c>
      <c r="J381" s="17" t="s">
        <v>12763</v>
      </c>
      <c r="K381" s="17" t="s">
        <v>5398</v>
      </c>
      <c r="L381" s="17" t="s">
        <v>5358</v>
      </c>
      <c r="M381" s="64">
        <v>4776469</v>
      </c>
      <c r="N381" s="64">
        <v>2865865</v>
      </c>
      <c r="O381" s="17" t="s">
        <v>12764</v>
      </c>
      <c r="P381" s="17" t="s">
        <v>12765</v>
      </c>
      <c r="Q381" s="17" t="s">
        <v>12766</v>
      </c>
      <c r="R381" s="17" t="s">
        <v>12767</v>
      </c>
      <c r="S381" s="17" t="s">
        <v>12768</v>
      </c>
      <c r="T381" s="17" t="s">
        <v>5321</v>
      </c>
      <c r="U381" s="17" t="s">
        <v>12769</v>
      </c>
      <c r="V381" s="17">
        <v>1</v>
      </c>
      <c r="W381" s="17">
        <v>0</v>
      </c>
      <c r="X381" s="17">
        <v>0</v>
      </c>
    </row>
    <row r="382" spans="1:24" s="17" customFormat="1" ht="11.25" x14ac:dyDescent="0.2">
      <c r="A382" s="17" t="s">
        <v>12770</v>
      </c>
      <c r="B382" s="17" t="s">
        <v>12771</v>
      </c>
      <c r="C382" s="17" t="s">
        <v>12772</v>
      </c>
      <c r="D382" s="17" t="s">
        <v>5325</v>
      </c>
      <c r="E382" s="17">
        <v>2020</v>
      </c>
      <c r="F382" s="17" t="s">
        <v>5430</v>
      </c>
      <c r="H382" s="17" t="s">
        <v>12773</v>
      </c>
      <c r="I382" s="17" t="s">
        <v>12774</v>
      </c>
      <c r="J382" s="17" t="s">
        <v>5607</v>
      </c>
      <c r="K382" s="17" t="s">
        <v>5330</v>
      </c>
      <c r="L382" s="17" t="s">
        <v>5358</v>
      </c>
      <c r="M382" s="64">
        <v>5274922</v>
      </c>
      <c r="N382" s="64">
        <v>3956056</v>
      </c>
      <c r="O382" s="17" t="s">
        <v>12775</v>
      </c>
      <c r="P382" s="17" t="s">
        <v>12776</v>
      </c>
      <c r="Q382" s="17" t="s">
        <v>7202</v>
      </c>
      <c r="R382" s="17" t="s">
        <v>12777</v>
      </c>
      <c r="S382" s="17" t="s">
        <v>5321</v>
      </c>
      <c r="T382" s="17" t="s">
        <v>5321</v>
      </c>
      <c r="U382" s="17" t="s">
        <v>12778</v>
      </c>
      <c r="V382" s="17">
        <v>1</v>
      </c>
      <c r="W382" s="17">
        <v>0</v>
      </c>
      <c r="X382" s="17">
        <v>0</v>
      </c>
    </row>
    <row r="383" spans="1:24" s="17" customFormat="1" ht="11.25" x14ac:dyDescent="0.2">
      <c r="A383" s="17" t="s">
        <v>12801</v>
      </c>
      <c r="B383" s="17" t="s">
        <v>12802</v>
      </c>
      <c r="C383" s="17" t="s">
        <v>12803</v>
      </c>
      <c r="D383" s="17" t="s">
        <v>5325</v>
      </c>
      <c r="E383" s="17">
        <v>2019</v>
      </c>
      <c r="F383" s="17" t="s">
        <v>5418</v>
      </c>
      <c r="H383" s="17" t="s">
        <v>7492</v>
      </c>
      <c r="I383" s="17" t="s">
        <v>12804</v>
      </c>
      <c r="J383" s="17" t="s">
        <v>7254</v>
      </c>
      <c r="K383" s="17" t="s">
        <v>9246</v>
      </c>
      <c r="L383" s="17" t="s">
        <v>5626</v>
      </c>
      <c r="M383" s="64">
        <v>15175531</v>
      </c>
      <c r="N383" s="64">
        <v>11381590</v>
      </c>
      <c r="O383" s="17" t="s">
        <v>12805</v>
      </c>
      <c r="P383" s="17" t="s">
        <v>12806</v>
      </c>
      <c r="Q383" s="17" t="s">
        <v>5349</v>
      </c>
      <c r="R383" s="17" t="s">
        <v>12807</v>
      </c>
      <c r="S383" s="17" t="s">
        <v>12808</v>
      </c>
      <c r="T383" s="17" t="s">
        <v>5321</v>
      </c>
      <c r="U383" s="17" t="s">
        <v>12809</v>
      </c>
      <c r="V383" s="17">
        <v>1</v>
      </c>
      <c r="W383" s="17">
        <v>0</v>
      </c>
      <c r="X383" s="17">
        <v>0</v>
      </c>
    </row>
    <row r="384" spans="1:24" s="17" customFormat="1" ht="11.25" x14ac:dyDescent="0.2">
      <c r="A384" s="17" t="s">
        <v>12828</v>
      </c>
      <c r="B384" s="17" t="s">
        <v>12829</v>
      </c>
      <c r="C384" s="17" t="s">
        <v>12830</v>
      </c>
      <c r="D384" s="17" t="s">
        <v>5381</v>
      </c>
      <c r="E384" s="17">
        <v>2015</v>
      </c>
      <c r="F384" s="17" t="s">
        <v>6335</v>
      </c>
      <c r="H384" s="17" t="s">
        <v>12831</v>
      </c>
      <c r="I384" s="17" t="s">
        <v>12832</v>
      </c>
      <c r="J384" s="17" t="s">
        <v>5560</v>
      </c>
      <c r="K384" s="17" t="s">
        <v>5487</v>
      </c>
      <c r="L384" s="17" t="s">
        <v>5386</v>
      </c>
      <c r="M384" s="64">
        <v>1851678</v>
      </c>
      <c r="N384" s="64">
        <v>1107794</v>
      </c>
      <c r="O384" s="17" t="s">
        <v>12833</v>
      </c>
      <c r="P384" s="17" t="s">
        <v>12834</v>
      </c>
      <c r="Q384" s="17" t="s">
        <v>12835</v>
      </c>
      <c r="R384" s="17" t="s">
        <v>5321</v>
      </c>
      <c r="S384" s="17" t="s">
        <v>5321</v>
      </c>
      <c r="T384" s="17" t="s">
        <v>5321</v>
      </c>
      <c r="U384" s="17" t="s">
        <v>5321</v>
      </c>
      <c r="V384" s="17">
        <v>1</v>
      </c>
      <c r="W384" s="17">
        <v>0</v>
      </c>
      <c r="X384" s="17">
        <v>0</v>
      </c>
    </row>
    <row r="385" spans="1:24" s="17" customFormat="1" ht="11.25" x14ac:dyDescent="0.2">
      <c r="A385" s="17" t="s">
        <v>12836</v>
      </c>
      <c r="B385" s="17" t="s">
        <v>12837</v>
      </c>
      <c r="C385" s="17" t="s">
        <v>12838</v>
      </c>
      <c r="D385" s="17" t="s">
        <v>5381</v>
      </c>
      <c r="E385" s="17">
        <v>2015</v>
      </c>
      <c r="F385" s="17" t="s">
        <v>5496</v>
      </c>
      <c r="H385" s="17" t="s">
        <v>12839</v>
      </c>
      <c r="I385" s="17" t="s">
        <v>12840</v>
      </c>
      <c r="J385" s="17" t="s">
        <v>5481</v>
      </c>
      <c r="K385" s="17" t="s">
        <v>6545</v>
      </c>
      <c r="L385" s="17" t="s">
        <v>5371</v>
      </c>
      <c r="M385" s="64">
        <v>1091953</v>
      </c>
      <c r="N385" s="64">
        <v>647701</v>
      </c>
      <c r="O385" s="17" t="s">
        <v>12841</v>
      </c>
      <c r="P385" s="17" t="s">
        <v>12842</v>
      </c>
      <c r="Q385" s="17" t="s">
        <v>12843</v>
      </c>
      <c r="R385" s="17" t="s">
        <v>5321</v>
      </c>
      <c r="S385" s="17" t="s">
        <v>5321</v>
      </c>
      <c r="T385" s="17" t="s">
        <v>5321</v>
      </c>
      <c r="U385" s="17" t="s">
        <v>5321</v>
      </c>
      <c r="V385" s="17">
        <v>1</v>
      </c>
      <c r="W385" s="17">
        <v>0</v>
      </c>
      <c r="X385" s="17">
        <v>0</v>
      </c>
    </row>
    <row r="386" spans="1:24" s="17" customFormat="1" ht="11.25" x14ac:dyDescent="0.2">
      <c r="A386" s="17" t="s">
        <v>12858</v>
      </c>
      <c r="B386" s="17" t="s">
        <v>12859</v>
      </c>
      <c r="C386" s="17" t="s">
        <v>12860</v>
      </c>
      <c r="D386" s="17" t="s">
        <v>5450</v>
      </c>
      <c r="E386" s="17">
        <v>2015</v>
      </c>
      <c r="F386" s="17" t="s">
        <v>5430</v>
      </c>
      <c r="I386" s="17" t="s">
        <v>12861</v>
      </c>
      <c r="J386" s="17" t="s">
        <v>5560</v>
      </c>
      <c r="K386" s="17" t="s">
        <v>5936</v>
      </c>
      <c r="L386" s="17" t="s">
        <v>12592</v>
      </c>
      <c r="M386" s="64">
        <v>510557</v>
      </c>
      <c r="N386" s="64">
        <v>306344</v>
      </c>
      <c r="O386" s="17" t="s">
        <v>5372</v>
      </c>
      <c r="P386" s="17" t="s">
        <v>12862</v>
      </c>
      <c r="Q386" s="17" t="s">
        <v>9998</v>
      </c>
      <c r="R386" s="17" t="s">
        <v>5321</v>
      </c>
      <c r="S386" s="17" t="s">
        <v>5321</v>
      </c>
      <c r="T386" s="17" t="s">
        <v>5321</v>
      </c>
      <c r="U386" s="17" t="s">
        <v>5321</v>
      </c>
      <c r="V386" s="17">
        <v>1</v>
      </c>
      <c r="W386" s="17">
        <v>0</v>
      </c>
      <c r="X386" s="17">
        <v>0</v>
      </c>
    </row>
    <row r="387" spans="1:24" s="17" customFormat="1" ht="11.25" x14ac:dyDescent="0.2">
      <c r="A387" s="17" t="s">
        <v>12885</v>
      </c>
      <c r="B387" s="17" t="s">
        <v>12886</v>
      </c>
      <c r="C387" s="17" t="s">
        <v>12887</v>
      </c>
      <c r="D387" s="17" t="s">
        <v>5325</v>
      </c>
      <c r="E387" s="17">
        <v>2020</v>
      </c>
      <c r="F387" s="17" t="s">
        <v>5430</v>
      </c>
      <c r="H387" s="17" t="s">
        <v>10688</v>
      </c>
      <c r="I387" s="17" t="s">
        <v>12888</v>
      </c>
      <c r="J387" s="17" t="s">
        <v>5397</v>
      </c>
      <c r="K387" s="17" t="s">
        <v>5345</v>
      </c>
      <c r="L387" s="17" t="s">
        <v>5617</v>
      </c>
      <c r="M387" s="64">
        <v>3108400</v>
      </c>
      <c r="N387" s="64">
        <v>2020460</v>
      </c>
      <c r="O387" s="17" t="s">
        <v>12889</v>
      </c>
      <c r="P387" s="17" t="s">
        <v>12890</v>
      </c>
      <c r="Q387" s="17" t="s">
        <v>9656</v>
      </c>
      <c r="R387" s="17" t="s">
        <v>12891</v>
      </c>
      <c r="S387" s="17" t="s">
        <v>12892</v>
      </c>
      <c r="T387" s="17" t="s">
        <v>5321</v>
      </c>
      <c r="U387" s="17" t="s">
        <v>12893</v>
      </c>
      <c r="V387" s="17">
        <v>1</v>
      </c>
      <c r="W387" s="17">
        <v>0</v>
      </c>
      <c r="X387" s="17">
        <v>0</v>
      </c>
    </row>
    <row r="388" spans="1:24" s="17" customFormat="1" ht="11.25" x14ac:dyDescent="0.2">
      <c r="A388" s="17" t="s">
        <v>12894</v>
      </c>
      <c r="B388" s="17" t="s">
        <v>12895</v>
      </c>
      <c r="C388" s="17" t="s">
        <v>12894</v>
      </c>
      <c r="D388" s="17" t="s">
        <v>5312</v>
      </c>
      <c r="E388" s="17">
        <v>2015</v>
      </c>
      <c r="F388" s="17" t="s">
        <v>5394</v>
      </c>
      <c r="I388" s="17" t="s">
        <v>12896</v>
      </c>
      <c r="J388" s="17" t="s">
        <v>5344</v>
      </c>
      <c r="K388" s="17" t="s">
        <v>5824</v>
      </c>
      <c r="L388" s="17" t="s">
        <v>9253</v>
      </c>
      <c r="M388" s="64">
        <v>17168650</v>
      </c>
      <c r="N388" s="64">
        <v>8157809</v>
      </c>
      <c r="O388" s="17" t="s">
        <v>12897</v>
      </c>
      <c r="P388" s="17" t="s">
        <v>12898</v>
      </c>
      <c r="Q388" s="17" t="s">
        <v>12899</v>
      </c>
      <c r="R388" s="17" t="s">
        <v>5321</v>
      </c>
      <c r="S388" s="17" t="s">
        <v>5321</v>
      </c>
      <c r="T388" s="17" t="s">
        <v>5321</v>
      </c>
      <c r="U388" s="17" t="s">
        <v>5321</v>
      </c>
      <c r="V388" s="17">
        <v>1</v>
      </c>
      <c r="W388" s="17">
        <v>0</v>
      </c>
      <c r="X388" s="17">
        <v>0</v>
      </c>
    </row>
    <row r="389" spans="1:24" s="17" customFormat="1" ht="11.25" x14ac:dyDescent="0.2">
      <c r="A389" s="17" t="s">
        <v>12912</v>
      </c>
      <c r="B389" s="17" t="s">
        <v>12913</v>
      </c>
      <c r="C389" s="17" t="s">
        <v>12914</v>
      </c>
      <c r="D389" s="17" t="s">
        <v>5325</v>
      </c>
      <c r="E389" s="17">
        <v>2020</v>
      </c>
      <c r="F389" s="17" t="s">
        <v>5430</v>
      </c>
      <c r="H389" s="17" t="s">
        <v>12915</v>
      </c>
      <c r="I389" s="17" t="s">
        <v>12916</v>
      </c>
      <c r="J389" s="17" t="s">
        <v>11082</v>
      </c>
      <c r="K389" s="17" t="s">
        <v>5330</v>
      </c>
      <c r="L389" s="17" t="s">
        <v>6736</v>
      </c>
      <c r="M389" s="64">
        <v>3987639</v>
      </c>
      <c r="N389" s="64">
        <v>2985326</v>
      </c>
      <c r="O389" s="17" t="s">
        <v>12917</v>
      </c>
      <c r="P389" s="17" t="s">
        <v>12918</v>
      </c>
      <c r="Q389" s="17" t="s">
        <v>12919</v>
      </c>
      <c r="R389" s="17" t="s">
        <v>6728</v>
      </c>
      <c r="S389" s="17" t="s">
        <v>5321</v>
      </c>
      <c r="T389" s="17" t="s">
        <v>5321</v>
      </c>
      <c r="U389" s="17" t="s">
        <v>12920</v>
      </c>
      <c r="V389" s="17">
        <v>1</v>
      </c>
      <c r="W389" s="17">
        <v>0</v>
      </c>
      <c r="X389" s="17">
        <v>0</v>
      </c>
    </row>
    <row r="390" spans="1:24" s="17" customFormat="1" ht="11.25" x14ac:dyDescent="0.2">
      <c r="A390" s="17" t="s">
        <v>12921</v>
      </c>
      <c r="B390" s="17" t="s">
        <v>12922</v>
      </c>
      <c r="C390" s="17" t="s">
        <v>12923</v>
      </c>
      <c r="D390" s="17" t="s">
        <v>5325</v>
      </c>
      <c r="E390" s="17">
        <v>2020</v>
      </c>
      <c r="F390" s="17" t="s">
        <v>5713</v>
      </c>
      <c r="H390" s="17" t="s">
        <v>12924</v>
      </c>
      <c r="I390" s="17" t="s">
        <v>12925</v>
      </c>
      <c r="J390" s="17" t="s">
        <v>5560</v>
      </c>
      <c r="K390" s="17" t="s">
        <v>10865</v>
      </c>
      <c r="L390" s="17" t="s">
        <v>5358</v>
      </c>
      <c r="M390" s="64">
        <v>6697642</v>
      </c>
      <c r="N390" s="64">
        <v>5023229</v>
      </c>
      <c r="O390" s="17" t="s">
        <v>12926</v>
      </c>
      <c r="P390" s="17" t="s">
        <v>12927</v>
      </c>
      <c r="Q390" s="17" t="s">
        <v>5349</v>
      </c>
      <c r="R390" s="17" t="s">
        <v>12928</v>
      </c>
      <c r="S390" s="17" t="s">
        <v>12929</v>
      </c>
      <c r="T390" s="17" t="s">
        <v>5321</v>
      </c>
      <c r="U390" s="17" t="s">
        <v>12930</v>
      </c>
      <c r="V390" s="17">
        <v>1</v>
      </c>
      <c r="W390" s="17">
        <v>0</v>
      </c>
      <c r="X390" s="17">
        <v>0</v>
      </c>
    </row>
    <row r="391" spans="1:24" s="17" customFormat="1" ht="11.25" x14ac:dyDescent="0.2">
      <c r="A391" s="17" t="s">
        <v>12953</v>
      </c>
      <c r="B391" s="17" t="s">
        <v>12954</v>
      </c>
      <c r="C391" s="17" t="s">
        <v>12955</v>
      </c>
      <c r="D391" s="17" t="s">
        <v>5393</v>
      </c>
      <c r="E391" s="17">
        <v>2015</v>
      </c>
      <c r="F391" s="17" t="s">
        <v>5460</v>
      </c>
      <c r="I391" s="17" t="s">
        <v>12956</v>
      </c>
      <c r="J391" s="17" t="s">
        <v>5481</v>
      </c>
      <c r="K391" s="17" t="s">
        <v>5463</v>
      </c>
      <c r="L391" s="17" t="s">
        <v>6321</v>
      </c>
      <c r="M391" s="64">
        <v>1838406</v>
      </c>
      <c r="N391" s="64">
        <v>1079093</v>
      </c>
      <c r="O391" s="17" t="s">
        <v>12957</v>
      </c>
      <c r="P391" s="17" t="s">
        <v>12958</v>
      </c>
      <c r="Q391" s="17" t="s">
        <v>12959</v>
      </c>
      <c r="R391" s="17" t="s">
        <v>5321</v>
      </c>
      <c r="S391" s="17" t="s">
        <v>5321</v>
      </c>
      <c r="T391" s="17" t="s">
        <v>5321</v>
      </c>
      <c r="U391" s="17" t="s">
        <v>5321</v>
      </c>
      <c r="V391" s="17">
        <v>1</v>
      </c>
      <c r="W391" s="17">
        <v>0</v>
      </c>
      <c r="X391" s="17">
        <v>0</v>
      </c>
    </row>
    <row r="392" spans="1:24" s="17" customFormat="1" ht="11.25" x14ac:dyDescent="0.2">
      <c r="A392" s="17" t="s">
        <v>13031</v>
      </c>
      <c r="B392" s="17" t="s">
        <v>13032</v>
      </c>
      <c r="C392" s="17" t="s">
        <v>13033</v>
      </c>
      <c r="D392" s="17" t="s">
        <v>5325</v>
      </c>
      <c r="E392" s="17">
        <v>2020</v>
      </c>
      <c r="F392" s="17" t="s">
        <v>5430</v>
      </c>
      <c r="H392" s="17" t="s">
        <v>13034</v>
      </c>
      <c r="I392" s="17" t="s">
        <v>13035</v>
      </c>
      <c r="J392" s="17" t="s">
        <v>10302</v>
      </c>
      <c r="K392" s="17" t="s">
        <v>5316</v>
      </c>
      <c r="L392" s="17" t="s">
        <v>8708</v>
      </c>
      <c r="M392" s="64">
        <v>2329866</v>
      </c>
      <c r="N392" s="64">
        <v>1397919</v>
      </c>
      <c r="O392" s="17" t="s">
        <v>13036</v>
      </c>
      <c r="P392" s="17" t="s">
        <v>13037</v>
      </c>
      <c r="Q392" s="17" t="s">
        <v>10280</v>
      </c>
      <c r="R392" s="17" t="s">
        <v>13038</v>
      </c>
      <c r="S392" s="17" t="s">
        <v>13039</v>
      </c>
      <c r="T392" s="17" t="s">
        <v>5321</v>
      </c>
      <c r="U392" s="17" t="s">
        <v>13040</v>
      </c>
      <c r="V392" s="17">
        <v>1</v>
      </c>
      <c r="W392" s="17">
        <v>0</v>
      </c>
      <c r="X392" s="17">
        <v>0</v>
      </c>
    </row>
    <row r="393" spans="1:24" s="17" customFormat="1" ht="11.25" x14ac:dyDescent="0.2">
      <c r="A393" s="17" t="s">
        <v>13057</v>
      </c>
      <c r="B393" s="17" t="s">
        <v>13058</v>
      </c>
      <c r="C393" s="17" t="s">
        <v>13059</v>
      </c>
      <c r="D393" s="17" t="s">
        <v>5381</v>
      </c>
      <c r="E393" s="17">
        <v>2020</v>
      </c>
      <c r="F393" s="17" t="s">
        <v>11</v>
      </c>
      <c r="H393" s="17" t="s">
        <v>6409</v>
      </c>
      <c r="I393" s="17" t="s">
        <v>13060</v>
      </c>
      <c r="J393" s="17" t="s">
        <v>5637</v>
      </c>
      <c r="K393" s="17" t="s">
        <v>13061</v>
      </c>
      <c r="L393" s="17" t="s">
        <v>6388</v>
      </c>
      <c r="M393" s="64">
        <v>1076352</v>
      </c>
      <c r="N393" s="64">
        <v>576822</v>
      </c>
      <c r="O393" s="17" t="s">
        <v>13062</v>
      </c>
      <c r="P393" s="17" t="s">
        <v>13063</v>
      </c>
      <c r="Q393" s="17" t="s">
        <v>13064</v>
      </c>
      <c r="R393" s="17" t="s">
        <v>5321</v>
      </c>
      <c r="S393" s="17" t="s">
        <v>5321</v>
      </c>
      <c r="T393" s="17" t="s">
        <v>5321</v>
      </c>
      <c r="U393" s="17" t="s">
        <v>5321</v>
      </c>
      <c r="V393" s="17">
        <v>1</v>
      </c>
      <c r="W393" s="17">
        <v>0</v>
      </c>
      <c r="X393" s="17">
        <v>0</v>
      </c>
    </row>
    <row r="394" spans="1:24" s="17" customFormat="1" ht="11.25" x14ac:dyDescent="0.2">
      <c r="A394" s="17" t="s">
        <v>13065</v>
      </c>
      <c r="B394" s="17" t="s">
        <v>13066</v>
      </c>
      <c r="C394" s="17" t="s">
        <v>13067</v>
      </c>
      <c r="D394" s="17" t="s">
        <v>5325</v>
      </c>
      <c r="E394" s="17">
        <v>2020</v>
      </c>
      <c r="F394" s="17" t="s">
        <v>5430</v>
      </c>
      <c r="H394" s="17" t="s">
        <v>7529</v>
      </c>
      <c r="I394" s="17" t="s">
        <v>13068</v>
      </c>
      <c r="J394" s="17" t="s">
        <v>9706</v>
      </c>
      <c r="K394" s="17" t="s">
        <v>12431</v>
      </c>
      <c r="L394" s="17" t="s">
        <v>5358</v>
      </c>
      <c r="M394" s="64">
        <v>5485479</v>
      </c>
      <c r="N394" s="64">
        <v>3995041</v>
      </c>
      <c r="O394" s="17" t="s">
        <v>12043</v>
      </c>
      <c r="P394" s="17" t="s">
        <v>13069</v>
      </c>
      <c r="Q394" s="17" t="s">
        <v>7605</v>
      </c>
      <c r="R394" s="17" t="s">
        <v>5321</v>
      </c>
      <c r="S394" s="17" t="s">
        <v>7533</v>
      </c>
      <c r="T394" s="17" t="s">
        <v>5321</v>
      </c>
      <c r="U394" s="17" t="s">
        <v>13070</v>
      </c>
      <c r="V394" s="17">
        <v>1</v>
      </c>
      <c r="W394" s="17">
        <v>0</v>
      </c>
      <c r="X394" s="17">
        <v>0</v>
      </c>
    </row>
    <row r="395" spans="1:24" s="17" customFormat="1" ht="11.25" x14ac:dyDescent="0.2">
      <c r="A395" s="17" t="s">
        <v>13071</v>
      </c>
      <c r="B395" s="17" t="s">
        <v>13072</v>
      </c>
      <c r="C395" s="17" t="s">
        <v>13073</v>
      </c>
      <c r="D395" s="17" t="s">
        <v>5325</v>
      </c>
      <c r="E395" s="17">
        <v>2020</v>
      </c>
      <c r="F395" s="17" t="s">
        <v>5430</v>
      </c>
      <c r="H395" s="17" t="s">
        <v>13074</v>
      </c>
      <c r="I395" s="17" t="s">
        <v>13075</v>
      </c>
      <c r="J395" s="17" t="s">
        <v>5384</v>
      </c>
      <c r="K395" s="17" t="s">
        <v>5509</v>
      </c>
      <c r="L395" s="17" t="s">
        <v>5358</v>
      </c>
      <c r="M395" s="64">
        <v>2406410</v>
      </c>
      <c r="N395" s="64">
        <v>1804807</v>
      </c>
      <c r="O395" s="17" t="s">
        <v>13076</v>
      </c>
      <c r="P395" s="17" t="s">
        <v>5837</v>
      </c>
      <c r="Q395" s="17" t="s">
        <v>13077</v>
      </c>
      <c r="R395" s="17" t="s">
        <v>6635</v>
      </c>
      <c r="S395" s="17" t="s">
        <v>5321</v>
      </c>
      <c r="T395" s="17" t="s">
        <v>5321</v>
      </c>
      <c r="U395" s="17" t="s">
        <v>13078</v>
      </c>
      <c r="V395" s="17">
        <v>1</v>
      </c>
      <c r="W395" s="17">
        <v>0</v>
      </c>
      <c r="X395" s="17">
        <v>0</v>
      </c>
    </row>
    <row r="396" spans="1:24" s="17" customFormat="1" ht="11.25" x14ac:dyDescent="0.2">
      <c r="A396" s="17" t="s">
        <v>13109</v>
      </c>
      <c r="B396" s="17" t="s">
        <v>13110</v>
      </c>
      <c r="C396" s="17" t="s">
        <v>13111</v>
      </c>
      <c r="D396" s="17" t="s">
        <v>5381</v>
      </c>
      <c r="E396" s="17">
        <v>2020</v>
      </c>
      <c r="F396" s="17" t="s">
        <v>5460</v>
      </c>
      <c r="H396" s="17" t="s">
        <v>13112</v>
      </c>
      <c r="I396" s="17" t="s">
        <v>13113</v>
      </c>
      <c r="J396" s="17" t="s">
        <v>13114</v>
      </c>
      <c r="K396" s="17" t="s">
        <v>5398</v>
      </c>
      <c r="L396" s="17" t="s">
        <v>5434</v>
      </c>
      <c r="M396" s="64">
        <v>3666667</v>
      </c>
      <c r="N396" s="64">
        <v>2016666</v>
      </c>
      <c r="O396" s="17" t="s">
        <v>13115</v>
      </c>
      <c r="P396" s="17" t="s">
        <v>13116</v>
      </c>
      <c r="Q396" s="17" t="s">
        <v>13117</v>
      </c>
      <c r="R396" s="17" t="s">
        <v>5321</v>
      </c>
      <c r="S396" s="17" t="s">
        <v>5321</v>
      </c>
      <c r="T396" s="17" t="s">
        <v>5321</v>
      </c>
      <c r="U396" s="17" t="s">
        <v>5321</v>
      </c>
      <c r="V396" s="17">
        <v>1</v>
      </c>
      <c r="W396" s="17">
        <v>0</v>
      </c>
      <c r="X396" s="17">
        <v>0</v>
      </c>
    </row>
    <row r="397" spans="1:24" s="17" customFormat="1" ht="11.25" x14ac:dyDescent="0.2">
      <c r="A397" s="17" t="s">
        <v>13118</v>
      </c>
      <c r="B397" s="17" t="s">
        <v>13119</v>
      </c>
      <c r="C397" s="17" t="s">
        <v>13120</v>
      </c>
      <c r="D397" s="17" t="s">
        <v>5325</v>
      </c>
      <c r="E397" s="17">
        <v>2020</v>
      </c>
      <c r="F397" s="17" t="s">
        <v>5418</v>
      </c>
      <c r="H397" s="17" t="s">
        <v>6734</v>
      </c>
      <c r="I397" s="17" t="s">
        <v>13121</v>
      </c>
      <c r="J397" s="17" t="s">
        <v>5637</v>
      </c>
      <c r="K397" s="17" t="s">
        <v>5345</v>
      </c>
      <c r="L397" s="17" t="s">
        <v>13122</v>
      </c>
      <c r="M397" s="64">
        <v>7087215</v>
      </c>
      <c r="N397" s="64">
        <v>4252329</v>
      </c>
      <c r="O397" s="17" t="s">
        <v>13123</v>
      </c>
      <c r="P397" s="17" t="s">
        <v>13124</v>
      </c>
      <c r="Q397" s="17" t="s">
        <v>13125</v>
      </c>
      <c r="R397" s="17" t="s">
        <v>13126</v>
      </c>
      <c r="S397" s="17" t="s">
        <v>13127</v>
      </c>
      <c r="T397" s="17" t="s">
        <v>5321</v>
      </c>
      <c r="U397" s="17" t="s">
        <v>13128</v>
      </c>
      <c r="V397" s="17">
        <v>1</v>
      </c>
      <c r="W397" s="17">
        <v>0</v>
      </c>
      <c r="X397" s="17">
        <v>0</v>
      </c>
    </row>
    <row r="398" spans="1:24" s="17" customFormat="1" ht="11.25" x14ac:dyDescent="0.2">
      <c r="A398" s="17" t="s">
        <v>13136</v>
      </c>
      <c r="B398" s="17" t="s">
        <v>13137</v>
      </c>
      <c r="C398" s="17" t="s">
        <v>13138</v>
      </c>
      <c r="D398" s="17" t="s">
        <v>5325</v>
      </c>
      <c r="E398" s="17">
        <v>2020</v>
      </c>
      <c r="F398" s="17" t="s">
        <v>6130</v>
      </c>
      <c r="H398" s="17" t="s">
        <v>13139</v>
      </c>
      <c r="I398" s="17" t="s">
        <v>13140</v>
      </c>
      <c r="J398" s="17" t="s">
        <v>5369</v>
      </c>
      <c r="K398" s="17" t="s">
        <v>5345</v>
      </c>
      <c r="L398" s="17" t="s">
        <v>13122</v>
      </c>
      <c r="M398" s="64">
        <v>4960143</v>
      </c>
      <c r="N398" s="64">
        <v>2976084</v>
      </c>
      <c r="O398" s="17" t="s">
        <v>13141</v>
      </c>
      <c r="P398" s="17" t="s">
        <v>13142</v>
      </c>
      <c r="Q398" s="17" t="s">
        <v>13143</v>
      </c>
      <c r="R398" s="17" t="s">
        <v>13144</v>
      </c>
      <c r="S398" s="17" t="s">
        <v>13145</v>
      </c>
      <c r="T398" s="17" t="s">
        <v>5321</v>
      </c>
      <c r="U398" s="17" t="s">
        <v>13146</v>
      </c>
      <c r="V398" s="17">
        <v>1</v>
      </c>
      <c r="W398" s="17">
        <v>0</v>
      </c>
      <c r="X398" s="17">
        <v>0</v>
      </c>
    </row>
    <row r="399" spans="1:24" s="17" customFormat="1" ht="11.25" x14ac:dyDescent="0.2">
      <c r="A399" s="17" t="s">
        <v>13163</v>
      </c>
      <c r="B399" s="17" t="s">
        <v>13164</v>
      </c>
      <c r="C399" s="17" t="s">
        <v>13165</v>
      </c>
      <c r="D399" s="17" t="s">
        <v>5325</v>
      </c>
      <c r="E399" s="17">
        <v>2020</v>
      </c>
      <c r="F399" s="17" t="s">
        <v>5430</v>
      </c>
      <c r="H399" s="17" t="s">
        <v>13166</v>
      </c>
      <c r="I399" s="17" t="s">
        <v>13167</v>
      </c>
      <c r="J399" s="17" t="s">
        <v>11082</v>
      </c>
      <c r="K399" s="17" t="s">
        <v>5398</v>
      </c>
      <c r="L399" s="17" t="s">
        <v>5358</v>
      </c>
      <c r="M399" s="64">
        <v>3472215</v>
      </c>
      <c r="N399" s="64">
        <v>2083325</v>
      </c>
      <c r="O399" s="17" t="s">
        <v>13168</v>
      </c>
      <c r="P399" s="17" t="s">
        <v>13169</v>
      </c>
      <c r="Q399" s="17" t="s">
        <v>13170</v>
      </c>
      <c r="R399" s="17" t="s">
        <v>13171</v>
      </c>
      <c r="S399" s="17" t="s">
        <v>13172</v>
      </c>
      <c r="T399" s="17" t="s">
        <v>5321</v>
      </c>
      <c r="U399" s="17" t="s">
        <v>13173</v>
      </c>
      <c r="V399" s="17">
        <v>1</v>
      </c>
      <c r="W399" s="17">
        <v>0</v>
      </c>
      <c r="X399" s="17">
        <v>0</v>
      </c>
    </row>
    <row r="400" spans="1:24" s="17" customFormat="1" ht="11.25" x14ac:dyDescent="0.2">
      <c r="A400" s="17" t="s">
        <v>13174</v>
      </c>
      <c r="B400" s="17" t="s">
        <v>13175</v>
      </c>
      <c r="C400" s="17" t="s">
        <v>13176</v>
      </c>
      <c r="D400" s="17" t="s">
        <v>5325</v>
      </c>
      <c r="E400" s="17">
        <v>2020</v>
      </c>
      <c r="F400" s="17" t="s">
        <v>5430</v>
      </c>
      <c r="H400" s="17" t="s">
        <v>12761</v>
      </c>
      <c r="I400" s="17" t="s">
        <v>13177</v>
      </c>
      <c r="J400" s="17" t="s">
        <v>11082</v>
      </c>
      <c r="K400" s="17" t="s">
        <v>5345</v>
      </c>
      <c r="L400" s="17" t="s">
        <v>5346</v>
      </c>
      <c r="M400" s="64">
        <v>1408273</v>
      </c>
      <c r="N400" s="64">
        <v>843814</v>
      </c>
      <c r="O400" s="17" t="s">
        <v>13178</v>
      </c>
      <c r="P400" s="17" t="s">
        <v>13179</v>
      </c>
      <c r="Q400" s="17" t="s">
        <v>7476</v>
      </c>
      <c r="R400" s="17" t="s">
        <v>13180</v>
      </c>
      <c r="S400" s="17" t="s">
        <v>5321</v>
      </c>
      <c r="T400" s="17" t="s">
        <v>5321</v>
      </c>
      <c r="U400" s="17" t="s">
        <v>5321</v>
      </c>
      <c r="V400" s="17">
        <v>1</v>
      </c>
      <c r="W400" s="17">
        <v>0</v>
      </c>
      <c r="X400" s="17">
        <v>0</v>
      </c>
    </row>
    <row r="401" spans="1:24" s="17" customFormat="1" ht="11.25" x14ac:dyDescent="0.2">
      <c r="A401" s="17" t="s">
        <v>13187</v>
      </c>
      <c r="B401" s="17" t="s">
        <v>13188</v>
      </c>
      <c r="C401" s="17" t="s">
        <v>13189</v>
      </c>
      <c r="D401" s="17" t="s">
        <v>7601</v>
      </c>
      <c r="E401" s="17">
        <v>2016</v>
      </c>
      <c r="F401" s="17" t="s">
        <v>5460</v>
      </c>
      <c r="I401" s="17" t="s">
        <v>13190</v>
      </c>
      <c r="J401" s="17" t="s">
        <v>5384</v>
      </c>
      <c r="K401" s="17" t="s">
        <v>13191</v>
      </c>
      <c r="L401" s="17" t="s">
        <v>13192</v>
      </c>
      <c r="M401" s="64">
        <v>804897</v>
      </c>
      <c r="N401" s="64">
        <v>482897</v>
      </c>
      <c r="O401" s="17" t="s">
        <v>13193</v>
      </c>
      <c r="P401" s="17" t="s">
        <v>7604</v>
      </c>
      <c r="Q401" s="17" t="s">
        <v>7931</v>
      </c>
      <c r="R401" s="17" t="s">
        <v>5321</v>
      </c>
      <c r="S401" s="17" t="s">
        <v>5321</v>
      </c>
      <c r="T401" s="17" t="s">
        <v>5321</v>
      </c>
      <c r="U401" s="17" t="s">
        <v>5321</v>
      </c>
      <c r="V401" s="17">
        <v>1</v>
      </c>
      <c r="W401" s="17">
        <v>0</v>
      </c>
      <c r="X401" s="17">
        <v>0</v>
      </c>
    </row>
    <row r="402" spans="1:24" s="17" customFormat="1" ht="11.25" x14ac:dyDescent="0.2">
      <c r="A402" s="17" t="s">
        <v>13194</v>
      </c>
      <c r="B402" s="17" t="s">
        <v>13195</v>
      </c>
      <c r="C402" s="17" t="s">
        <v>13196</v>
      </c>
      <c r="D402" s="17" t="s">
        <v>5325</v>
      </c>
      <c r="E402" s="17">
        <v>2016</v>
      </c>
      <c r="F402" s="17" t="s">
        <v>5326</v>
      </c>
      <c r="H402" s="17" t="s">
        <v>13197</v>
      </c>
      <c r="I402" s="17" t="s">
        <v>13198</v>
      </c>
      <c r="J402" s="17" t="s">
        <v>5597</v>
      </c>
      <c r="K402" s="17" t="s">
        <v>5385</v>
      </c>
      <c r="L402" s="17" t="s">
        <v>5386</v>
      </c>
      <c r="M402" s="64">
        <v>1136663</v>
      </c>
      <c r="N402" s="64">
        <v>681698</v>
      </c>
      <c r="O402" s="17" t="s">
        <v>13199</v>
      </c>
      <c r="P402" s="17" t="s">
        <v>13200</v>
      </c>
      <c r="Q402" s="17" t="s">
        <v>13201</v>
      </c>
      <c r="R402" s="17" t="s">
        <v>5375</v>
      </c>
      <c r="S402" s="17" t="s">
        <v>13202</v>
      </c>
      <c r="T402" s="17" t="s">
        <v>5321</v>
      </c>
      <c r="U402" s="17" t="s">
        <v>13203</v>
      </c>
      <c r="V402" s="17">
        <v>1</v>
      </c>
      <c r="W402" s="17">
        <v>0</v>
      </c>
      <c r="X402" s="17">
        <v>0</v>
      </c>
    </row>
    <row r="403" spans="1:24" s="17" customFormat="1" ht="11.25" x14ac:dyDescent="0.2">
      <c r="A403" s="17" t="s">
        <v>13210</v>
      </c>
      <c r="B403" s="17" t="s">
        <v>13211</v>
      </c>
      <c r="C403" s="17" t="s">
        <v>13212</v>
      </c>
      <c r="D403" s="17" t="s">
        <v>5325</v>
      </c>
      <c r="E403" s="17">
        <v>2020</v>
      </c>
      <c r="F403" s="17" t="s">
        <v>5460</v>
      </c>
      <c r="H403" s="17" t="s">
        <v>13213</v>
      </c>
      <c r="I403" s="17" t="s">
        <v>13214</v>
      </c>
      <c r="J403" s="17" t="s">
        <v>9917</v>
      </c>
      <c r="K403" s="17" t="s">
        <v>5345</v>
      </c>
      <c r="L403" s="17" t="s">
        <v>5346</v>
      </c>
      <c r="M403" s="64">
        <v>3732985</v>
      </c>
      <c r="N403" s="64">
        <v>2239789</v>
      </c>
      <c r="O403" s="17" t="s">
        <v>13215</v>
      </c>
      <c r="P403" s="17" t="s">
        <v>13216</v>
      </c>
      <c r="Q403" s="17" t="s">
        <v>13217</v>
      </c>
      <c r="R403" s="17" t="s">
        <v>5321</v>
      </c>
      <c r="S403" s="17" t="s">
        <v>13218</v>
      </c>
      <c r="T403" s="17" t="s">
        <v>5321</v>
      </c>
      <c r="U403" s="17" t="s">
        <v>13219</v>
      </c>
      <c r="V403" s="17">
        <v>1</v>
      </c>
      <c r="W403" s="17">
        <v>0</v>
      </c>
      <c r="X403" s="17">
        <v>0</v>
      </c>
    </row>
    <row r="404" spans="1:24" s="17" customFormat="1" ht="11.25" x14ac:dyDescent="0.2">
      <c r="A404" s="17" t="s">
        <v>13238</v>
      </c>
      <c r="B404" s="17" t="s">
        <v>13239</v>
      </c>
      <c r="C404" s="17" t="s">
        <v>13240</v>
      </c>
      <c r="D404" s="17" t="s">
        <v>5381</v>
      </c>
      <c r="E404" s="17">
        <v>2017</v>
      </c>
      <c r="F404" s="17" t="s">
        <v>5460</v>
      </c>
      <c r="I404" s="17" t="s">
        <v>13241</v>
      </c>
      <c r="J404" s="17" t="s">
        <v>5369</v>
      </c>
      <c r="K404" s="17" t="s">
        <v>5764</v>
      </c>
      <c r="L404" s="17" t="s">
        <v>5755</v>
      </c>
      <c r="M404" s="64">
        <v>2517130</v>
      </c>
      <c r="N404" s="64">
        <v>1506452</v>
      </c>
      <c r="O404" s="17" t="s">
        <v>13242</v>
      </c>
      <c r="P404" s="17" t="s">
        <v>13243</v>
      </c>
      <c r="Q404" s="17" t="s">
        <v>12231</v>
      </c>
      <c r="R404" s="17" t="s">
        <v>5321</v>
      </c>
      <c r="S404" s="17" t="s">
        <v>5321</v>
      </c>
      <c r="T404" s="17" t="s">
        <v>5321</v>
      </c>
      <c r="U404" s="17" t="s">
        <v>5321</v>
      </c>
      <c r="V404" s="17">
        <v>1</v>
      </c>
      <c r="W404" s="17">
        <v>0</v>
      </c>
      <c r="X404" s="17">
        <v>0</v>
      </c>
    </row>
    <row r="405" spans="1:24" s="17" customFormat="1" ht="11.25" x14ac:dyDescent="0.2">
      <c r="A405" s="17" t="s">
        <v>13251</v>
      </c>
      <c r="B405" s="17" t="s">
        <v>13252</v>
      </c>
      <c r="C405" s="17" t="s">
        <v>13253</v>
      </c>
      <c r="D405" s="17" t="s">
        <v>5325</v>
      </c>
      <c r="E405" s="17">
        <v>2014</v>
      </c>
      <c r="F405" s="17" t="s">
        <v>5460</v>
      </c>
      <c r="H405" s="17" t="s">
        <v>13254</v>
      </c>
      <c r="I405" s="17" t="s">
        <v>13255</v>
      </c>
      <c r="J405" s="17" t="s">
        <v>5481</v>
      </c>
      <c r="K405" s="17" t="s">
        <v>5774</v>
      </c>
      <c r="L405" s="17" t="s">
        <v>6526</v>
      </c>
      <c r="M405" s="64">
        <v>1161293</v>
      </c>
      <c r="N405" s="64">
        <v>696775</v>
      </c>
      <c r="O405" s="17" t="s">
        <v>13256</v>
      </c>
      <c r="P405" s="17" t="s">
        <v>13257</v>
      </c>
      <c r="Q405" s="17" t="s">
        <v>13258</v>
      </c>
      <c r="R405" s="17" t="s">
        <v>13259</v>
      </c>
      <c r="S405" s="17" t="s">
        <v>5838</v>
      </c>
      <c r="T405" s="17" t="s">
        <v>5321</v>
      </c>
      <c r="U405" s="17" t="s">
        <v>13260</v>
      </c>
      <c r="V405" s="17">
        <v>1</v>
      </c>
      <c r="W405" s="17">
        <v>0</v>
      </c>
      <c r="X405" s="17">
        <v>0</v>
      </c>
    </row>
    <row r="406" spans="1:24" s="17" customFormat="1" ht="11.25" x14ac:dyDescent="0.2">
      <c r="A406" s="17" t="s">
        <v>13269</v>
      </c>
      <c r="B406" s="17" t="s">
        <v>13270</v>
      </c>
      <c r="C406" s="17" t="s">
        <v>13271</v>
      </c>
      <c r="D406" s="17" t="s">
        <v>5325</v>
      </c>
      <c r="E406" s="17">
        <v>2014</v>
      </c>
      <c r="F406" s="17" t="s">
        <v>11</v>
      </c>
      <c r="H406" s="17" t="s">
        <v>13272</v>
      </c>
      <c r="I406" s="17" t="s">
        <v>13273</v>
      </c>
      <c r="J406" s="17" t="s">
        <v>5384</v>
      </c>
      <c r="K406" s="17" t="s">
        <v>5421</v>
      </c>
      <c r="L406" s="17" t="s">
        <v>11307</v>
      </c>
      <c r="M406" s="64">
        <v>5927481</v>
      </c>
      <c r="N406" s="64">
        <v>3556488</v>
      </c>
      <c r="O406" s="17" t="s">
        <v>6869</v>
      </c>
      <c r="P406" s="17" t="s">
        <v>13274</v>
      </c>
      <c r="Q406" s="17" t="s">
        <v>13275</v>
      </c>
      <c r="R406" s="17" t="s">
        <v>5375</v>
      </c>
      <c r="S406" s="17" t="s">
        <v>5838</v>
      </c>
      <c r="T406" s="17" t="s">
        <v>5321</v>
      </c>
      <c r="U406" s="17" t="s">
        <v>5321</v>
      </c>
      <c r="V406" s="17">
        <v>1</v>
      </c>
      <c r="W406" s="17">
        <v>0</v>
      </c>
      <c r="X406" s="17">
        <v>0</v>
      </c>
    </row>
    <row r="407" spans="1:24" s="17" customFormat="1" ht="11.25" x14ac:dyDescent="0.2">
      <c r="A407" s="17" t="s">
        <v>13285</v>
      </c>
      <c r="B407" s="17" t="s">
        <v>13286</v>
      </c>
      <c r="C407" s="17" t="s">
        <v>13287</v>
      </c>
      <c r="D407" s="17" t="s">
        <v>5325</v>
      </c>
      <c r="E407" s="17">
        <v>2020</v>
      </c>
      <c r="F407" s="17" t="s">
        <v>11</v>
      </c>
      <c r="H407" s="17" t="s">
        <v>13288</v>
      </c>
      <c r="I407" s="17" t="s">
        <v>13289</v>
      </c>
      <c r="J407" s="17" t="s">
        <v>5560</v>
      </c>
      <c r="K407" s="17" t="s">
        <v>5345</v>
      </c>
      <c r="L407" s="17" t="s">
        <v>5626</v>
      </c>
      <c r="M407" s="64">
        <v>9097686</v>
      </c>
      <c r="N407" s="64">
        <v>5458611</v>
      </c>
      <c r="O407" s="17" t="s">
        <v>13290</v>
      </c>
      <c r="P407" s="17" t="s">
        <v>13291</v>
      </c>
      <c r="Q407" s="17" t="s">
        <v>11563</v>
      </c>
      <c r="R407" s="17" t="s">
        <v>13292</v>
      </c>
      <c r="S407" s="17" t="s">
        <v>5321</v>
      </c>
      <c r="T407" s="17" t="s">
        <v>5321</v>
      </c>
      <c r="U407" s="17" t="s">
        <v>5321</v>
      </c>
      <c r="V407" s="17">
        <v>1</v>
      </c>
      <c r="W407" s="17">
        <v>0</v>
      </c>
      <c r="X407" s="17">
        <v>0</v>
      </c>
    </row>
    <row r="408" spans="1:24" s="17" customFormat="1" ht="11.25" x14ac:dyDescent="0.2">
      <c r="A408" s="17" t="s">
        <v>13293</v>
      </c>
      <c r="B408" s="17" t="s">
        <v>13294</v>
      </c>
      <c r="C408" s="17" t="s">
        <v>13295</v>
      </c>
      <c r="D408" s="17" t="s">
        <v>5325</v>
      </c>
      <c r="E408" s="17">
        <v>2014</v>
      </c>
      <c r="F408" s="17" t="s">
        <v>5430</v>
      </c>
      <c r="H408" s="17" t="s">
        <v>5733</v>
      </c>
      <c r="I408" s="17" t="s">
        <v>13296</v>
      </c>
      <c r="J408" s="17" t="s">
        <v>5329</v>
      </c>
      <c r="K408" s="17" t="s">
        <v>5774</v>
      </c>
      <c r="L408" s="17" t="s">
        <v>11292</v>
      </c>
      <c r="M408" s="64">
        <v>2856005</v>
      </c>
      <c r="N408" s="64">
        <v>1713603</v>
      </c>
      <c r="O408" s="17" t="s">
        <v>13297</v>
      </c>
      <c r="P408" s="17" t="s">
        <v>13298</v>
      </c>
      <c r="Q408" s="17" t="s">
        <v>5979</v>
      </c>
      <c r="R408" s="17" t="s">
        <v>5980</v>
      </c>
      <c r="S408" s="17" t="s">
        <v>5838</v>
      </c>
      <c r="T408" s="17" t="s">
        <v>5321</v>
      </c>
      <c r="U408" s="17" t="s">
        <v>5321</v>
      </c>
      <c r="V408" s="17">
        <v>1</v>
      </c>
      <c r="W408" s="17">
        <v>0</v>
      </c>
      <c r="X408" s="17">
        <v>0</v>
      </c>
    </row>
    <row r="409" spans="1:24" s="17" customFormat="1" ht="11.25" x14ac:dyDescent="0.2">
      <c r="A409" s="17" t="s">
        <v>13313</v>
      </c>
      <c r="B409" s="17" t="s">
        <v>13314</v>
      </c>
      <c r="C409" s="17" t="s">
        <v>13315</v>
      </c>
      <c r="D409" s="17" t="s">
        <v>5450</v>
      </c>
      <c r="E409" s="17">
        <v>2014</v>
      </c>
      <c r="F409" s="17" t="s">
        <v>5418</v>
      </c>
      <c r="G409" s="17" t="s">
        <v>13316</v>
      </c>
      <c r="H409" s="17" t="s">
        <v>13317</v>
      </c>
      <c r="I409" s="17" t="s">
        <v>13318</v>
      </c>
      <c r="J409" s="17" t="s">
        <v>5597</v>
      </c>
      <c r="K409" s="17" t="s">
        <v>13319</v>
      </c>
      <c r="L409" s="17" t="s">
        <v>5816</v>
      </c>
      <c r="M409" s="64">
        <v>1166667</v>
      </c>
      <c r="N409" s="64">
        <v>700000</v>
      </c>
      <c r="O409" s="17" t="s">
        <v>13320</v>
      </c>
      <c r="P409" s="17" t="s">
        <v>6978</v>
      </c>
      <c r="Q409" s="17" t="s">
        <v>6167</v>
      </c>
      <c r="R409" s="17" t="s">
        <v>5321</v>
      </c>
      <c r="S409" s="17" t="s">
        <v>5321</v>
      </c>
      <c r="T409" s="17" t="s">
        <v>5321</v>
      </c>
      <c r="U409" s="17" t="s">
        <v>5321</v>
      </c>
      <c r="V409" s="17">
        <v>1</v>
      </c>
      <c r="W409" s="17">
        <v>0</v>
      </c>
      <c r="X409" s="17">
        <v>0</v>
      </c>
    </row>
    <row r="410" spans="1:24" s="17" customFormat="1" ht="11.25" x14ac:dyDescent="0.2">
      <c r="A410" s="17" t="s">
        <v>13364</v>
      </c>
      <c r="B410" s="17" t="s">
        <v>13365</v>
      </c>
      <c r="C410" s="17" t="s">
        <v>13366</v>
      </c>
      <c r="D410" s="17" t="s">
        <v>5450</v>
      </c>
      <c r="E410" s="17">
        <v>2014</v>
      </c>
      <c r="F410" s="17" t="s">
        <v>5326</v>
      </c>
      <c r="G410" s="17" t="s">
        <v>13367</v>
      </c>
      <c r="H410" s="17" t="s">
        <v>13368</v>
      </c>
      <c r="I410" s="17" t="s">
        <v>13369</v>
      </c>
      <c r="J410" s="17" t="s">
        <v>5508</v>
      </c>
      <c r="K410" s="17" t="s">
        <v>13370</v>
      </c>
      <c r="L410" s="17" t="s">
        <v>6213</v>
      </c>
      <c r="M410" s="64">
        <v>837995</v>
      </c>
      <c r="N410" s="64">
        <v>500000</v>
      </c>
      <c r="O410" s="17" t="s">
        <v>5372</v>
      </c>
      <c r="P410" s="17" t="s">
        <v>6978</v>
      </c>
      <c r="Q410" s="17" t="s">
        <v>8186</v>
      </c>
      <c r="R410" s="17" t="s">
        <v>5321</v>
      </c>
      <c r="S410" s="17" t="s">
        <v>5321</v>
      </c>
      <c r="T410" s="17" t="s">
        <v>5321</v>
      </c>
      <c r="U410" s="17" t="s">
        <v>5321</v>
      </c>
      <c r="V410" s="17">
        <v>1</v>
      </c>
      <c r="W410" s="17">
        <v>0</v>
      </c>
      <c r="X410" s="17">
        <v>0</v>
      </c>
    </row>
    <row r="411" spans="1:24" s="17" customFormat="1" ht="11.25" x14ac:dyDescent="0.2">
      <c r="A411" s="17" t="s">
        <v>13371</v>
      </c>
      <c r="B411" s="17" t="s">
        <v>13372</v>
      </c>
      <c r="C411" s="17" t="s">
        <v>13373</v>
      </c>
      <c r="D411" s="17" t="s">
        <v>5325</v>
      </c>
      <c r="E411" s="17">
        <v>2014</v>
      </c>
      <c r="F411" s="17" t="s">
        <v>5460</v>
      </c>
      <c r="H411" s="17" t="s">
        <v>13374</v>
      </c>
      <c r="I411" s="17" t="s">
        <v>13375</v>
      </c>
      <c r="J411" s="17" t="s">
        <v>5481</v>
      </c>
      <c r="K411" s="17" t="s">
        <v>5865</v>
      </c>
      <c r="L411" s="17" t="s">
        <v>5937</v>
      </c>
      <c r="M411" s="64">
        <v>3048811</v>
      </c>
      <c r="N411" s="64">
        <v>1818652</v>
      </c>
      <c r="O411" s="17" t="s">
        <v>12376</v>
      </c>
      <c r="P411" s="17" t="s">
        <v>13376</v>
      </c>
      <c r="Q411" s="17" t="s">
        <v>13377</v>
      </c>
      <c r="R411" s="17" t="s">
        <v>13378</v>
      </c>
      <c r="S411" s="17" t="s">
        <v>13379</v>
      </c>
      <c r="T411" s="17" t="s">
        <v>5321</v>
      </c>
      <c r="U411" s="17" t="s">
        <v>13380</v>
      </c>
      <c r="V411" s="17">
        <v>1</v>
      </c>
      <c r="W411" s="17">
        <v>0</v>
      </c>
      <c r="X411" s="17">
        <v>0</v>
      </c>
    </row>
    <row r="412" spans="1:24" s="17" customFormat="1" ht="11.25" x14ac:dyDescent="0.2">
      <c r="A412" s="17" t="s">
        <v>13387</v>
      </c>
      <c r="B412" s="17" t="s">
        <v>13388</v>
      </c>
      <c r="C412" s="17" t="s">
        <v>13389</v>
      </c>
      <c r="D412" s="17" t="s">
        <v>5325</v>
      </c>
      <c r="E412" s="17">
        <v>2020</v>
      </c>
      <c r="F412" s="17" t="s">
        <v>5470</v>
      </c>
      <c r="H412" s="17" t="s">
        <v>13390</v>
      </c>
      <c r="I412" s="17" t="s">
        <v>13391</v>
      </c>
      <c r="J412" s="17" t="s">
        <v>5607</v>
      </c>
      <c r="K412" s="17" t="s">
        <v>5330</v>
      </c>
      <c r="L412" s="17" t="s">
        <v>9260</v>
      </c>
      <c r="M412" s="64">
        <v>4828915</v>
      </c>
      <c r="N412" s="64">
        <v>2897324</v>
      </c>
      <c r="O412" s="17" t="s">
        <v>13392</v>
      </c>
      <c r="P412" s="17" t="s">
        <v>13393</v>
      </c>
      <c r="Q412" s="17" t="s">
        <v>5797</v>
      </c>
      <c r="R412" s="17" t="s">
        <v>13394</v>
      </c>
      <c r="S412" s="17" t="s">
        <v>13395</v>
      </c>
      <c r="T412" s="17" t="s">
        <v>5321</v>
      </c>
      <c r="U412" s="17" t="s">
        <v>13396</v>
      </c>
      <c r="V412" s="17">
        <v>1</v>
      </c>
      <c r="W412" s="17">
        <v>0</v>
      </c>
      <c r="X412" s="17">
        <v>0</v>
      </c>
    </row>
    <row r="413" spans="1:24" s="17" customFormat="1" ht="11.25" x14ac:dyDescent="0.2">
      <c r="A413" s="17" t="s">
        <v>13426</v>
      </c>
      <c r="B413" s="17" t="s">
        <v>13427</v>
      </c>
      <c r="C413" s="17" t="s">
        <v>13428</v>
      </c>
      <c r="D413" s="17" t="s">
        <v>5325</v>
      </c>
      <c r="E413" s="17">
        <v>2020</v>
      </c>
      <c r="F413" s="17" t="s">
        <v>5326</v>
      </c>
      <c r="H413" s="17" t="s">
        <v>13429</v>
      </c>
      <c r="I413" s="17" t="s">
        <v>13430</v>
      </c>
      <c r="J413" s="17" t="s">
        <v>5481</v>
      </c>
      <c r="K413" s="17" t="s">
        <v>13061</v>
      </c>
      <c r="L413" s="17" t="s">
        <v>5358</v>
      </c>
      <c r="M413" s="64">
        <v>6826710</v>
      </c>
      <c r="N413" s="64">
        <v>4096027</v>
      </c>
      <c r="O413" s="17" t="s">
        <v>13431</v>
      </c>
      <c r="P413" s="17" t="s">
        <v>13432</v>
      </c>
      <c r="Q413" s="17" t="s">
        <v>13433</v>
      </c>
      <c r="R413" s="17" t="s">
        <v>5321</v>
      </c>
      <c r="S413" s="17" t="s">
        <v>13434</v>
      </c>
      <c r="T413" s="17" t="s">
        <v>5321</v>
      </c>
      <c r="U413" s="17" t="s">
        <v>13435</v>
      </c>
      <c r="V413" s="17">
        <v>1</v>
      </c>
      <c r="W413" s="17">
        <v>0</v>
      </c>
      <c r="X413" s="17">
        <v>0</v>
      </c>
    </row>
    <row r="414" spans="1:24" s="17" customFormat="1" ht="11.25" x14ac:dyDescent="0.2">
      <c r="A414" s="17" t="s">
        <v>13436</v>
      </c>
      <c r="B414" s="17" t="s">
        <v>13437</v>
      </c>
      <c r="C414" s="17" t="s">
        <v>13438</v>
      </c>
      <c r="D414" s="17" t="s">
        <v>5495</v>
      </c>
      <c r="E414" s="17">
        <v>2014</v>
      </c>
      <c r="F414" s="17" t="s">
        <v>5418</v>
      </c>
      <c r="I414" s="17" t="s">
        <v>13439</v>
      </c>
      <c r="J414" s="17" t="s">
        <v>5560</v>
      </c>
      <c r="K414" s="17" t="s">
        <v>5793</v>
      </c>
      <c r="L414" s="17" t="s">
        <v>5755</v>
      </c>
      <c r="M414" s="64">
        <v>19008047</v>
      </c>
      <c r="N414" s="64">
        <v>11404828</v>
      </c>
      <c r="O414" s="17" t="s">
        <v>6165</v>
      </c>
      <c r="P414" s="17" t="s">
        <v>13440</v>
      </c>
      <c r="Q414" s="17" t="s">
        <v>7605</v>
      </c>
      <c r="R414" s="17" t="s">
        <v>5321</v>
      </c>
      <c r="S414" s="17" t="s">
        <v>5321</v>
      </c>
      <c r="T414" s="17" t="s">
        <v>5321</v>
      </c>
      <c r="U414" s="17" t="s">
        <v>5321</v>
      </c>
      <c r="V414" s="17">
        <v>1</v>
      </c>
      <c r="W414" s="17">
        <v>0</v>
      </c>
      <c r="X414" s="17">
        <v>0</v>
      </c>
    </row>
    <row r="415" spans="1:24" s="17" customFormat="1" ht="11.25" x14ac:dyDescent="0.2">
      <c r="A415" s="17" t="s">
        <v>13446</v>
      </c>
      <c r="B415" s="17" t="s">
        <v>13447</v>
      </c>
      <c r="C415" s="17" t="s">
        <v>13448</v>
      </c>
      <c r="D415" s="17" t="s">
        <v>5325</v>
      </c>
      <c r="E415" s="17">
        <v>2014</v>
      </c>
      <c r="F415" s="17" t="s">
        <v>5430</v>
      </c>
      <c r="H415" s="17" t="s">
        <v>12298</v>
      </c>
      <c r="I415" s="17" t="s">
        <v>13449</v>
      </c>
      <c r="J415" s="17" t="s">
        <v>5607</v>
      </c>
      <c r="K415" s="17" t="s">
        <v>13450</v>
      </c>
      <c r="L415" s="17" t="s">
        <v>13451</v>
      </c>
      <c r="M415" s="64">
        <v>1325680</v>
      </c>
      <c r="N415" s="64">
        <v>794257</v>
      </c>
      <c r="O415" s="17" t="s">
        <v>13452</v>
      </c>
      <c r="P415" s="17" t="s">
        <v>13453</v>
      </c>
      <c r="Q415" s="17" t="s">
        <v>7605</v>
      </c>
      <c r="R415" s="17" t="s">
        <v>13454</v>
      </c>
      <c r="S415" s="17" t="s">
        <v>13455</v>
      </c>
      <c r="T415" s="17" t="s">
        <v>5321</v>
      </c>
      <c r="U415" s="17" t="s">
        <v>13456</v>
      </c>
      <c r="V415" s="17">
        <v>1</v>
      </c>
      <c r="W415" s="17">
        <v>0</v>
      </c>
      <c r="X415" s="17">
        <v>0</v>
      </c>
    </row>
    <row r="416" spans="1:24" s="17" customFormat="1" ht="11.25" x14ac:dyDescent="0.2">
      <c r="A416" s="17" t="s">
        <v>13461</v>
      </c>
      <c r="B416" s="17" t="s">
        <v>13462</v>
      </c>
      <c r="C416" s="17" t="s">
        <v>13463</v>
      </c>
      <c r="D416" s="17" t="s">
        <v>5325</v>
      </c>
      <c r="E416" s="17">
        <v>2020</v>
      </c>
      <c r="F416" s="17" t="s">
        <v>11</v>
      </c>
      <c r="H416" s="17" t="s">
        <v>13464</v>
      </c>
      <c r="I416" s="17" t="s">
        <v>13465</v>
      </c>
      <c r="J416" s="17" t="s">
        <v>13466</v>
      </c>
      <c r="K416" s="17" t="s">
        <v>5330</v>
      </c>
      <c r="L416" s="17" t="s">
        <v>9707</v>
      </c>
      <c r="M416" s="64">
        <v>6106375</v>
      </c>
      <c r="N416" s="64">
        <v>4579781</v>
      </c>
      <c r="O416" s="17" t="s">
        <v>13467</v>
      </c>
      <c r="P416" s="17" t="s">
        <v>13468</v>
      </c>
      <c r="Q416" s="17" t="s">
        <v>13469</v>
      </c>
      <c r="R416" s="17" t="s">
        <v>13470</v>
      </c>
      <c r="S416" s="17" t="s">
        <v>13471</v>
      </c>
      <c r="T416" s="17" t="s">
        <v>5321</v>
      </c>
      <c r="U416" s="17" t="s">
        <v>13472</v>
      </c>
      <c r="V416" s="17">
        <v>1</v>
      </c>
      <c r="W416" s="17">
        <v>0</v>
      </c>
      <c r="X416" s="17">
        <v>0</v>
      </c>
    </row>
    <row r="417" spans="1:24" s="17" customFormat="1" ht="11.25" x14ac:dyDescent="0.2">
      <c r="A417" s="17" t="s">
        <v>13473</v>
      </c>
      <c r="B417" s="17" t="s">
        <v>13474</v>
      </c>
      <c r="C417" s="17" t="s">
        <v>13475</v>
      </c>
      <c r="D417" s="17" t="s">
        <v>5325</v>
      </c>
      <c r="E417" s="17">
        <v>2015</v>
      </c>
      <c r="F417" s="17" t="s">
        <v>5470</v>
      </c>
      <c r="H417" s="17" t="s">
        <v>13476</v>
      </c>
      <c r="I417" s="17" t="s">
        <v>13477</v>
      </c>
      <c r="J417" s="17" t="s">
        <v>5384</v>
      </c>
      <c r="K417" s="17" t="s">
        <v>5487</v>
      </c>
      <c r="L417" s="17" t="s">
        <v>5464</v>
      </c>
      <c r="M417" s="64">
        <v>1373484</v>
      </c>
      <c r="N417" s="64">
        <v>824090</v>
      </c>
      <c r="O417" s="17" t="s">
        <v>5372</v>
      </c>
      <c r="P417" s="17" t="s">
        <v>13478</v>
      </c>
      <c r="Q417" s="17" t="s">
        <v>13479</v>
      </c>
      <c r="R417" s="17" t="s">
        <v>5375</v>
      </c>
      <c r="S417" s="17" t="s">
        <v>13480</v>
      </c>
      <c r="T417" s="17" t="s">
        <v>5321</v>
      </c>
      <c r="U417" s="17" t="s">
        <v>13481</v>
      </c>
      <c r="V417" s="17">
        <v>1</v>
      </c>
      <c r="W417" s="17">
        <v>0</v>
      </c>
      <c r="X417" s="17">
        <v>0</v>
      </c>
    </row>
    <row r="418" spans="1:24" s="17" customFormat="1" ht="11.25" x14ac:dyDescent="0.2">
      <c r="A418" s="17" t="s">
        <v>13506</v>
      </c>
      <c r="B418" s="17" t="s">
        <v>13507</v>
      </c>
      <c r="C418" s="17" t="s">
        <v>13508</v>
      </c>
      <c r="D418" s="17" t="s">
        <v>5325</v>
      </c>
      <c r="E418" s="17">
        <v>2020</v>
      </c>
      <c r="F418" s="17" t="s">
        <v>17</v>
      </c>
      <c r="H418" s="17" t="s">
        <v>5367</v>
      </c>
      <c r="I418" s="17" t="s">
        <v>13509</v>
      </c>
      <c r="J418" s="17" t="s">
        <v>8338</v>
      </c>
      <c r="K418" s="17" t="s">
        <v>5345</v>
      </c>
      <c r="L418" s="17" t="s">
        <v>5672</v>
      </c>
      <c r="M418" s="64">
        <v>3260350</v>
      </c>
      <c r="N418" s="64">
        <v>1956206</v>
      </c>
      <c r="O418" s="17" t="s">
        <v>13510</v>
      </c>
      <c r="P418" s="17" t="s">
        <v>13511</v>
      </c>
      <c r="Q418" s="17" t="s">
        <v>13512</v>
      </c>
      <c r="R418" s="17" t="s">
        <v>5321</v>
      </c>
      <c r="S418" s="17" t="s">
        <v>13513</v>
      </c>
      <c r="T418" s="17" t="s">
        <v>13514</v>
      </c>
      <c r="U418" s="17" t="s">
        <v>13515</v>
      </c>
      <c r="V418" s="17">
        <v>1</v>
      </c>
      <c r="W418" s="17">
        <v>0</v>
      </c>
      <c r="X418" s="17">
        <v>0</v>
      </c>
    </row>
    <row r="419" spans="1:24" s="17" customFormat="1" ht="11.25" x14ac:dyDescent="0.2">
      <c r="A419" s="17" t="s">
        <v>13523</v>
      </c>
      <c r="B419" s="17" t="s">
        <v>13524</v>
      </c>
      <c r="C419" s="17" t="s">
        <v>13525</v>
      </c>
      <c r="D419" s="17" t="s">
        <v>5325</v>
      </c>
      <c r="E419" s="17">
        <v>2015</v>
      </c>
      <c r="F419" s="17" t="s">
        <v>5470</v>
      </c>
      <c r="H419" s="17" t="s">
        <v>13526</v>
      </c>
      <c r="I419" s="17" t="s">
        <v>13527</v>
      </c>
      <c r="J419" s="17" t="s">
        <v>5597</v>
      </c>
      <c r="K419" s="17" t="s">
        <v>6668</v>
      </c>
      <c r="L419" s="17" t="s">
        <v>11624</v>
      </c>
      <c r="M419" s="64">
        <v>1419468</v>
      </c>
      <c r="N419" s="64">
        <v>851680</v>
      </c>
      <c r="O419" s="17" t="s">
        <v>5372</v>
      </c>
      <c r="P419" s="17" t="s">
        <v>13528</v>
      </c>
      <c r="Q419" s="17" t="s">
        <v>5374</v>
      </c>
      <c r="R419" s="17" t="s">
        <v>5375</v>
      </c>
      <c r="S419" s="17" t="s">
        <v>13529</v>
      </c>
      <c r="T419" s="17" t="s">
        <v>5321</v>
      </c>
      <c r="U419" s="17" t="s">
        <v>13530</v>
      </c>
      <c r="V419" s="17">
        <v>1</v>
      </c>
      <c r="W419" s="17">
        <v>0</v>
      </c>
      <c r="X419" s="17">
        <v>0</v>
      </c>
    </row>
    <row r="420" spans="1:24" s="17" customFormat="1" ht="11.25" x14ac:dyDescent="0.2">
      <c r="A420" s="17" t="s">
        <v>13539</v>
      </c>
      <c r="B420" s="17" t="s">
        <v>13540</v>
      </c>
      <c r="C420" s="17" t="s">
        <v>13541</v>
      </c>
      <c r="D420" s="17" t="s">
        <v>5325</v>
      </c>
      <c r="E420" s="17">
        <v>2020</v>
      </c>
      <c r="F420" s="17" t="s">
        <v>5460</v>
      </c>
      <c r="H420" s="17" t="s">
        <v>13542</v>
      </c>
      <c r="I420" s="17" t="s">
        <v>13543</v>
      </c>
      <c r="J420" s="17" t="s">
        <v>10302</v>
      </c>
      <c r="K420" s="17" t="s">
        <v>10734</v>
      </c>
      <c r="L420" s="17" t="s">
        <v>13544</v>
      </c>
      <c r="M420" s="64">
        <v>4015644</v>
      </c>
      <c r="N420" s="64">
        <v>2186951</v>
      </c>
      <c r="O420" s="17" t="s">
        <v>13545</v>
      </c>
      <c r="P420" s="17" t="s">
        <v>13546</v>
      </c>
      <c r="Q420" s="17" t="s">
        <v>8551</v>
      </c>
      <c r="R420" s="17" t="s">
        <v>5321</v>
      </c>
      <c r="S420" s="17" t="s">
        <v>13547</v>
      </c>
      <c r="T420" s="17" t="s">
        <v>13548</v>
      </c>
      <c r="U420" s="17" t="s">
        <v>5321</v>
      </c>
      <c r="V420" s="17">
        <v>1</v>
      </c>
      <c r="W420" s="17">
        <v>0</v>
      </c>
      <c r="X420" s="17">
        <v>0</v>
      </c>
    </row>
    <row r="421" spans="1:24" s="17" customFormat="1" ht="11.25" x14ac:dyDescent="0.2">
      <c r="A421" s="17" t="s">
        <v>13557</v>
      </c>
      <c r="B421" s="17" t="s">
        <v>13558</v>
      </c>
      <c r="C421" s="17" t="s">
        <v>13559</v>
      </c>
      <c r="D421" s="17" t="s">
        <v>5381</v>
      </c>
      <c r="E421" s="17">
        <v>2020</v>
      </c>
      <c r="F421" s="17" t="s">
        <v>5460</v>
      </c>
      <c r="H421" s="17" t="s">
        <v>13560</v>
      </c>
      <c r="I421" s="17" t="s">
        <v>13561</v>
      </c>
      <c r="J421" s="17" t="s">
        <v>5481</v>
      </c>
      <c r="K421" s="17" t="s">
        <v>5345</v>
      </c>
      <c r="L421" s="17" t="s">
        <v>7564</v>
      </c>
      <c r="M421" s="64">
        <v>1896284</v>
      </c>
      <c r="N421" s="64">
        <v>1042952</v>
      </c>
      <c r="O421" s="17" t="s">
        <v>13115</v>
      </c>
      <c r="P421" s="17" t="s">
        <v>13562</v>
      </c>
      <c r="Q421" s="17" t="s">
        <v>13563</v>
      </c>
      <c r="R421" s="17" t="s">
        <v>5321</v>
      </c>
      <c r="S421" s="17" t="s">
        <v>5321</v>
      </c>
      <c r="T421" s="17" t="s">
        <v>5321</v>
      </c>
      <c r="U421" s="17" t="s">
        <v>5321</v>
      </c>
      <c r="V421" s="17">
        <v>1</v>
      </c>
      <c r="W421" s="17">
        <v>0</v>
      </c>
      <c r="X421" s="17">
        <v>0</v>
      </c>
    </row>
    <row r="422" spans="1:24" s="17" customFormat="1" ht="11.25" x14ac:dyDescent="0.2">
      <c r="A422" s="17" t="s">
        <v>13564</v>
      </c>
      <c r="B422" s="17" t="s">
        <v>13565</v>
      </c>
      <c r="C422" s="17" t="s">
        <v>13566</v>
      </c>
      <c r="D422" s="17" t="s">
        <v>5325</v>
      </c>
      <c r="E422" s="17">
        <v>2020</v>
      </c>
      <c r="F422" s="17" t="s">
        <v>5430</v>
      </c>
      <c r="H422" s="17" t="s">
        <v>13567</v>
      </c>
      <c r="I422" s="17" t="s">
        <v>13568</v>
      </c>
      <c r="J422" s="17" t="s">
        <v>5409</v>
      </c>
      <c r="K422" s="17" t="s">
        <v>5345</v>
      </c>
      <c r="L422" s="17" t="s">
        <v>5617</v>
      </c>
      <c r="M422" s="64">
        <v>2249322</v>
      </c>
      <c r="N422" s="64">
        <v>1347894</v>
      </c>
      <c r="O422" s="17" t="s">
        <v>13569</v>
      </c>
      <c r="P422" s="17" t="s">
        <v>13570</v>
      </c>
      <c r="Q422" s="17" t="s">
        <v>5797</v>
      </c>
      <c r="R422" s="17" t="s">
        <v>6766</v>
      </c>
      <c r="S422" s="17" t="s">
        <v>9921</v>
      </c>
      <c r="T422" s="17" t="s">
        <v>5321</v>
      </c>
      <c r="U422" s="17" t="s">
        <v>13571</v>
      </c>
      <c r="V422" s="17">
        <v>1</v>
      </c>
      <c r="W422" s="17">
        <v>0</v>
      </c>
      <c r="X422" s="17">
        <v>0</v>
      </c>
    </row>
    <row r="423" spans="1:24" s="17" customFormat="1" ht="11.25" x14ac:dyDescent="0.2">
      <c r="A423" s="17" t="s">
        <v>13572</v>
      </c>
      <c r="B423" s="17" t="s">
        <v>13573</v>
      </c>
      <c r="C423" s="17" t="s">
        <v>13574</v>
      </c>
      <c r="D423" s="17" t="s">
        <v>5325</v>
      </c>
      <c r="E423" s="17">
        <v>2020</v>
      </c>
      <c r="F423" s="17" t="s">
        <v>11</v>
      </c>
      <c r="H423" s="17" t="s">
        <v>13575</v>
      </c>
      <c r="I423" s="17" t="s">
        <v>13576</v>
      </c>
      <c r="J423" s="17" t="s">
        <v>5329</v>
      </c>
      <c r="K423" s="17" t="s">
        <v>5345</v>
      </c>
      <c r="L423" s="17" t="s">
        <v>5399</v>
      </c>
      <c r="M423" s="64">
        <v>3152116</v>
      </c>
      <c r="N423" s="64">
        <v>1923681</v>
      </c>
      <c r="O423" s="17" t="s">
        <v>5321</v>
      </c>
      <c r="P423" s="17" t="s">
        <v>5321</v>
      </c>
      <c r="Q423" s="17" t="s">
        <v>11563</v>
      </c>
      <c r="R423" s="17" t="s">
        <v>5321</v>
      </c>
      <c r="S423" s="17" t="s">
        <v>9999</v>
      </c>
      <c r="T423" s="17" t="s">
        <v>5321</v>
      </c>
      <c r="U423" s="17" t="s">
        <v>13577</v>
      </c>
      <c r="V423" s="17">
        <v>1</v>
      </c>
      <c r="W423" s="17">
        <v>0</v>
      </c>
      <c r="X423" s="17">
        <v>0</v>
      </c>
    </row>
    <row r="424" spans="1:24" s="17" customFormat="1" ht="11.25" x14ac:dyDescent="0.2">
      <c r="A424" s="17" t="s">
        <v>13578</v>
      </c>
      <c r="B424" s="17" t="s">
        <v>13579</v>
      </c>
      <c r="C424" s="17" t="s">
        <v>13580</v>
      </c>
      <c r="D424" s="17" t="s">
        <v>5381</v>
      </c>
      <c r="E424" s="17">
        <v>2018</v>
      </c>
      <c r="F424" s="17" t="s">
        <v>5460</v>
      </c>
      <c r="H424" s="17" t="s">
        <v>12854</v>
      </c>
      <c r="I424" s="17" t="s">
        <v>13581</v>
      </c>
      <c r="J424" s="17" t="s">
        <v>8842</v>
      </c>
      <c r="K424" s="17" t="s">
        <v>8087</v>
      </c>
      <c r="L424" s="17" t="s">
        <v>6388</v>
      </c>
      <c r="M424" s="64">
        <v>2485965</v>
      </c>
      <c r="N424" s="64">
        <v>1365747</v>
      </c>
      <c r="O424" s="17" t="s">
        <v>6497</v>
      </c>
      <c r="P424" s="17" t="s">
        <v>13582</v>
      </c>
      <c r="Q424" s="17" t="s">
        <v>5954</v>
      </c>
      <c r="R424" s="17" t="s">
        <v>5321</v>
      </c>
      <c r="S424" s="17" t="s">
        <v>5321</v>
      </c>
      <c r="T424" s="17" t="s">
        <v>5321</v>
      </c>
      <c r="U424" s="17" t="s">
        <v>5321</v>
      </c>
      <c r="V424" s="17">
        <v>1</v>
      </c>
      <c r="W424" s="17">
        <v>0</v>
      </c>
      <c r="X424" s="17">
        <v>0</v>
      </c>
    </row>
    <row r="425" spans="1:24" s="17" customFormat="1" ht="11.25" x14ac:dyDescent="0.2">
      <c r="A425" s="17" t="s">
        <v>13619</v>
      </c>
      <c r="B425" s="17" t="s">
        <v>13620</v>
      </c>
      <c r="C425" s="17" t="s">
        <v>13621</v>
      </c>
      <c r="D425" s="17" t="s">
        <v>7601</v>
      </c>
      <c r="E425" s="17">
        <v>2016</v>
      </c>
      <c r="F425" s="17" t="s">
        <v>5430</v>
      </c>
      <c r="I425" s="17" t="s">
        <v>13622</v>
      </c>
      <c r="J425" s="17" t="s">
        <v>5384</v>
      </c>
      <c r="K425" s="17" t="s">
        <v>5385</v>
      </c>
      <c r="L425" s="17" t="s">
        <v>5386</v>
      </c>
      <c r="M425" s="64">
        <v>800162</v>
      </c>
      <c r="N425" s="64">
        <v>478677</v>
      </c>
      <c r="O425" s="17" t="s">
        <v>5321</v>
      </c>
      <c r="P425" s="17" t="s">
        <v>7604</v>
      </c>
      <c r="Q425" s="17" t="s">
        <v>5321</v>
      </c>
      <c r="R425" s="17" t="s">
        <v>5321</v>
      </c>
      <c r="S425" s="17" t="s">
        <v>5321</v>
      </c>
      <c r="T425" s="17" t="s">
        <v>5321</v>
      </c>
      <c r="U425" s="17" t="s">
        <v>5321</v>
      </c>
      <c r="V425" s="17">
        <v>1</v>
      </c>
      <c r="W425" s="17">
        <v>0</v>
      </c>
      <c r="X425" s="17">
        <v>0</v>
      </c>
    </row>
    <row r="426" spans="1:24" s="17" customFormat="1" ht="11.25" x14ac:dyDescent="0.2">
      <c r="A426" s="17" t="s">
        <v>13701</v>
      </c>
      <c r="B426" s="17" t="s">
        <v>13702</v>
      </c>
      <c r="C426" s="17" t="s">
        <v>13703</v>
      </c>
      <c r="D426" s="17" t="s">
        <v>5325</v>
      </c>
      <c r="E426" s="17">
        <v>2021</v>
      </c>
      <c r="F426" s="17" t="s">
        <v>5460</v>
      </c>
      <c r="H426" s="17" t="s">
        <v>13704</v>
      </c>
      <c r="I426" s="17" t="s">
        <v>13705</v>
      </c>
      <c r="J426" s="17" t="s">
        <v>13706</v>
      </c>
      <c r="K426" s="17" t="s">
        <v>13609</v>
      </c>
      <c r="L426" s="17" t="s">
        <v>9031</v>
      </c>
      <c r="M426" s="64">
        <v>4775680</v>
      </c>
      <c r="N426" s="64">
        <v>2865405</v>
      </c>
      <c r="O426" s="17" t="s">
        <v>13707</v>
      </c>
      <c r="P426" s="17" t="s">
        <v>13708</v>
      </c>
      <c r="Q426" s="17" t="s">
        <v>13709</v>
      </c>
      <c r="R426" s="17" t="s">
        <v>5321</v>
      </c>
      <c r="S426" s="17" t="s">
        <v>13710</v>
      </c>
      <c r="T426" s="17" t="s">
        <v>5321</v>
      </c>
      <c r="U426" s="17" t="s">
        <v>13711</v>
      </c>
      <c r="V426" s="17">
        <v>1</v>
      </c>
      <c r="W426" s="17">
        <v>0</v>
      </c>
      <c r="X426" s="17">
        <v>0</v>
      </c>
    </row>
    <row r="427" spans="1:24" s="17" customFormat="1" ht="11.25" x14ac:dyDescent="0.2">
      <c r="A427" s="17" t="s">
        <v>13712</v>
      </c>
      <c r="B427" s="17" t="s">
        <v>13713</v>
      </c>
      <c r="C427" s="17" t="s">
        <v>13714</v>
      </c>
      <c r="D427" s="17" t="s">
        <v>5325</v>
      </c>
      <c r="E427" s="17">
        <v>2021</v>
      </c>
      <c r="F427" s="17" t="s">
        <v>6130</v>
      </c>
      <c r="I427" s="17" t="s">
        <v>13715</v>
      </c>
      <c r="J427" s="17" t="s">
        <v>13716</v>
      </c>
      <c r="K427" s="17" t="s">
        <v>5704</v>
      </c>
      <c r="L427" s="17" t="s">
        <v>13717</v>
      </c>
      <c r="M427" s="64">
        <v>13212122</v>
      </c>
      <c r="N427" s="64">
        <v>7927273</v>
      </c>
      <c r="O427" s="17" t="s">
        <v>13718</v>
      </c>
      <c r="P427" s="17" t="s">
        <v>13719</v>
      </c>
      <c r="Q427" s="17" t="s">
        <v>13720</v>
      </c>
      <c r="R427" s="17" t="s">
        <v>13721</v>
      </c>
      <c r="S427" s="17" t="s">
        <v>13722</v>
      </c>
      <c r="T427" s="17" t="s">
        <v>5321</v>
      </c>
      <c r="U427" s="17" t="s">
        <v>13723</v>
      </c>
      <c r="V427" s="17">
        <v>1</v>
      </c>
      <c r="W427" s="17">
        <v>0</v>
      </c>
      <c r="X427" s="17">
        <v>0</v>
      </c>
    </row>
    <row r="428" spans="1:24" s="17" customFormat="1" ht="11.25" x14ac:dyDescent="0.2">
      <c r="A428" s="17" t="s">
        <v>13807</v>
      </c>
      <c r="B428" s="17" t="s">
        <v>13808</v>
      </c>
      <c r="C428" s="17" t="s">
        <v>13809</v>
      </c>
      <c r="D428" s="17" t="s">
        <v>5325</v>
      </c>
      <c r="E428" s="17">
        <v>2019</v>
      </c>
      <c r="F428" s="17" t="s">
        <v>11</v>
      </c>
      <c r="H428" s="17" t="s">
        <v>13810</v>
      </c>
      <c r="I428" s="17" t="s">
        <v>13811</v>
      </c>
      <c r="J428" s="17" t="s">
        <v>8842</v>
      </c>
      <c r="K428" s="17" t="s">
        <v>9246</v>
      </c>
      <c r="L428" s="17" t="s">
        <v>13812</v>
      </c>
      <c r="M428" s="64">
        <v>6494031</v>
      </c>
      <c r="N428" s="64">
        <v>3894124</v>
      </c>
      <c r="O428" s="17" t="s">
        <v>5321</v>
      </c>
      <c r="P428" s="17" t="s">
        <v>5321</v>
      </c>
      <c r="Q428" s="17" t="s">
        <v>9656</v>
      </c>
      <c r="R428" s="17" t="s">
        <v>5980</v>
      </c>
      <c r="S428" s="17" t="s">
        <v>5838</v>
      </c>
      <c r="T428" s="17" t="s">
        <v>5321</v>
      </c>
      <c r="U428" s="17" t="s">
        <v>5321</v>
      </c>
      <c r="V428" s="17">
        <v>1</v>
      </c>
      <c r="W428" s="17">
        <v>0</v>
      </c>
      <c r="X428" s="17">
        <v>0</v>
      </c>
    </row>
    <row r="429" spans="1:24" s="17" customFormat="1" ht="11.25" x14ac:dyDescent="0.2">
      <c r="A429" s="17" t="s">
        <v>13813</v>
      </c>
      <c r="B429" s="17" t="s">
        <v>13814</v>
      </c>
      <c r="C429" s="17" t="s">
        <v>13815</v>
      </c>
      <c r="D429" s="17" t="s">
        <v>5325</v>
      </c>
      <c r="E429" s="17">
        <v>2020</v>
      </c>
      <c r="F429" s="17" t="s">
        <v>5326</v>
      </c>
      <c r="H429" s="17" t="s">
        <v>13816</v>
      </c>
      <c r="I429" s="17" t="s">
        <v>13817</v>
      </c>
      <c r="J429" s="17" t="s">
        <v>5357</v>
      </c>
      <c r="K429" s="17" t="s">
        <v>5345</v>
      </c>
      <c r="L429" s="17" t="s">
        <v>5358</v>
      </c>
      <c r="M429" s="64">
        <v>2438943</v>
      </c>
      <c r="N429" s="64">
        <v>1463365</v>
      </c>
      <c r="O429" s="17" t="s">
        <v>13818</v>
      </c>
      <c r="P429" s="17" t="s">
        <v>13819</v>
      </c>
      <c r="Q429" s="17" t="s">
        <v>13820</v>
      </c>
      <c r="R429" s="17" t="s">
        <v>5321</v>
      </c>
      <c r="S429" s="17" t="s">
        <v>13821</v>
      </c>
      <c r="T429" s="17" t="s">
        <v>5321</v>
      </c>
      <c r="U429" s="17" t="s">
        <v>13822</v>
      </c>
      <c r="V429" s="17">
        <v>1</v>
      </c>
      <c r="W429" s="17">
        <v>0</v>
      </c>
      <c r="X429" s="17">
        <v>0</v>
      </c>
    </row>
    <row r="430" spans="1:24" s="17" customFormat="1" ht="11.25" x14ac:dyDescent="0.2">
      <c r="A430" s="17" t="s">
        <v>13836</v>
      </c>
      <c r="B430" s="17" t="s">
        <v>13837</v>
      </c>
      <c r="C430" s="17" t="s">
        <v>13838</v>
      </c>
      <c r="D430" s="17" t="s">
        <v>5325</v>
      </c>
      <c r="E430" s="17">
        <v>2021</v>
      </c>
      <c r="F430" s="17" t="s">
        <v>5460</v>
      </c>
      <c r="H430" s="17" t="s">
        <v>13839</v>
      </c>
      <c r="I430" s="17" t="s">
        <v>13840</v>
      </c>
      <c r="J430" s="17" t="s">
        <v>13841</v>
      </c>
      <c r="K430" s="17" t="s">
        <v>5693</v>
      </c>
      <c r="L430" s="17" t="s">
        <v>13842</v>
      </c>
      <c r="M430" s="64">
        <v>5461316</v>
      </c>
      <c r="N430" s="64">
        <v>3276786</v>
      </c>
      <c r="O430" s="17" t="s">
        <v>5321</v>
      </c>
      <c r="P430" s="17" t="s">
        <v>5321</v>
      </c>
      <c r="Q430" s="17" t="s">
        <v>5321</v>
      </c>
      <c r="R430" s="17" t="s">
        <v>5321</v>
      </c>
      <c r="S430" s="17" t="s">
        <v>5321</v>
      </c>
      <c r="T430" s="17" t="s">
        <v>5321</v>
      </c>
      <c r="U430" s="17" t="s">
        <v>13843</v>
      </c>
      <c r="V430" s="17">
        <v>0</v>
      </c>
      <c r="W430" s="17">
        <v>0</v>
      </c>
      <c r="X430" s="17">
        <v>0</v>
      </c>
    </row>
    <row r="431" spans="1:24" s="17" customFormat="1" ht="11.25" x14ac:dyDescent="0.2">
      <c r="A431" s="17" t="s">
        <v>13851</v>
      </c>
      <c r="B431" s="17" t="s">
        <v>13852</v>
      </c>
      <c r="C431" s="17" t="s">
        <v>13853</v>
      </c>
      <c r="D431" s="17" t="s">
        <v>5325</v>
      </c>
      <c r="E431" s="17">
        <v>2021</v>
      </c>
      <c r="F431" s="17" t="s">
        <v>5460</v>
      </c>
      <c r="H431" s="17" t="s">
        <v>13854</v>
      </c>
      <c r="I431" s="17" t="s">
        <v>13855</v>
      </c>
      <c r="J431" s="17" t="s">
        <v>13856</v>
      </c>
      <c r="K431" s="17" t="s">
        <v>5704</v>
      </c>
      <c r="L431" s="17" t="s">
        <v>9810</v>
      </c>
      <c r="M431" s="64">
        <v>4797797</v>
      </c>
      <c r="N431" s="64">
        <v>2878672</v>
      </c>
      <c r="O431" s="17" t="s">
        <v>5321</v>
      </c>
      <c r="P431" s="17" t="s">
        <v>5321</v>
      </c>
      <c r="Q431" s="17" t="s">
        <v>5321</v>
      </c>
      <c r="R431" s="17" t="s">
        <v>5321</v>
      </c>
      <c r="S431" s="17" t="s">
        <v>5321</v>
      </c>
      <c r="T431" s="17" t="s">
        <v>5321</v>
      </c>
      <c r="U431" s="17" t="s">
        <v>13857</v>
      </c>
      <c r="V431" s="17">
        <v>0</v>
      </c>
      <c r="W431" s="17">
        <v>0</v>
      </c>
      <c r="X431" s="17">
        <v>0</v>
      </c>
    </row>
    <row r="432" spans="1:24" s="17" customFormat="1" ht="11.25" x14ac:dyDescent="0.2">
      <c r="A432" s="17" t="s">
        <v>13875</v>
      </c>
      <c r="B432" s="17" t="s">
        <v>13876</v>
      </c>
      <c r="C432" s="17" t="s">
        <v>13877</v>
      </c>
      <c r="D432" s="17" t="s">
        <v>5325</v>
      </c>
      <c r="E432" s="17">
        <v>2020</v>
      </c>
      <c r="F432" s="17" t="s">
        <v>6335</v>
      </c>
      <c r="H432" s="17" t="s">
        <v>13878</v>
      </c>
      <c r="I432" s="17" t="s">
        <v>13879</v>
      </c>
      <c r="J432" s="17" t="s">
        <v>10139</v>
      </c>
      <c r="K432" s="17" t="s">
        <v>5398</v>
      </c>
      <c r="L432" s="17" t="s">
        <v>7984</v>
      </c>
      <c r="M432" s="64">
        <v>6486597</v>
      </c>
      <c r="N432" s="64">
        <v>3891958</v>
      </c>
      <c r="O432" s="17" t="s">
        <v>5372</v>
      </c>
      <c r="P432" s="17" t="s">
        <v>13880</v>
      </c>
      <c r="Q432" s="17" t="s">
        <v>8186</v>
      </c>
      <c r="R432" s="17" t="s">
        <v>5321</v>
      </c>
      <c r="S432" s="17" t="s">
        <v>13881</v>
      </c>
      <c r="T432" s="17" t="s">
        <v>5321</v>
      </c>
      <c r="U432" s="17" t="s">
        <v>13882</v>
      </c>
      <c r="V432" s="17">
        <v>1</v>
      </c>
      <c r="W432" s="17">
        <v>0</v>
      </c>
      <c r="X432" s="17">
        <v>0</v>
      </c>
    </row>
    <row r="433" spans="1:24" s="17" customFormat="1" ht="11.25" x14ac:dyDescent="0.2">
      <c r="A433" s="17" t="s">
        <v>13896</v>
      </c>
      <c r="B433" s="17" t="s">
        <v>13897</v>
      </c>
      <c r="C433" s="17" t="s">
        <v>13898</v>
      </c>
      <c r="D433" s="17" t="s">
        <v>5325</v>
      </c>
      <c r="E433" s="17">
        <v>2020</v>
      </c>
      <c r="F433" s="17" t="s">
        <v>5326</v>
      </c>
      <c r="H433" s="17" t="s">
        <v>13899</v>
      </c>
      <c r="I433" s="17" t="s">
        <v>13900</v>
      </c>
      <c r="J433" s="17" t="s">
        <v>5671</v>
      </c>
      <c r="K433" s="17" t="s">
        <v>13061</v>
      </c>
      <c r="L433" s="17" t="s">
        <v>13901</v>
      </c>
      <c r="M433" s="64">
        <v>4444117</v>
      </c>
      <c r="N433" s="64">
        <v>2666470</v>
      </c>
      <c r="O433" s="17" t="s">
        <v>13902</v>
      </c>
      <c r="P433" s="17" t="s">
        <v>13903</v>
      </c>
      <c r="Q433" s="17" t="s">
        <v>13217</v>
      </c>
      <c r="R433" s="17" t="s">
        <v>5335</v>
      </c>
      <c r="S433" s="17" t="s">
        <v>13904</v>
      </c>
      <c r="T433" s="17" t="s">
        <v>5321</v>
      </c>
      <c r="U433" s="17" t="s">
        <v>13905</v>
      </c>
      <c r="V433" s="17">
        <v>1</v>
      </c>
      <c r="W433" s="17">
        <v>0</v>
      </c>
      <c r="X433" s="17">
        <v>0</v>
      </c>
    </row>
    <row r="434" spans="1:24" s="17" customFormat="1" ht="11.25" x14ac:dyDescent="0.2">
      <c r="A434" s="17" t="s">
        <v>13976</v>
      </c>
      <c r="B434" s="17" t="s">
        <v>13977</v>
      </c>
      <c r="C434" s="17" t="s">
        <v>13978</v>
      </c>
      <c r="D434" s="17" t="s">
        <v>5325</v>
      </c>
      <c r="E434" s="17">
        <v>2015</v>
      </c>
      <c r="F434" s="17" t="s">
        <v>6084</v>
      </c>
      <c r="H434" s="17" t="s">
        <v>13979</v>
      </c>
      <c r="I434" s="17" t="s">
        <v>13980</v>
      </c>
      <c r="J434" s="17" t="s">
        <v>5607</v>
      </c>
      <c r="K434" s="17" t="s">
        <v>6545</v>
      </c>
      <c r="L434" s="17" t="s">
        <v>6189</v>
      </c>
      <c r="M434" s="64">
        <v>13052875</v>
      </c>
      <c r="N434" s="64">
        <v>7829810</v>
      </c>
      <c r="O434" s="17" t="s">
        <v>6113</v>
      </c>
      <c r="P434" s="17" t="s">
        <v>13981</v>
      </c>
      <c r="Q434" s="17" t="s">
        <v>5662</v>
      </c>
      <c r="R434" s="17" t="s">
        <v>5663</v>
      </c>
      <c r="S434" s="17" t="s">
        <v>13982</v>
      </c>
      <c r="T434" s="17" t="s">
        <v>5321</v>
      </c>
      <c r="U434" s="17" t="s">
        <v>13983</v>
      </c>
      <c r="V434" s="17">
        <v>1</v>
      </c>
      <c r="W434" s="17">
        <v>0</v>
      </c>
      <c r="X434" s="17">
        <v>0</v>
      </c>
    </row>
    <row r="435" spans="1:24" s="17" customFormat="1" ht="11.25" x14ac:dyDescent="0.2">
      <c r="A435" s="17" t="s">
        <v>14014</v>
      </c>
      <c r="B435" s="17" t="s">
        <v>14015</v>
      </c>
      <c r="C435" s="17" t="s">
        <v>14016</v>
      </c>
      <c r="D435" s="17" t="s">
        <v>5429</v>
      </c>
      <c r="E435" s="17">
        <v>2021</v>
      </c>
      <c r="F435" s="17" t="s">
        <v>5430</v>
      </c>
      <c r="H435" s="17" t="s">
        <v>14017</v>
      </c>
      <c r="I435" s="17" t="s">
        <v>14018</v>
      </c>
      <c r="J435" s="17" t="s">
        <v>11648</v>
      </c>
      <c r="K435" s="17" t="s">
        <v>13609</v>
      </c>
      <c r="L435" s="17" t="s">
        <v>14019</v>
      </c>
      <c r="M435" s="64">
        <v>4158222</v>
      </c>
      <c r="N435" s="64">
        <v>2491828</v>
      </c>
      <c r="O435" s="17" t="s">
        <v>5321</v>
      </c>
      <c r="P435" s="17" t="s">
        <v>5321</v>
      </c>
      <c r="Q435" s="17" t="s">
        <v>5321</v>
      </c>
      <c r="R435" s="17" t="s">
        <v>5321</v>
      </c>
      <c r="S435" s="17" t="s">
        <v>5321</v>
      </c>
      <c r="T435" s="17" t="s">
        <v>5321</v>
      </c>
      <c r="U435" s="17" t="s">
        <v>14020</v>
      </c>
      <c r="V435" s="17">
        <v>0</v>
      </c>
      <c r="W435" s="17">
        <v>0</v>
      </c>
      <c r="X435" s="17">
        <v>0</v>
      </c>
    </row>
    <row r="436" spans="1:24" s="17" customFormat="1" ht="11.25" x14ac:dyDescent="0.2">
      <c r="A436" s="17" t="s">
        <v>7583</v>
      </c>
      <c r="B436" s="17" t="s">
        <v>7584</v>
      </c>
      <c r="C436" s="17" t="s">
        <v>7585</v>
      </c>
      <c r="D436" s="17" t="s">
        <v>5528</v>
      </c>
      <c r="E436" s="17">
        <v>2017</v>
      </c>
      <c r="F436" s="17" t="s">
        <v>5341</v>
      </c>
      <c r="I436" s="17" t="s">
        <v>5321</v>
      </c>
      <c r="J436" s="17" t="s">
        <v>5321</v>
      </c>
      <c r="K436" s="17" t="s">
        <v>7303</v>
      </c>
      <c r="L436" s="17" t="s">
        <v>5937</v>
      </c>
      <c r="M436" s="64">
        <v>722206</v>
      </c>
      <c r="N436" s="64">
        <v>124999</v>
      </c>
      <c r="O436" s="17" t="s">
        <v>5321</v>
      </c>
      <c r="P436" s="17" t="s">
        <v>7586</v>
      </c>
      <c r="Q436" s="17" t="s">
        <v>5321</v>
      </c>
      <c r="R436" s="17" t="s">
        <v>5321</v>
      </c>
      <c r="S436" s="17" t="s">
        <v>5321</v>
      </c>
      <c r="T436" s="17" t="s">
        <v>5321</v>
      </c>
      <c r="U436" s="17" t="s">
        <v>5321</v>
      </c>
      <c r="V436" s="17">
        <v>0</v>
      </c>
      <c r="W436" s="17">
        <v>0</v>
      </c>
      <c r="X436" s="17">
        <v>0</v>
      </c>
    </row>
    <row r="437" spans="1:24" x14ac:dyDescent="0.25">
      <c r="M437" s="92"/>
      <c r="N437" s="41"/>
    </row>
    <row r="438" spans="1:24" x14ac:dyDescent="0.25">
      <c r="M438" s="92"/>
      <c r="N438" s="91"/>
    </row>
    <row r="439" spans="1:24" x14ac:dyDescent="0.25">
      <c r="L439" s="38"/>
      <c r="M439" s="92"/>
      <c r="N439" s="55"/>
    </row>
    <row r="440" spans="1:24" x14ac:dyDescent="0.25">
      <c r="L440" s="53"/>
      <c r="M440" s="55"/>
      <c r="N440" s="55"/>
    </row>
    <row r="441" spans="1:24" x14ac:dyDescent="0.25">
      <c r="L441" s="53"/>
      <c r="M441" s="55"/>
      <c r="N441" s="55"/>
    </row>
    <row r="442" spans="1:24" x14ac:dyDescent="0.25">
      <c r="L442" s="53"/>
      <c r="M442" s="55"/>
      <c r="N442" s="55"/>
    </row>
    <row r="443" spans="1:24" x14ac:dyDescent="0.25">
      <c r="L443" s="53"/>
      <c r="M443" s="55"/>
      <c r="N443" s="55"/>
    </row>
    <row r="444" spans="1:24" x14ac:dyDescent="0.25">
      <c r="L444" s="53"/>
      <c r="M444" s="55"/>
      <c r="N444" s="55"/>
    </row>
    <row r="445" spans="1:24" x14ac:dyDescent="0.25">
      <c r="L445" s="53"/>
      <c r="M445" s="55"/>
      <c r="N445" s="55"/>
    </row>
    <row r="446" spans="1:24" x14ac:dyDescent="0.25">
      <c r="L446" s="53"/>
      <c r="M446" s="55"/>
      <c r="N446" s="55"/>
    </row>
    <row r="447" spans="1:24" x14ac:dyDescent="0.25">
      <c r="L447" s="53"/>
      <c r="M447" s="55"/>
      <c r="N447" s="55"/>
    </row>
    <row r="448" spans="1:24" x14ac:dyDescent="0.25">
      <c r="L448" s="53"/>
      <c r="M448" s="55"/>
      <c r="N448" s="55"/>
    </row>
    <row r="449" spans="12:14" x14ac:dyDescent="0.25">
      <c r="L449" s="56"/>
      <c r="M449" s="41"/>
      <c r="N449" s="41"/>
    </row>
  </sheetData>
  <autoFilter ref="F1:F449" xr:uid="{FF2146CB-638C-41EE-A60E-5B9DD262C789}"/>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6F9AF-E044-4690-8CDD-F74EE07C8090}">
  <dimension ref="A1:X116"/>
  <sheetViews>
    <sheetView zoomScaleNormal="100" workbookViewId="0">
      <selection activeCell="C24" sqref="C24"/>
    </sheetView>
  </sheetViews>
  <sheetFormatPr defaultRowHeight="15" x14ac:dyDescent="0.25"/>
  <cols>
    <col min="1" max="1" width="14" customWidth="1"/>
    <col min="2" max="2" width="16.85546875" customWidth="1"/>
    <col min="3" max="4" width="31.140625" bestFit="1" customWidth="1"/>
    <col min="5" max="5" width="5" bestFit="1" customWidth="1"/>
    <col min="6" max="6" width="19.85546875" bestFit="1" customWidth="1"/>
    <col min="7" max="7" width="9.28515625" customWidth="1"/>
    <col min="8" max="8" width="17" customWidth="1"/>
    <col min="9" max="9" width="25.140625" customWidth="1"/>
    <col min="10" max="10" width="17.7109375" customWidth="1"/>
    <col min="11" max="11" width="18.28515625" bestFit="1" customWidth="1"/>
    <col min="12" max="12" width="17.7109375" bestFit="1" customWidth="1"/>
    <col min="13" max="13" width="16.140625" customWidth="1"/>
    <col min="14" max="14" width="18.28515625" customWidth="1"/>
    <col min="15" max="15" width="9.42578125" customWidth="1"/>
    <col min="16" max="16" width="10.7109375" customWidth="1"/>
    <col min="17" max="17" width="29.140625" customWidth="1"/>
    <col min="18" max="18" width="18.5703125" customWidth="1"/>
    <col min="19" max="19" width="8.140625" customWidth="1"/>
    <col min="20" max="20" width="14.28515625" customWidth="1"/>
    <col min="21" max="21" width="15.5703125" customWidth="1"/>
    <col min="22" max="22" width="15.42578125" bestFit="1" customWidth="1"/>
    <col min="23" max="23" width="11.5703125" bestFit="1" customWidth="1"/>
    <col min="24" max="24" width="10.7109375" bestFit="1" customWidth="1"/>
  </cols>
  <sheetData>
    <row r="1" spans="1:24" s="16" customFormat="1" x14ac:dyDescent="0.25">
      <c r="A1" s="16" t="s">
        <v>5291</v>
      </c>
      <c r="B1" s="16" t="s">
        <v>5292</v>
      </c>
      <c r="C1" s="16" t="s">
        <v>5293</v>
      </c>
      <c r="D1" s="16" t="s">
        <v>5294</v>
      </c>
      <c r="E1" s="16" t="s">
        <v>5295</v>
      </c>
      <c r="F1" s="16" t="s">
        <v>5296</v>
      </c>
      <c r="G1" s="16" t="s">
        <v>5297</v>
      </c>
      <c r="H1" s="16" t="s">
        <v>5298</v>
      </c>
      <c r="I1" s="16" t="s">
        <v>5299</v>
      </c>
      <c r="J1" s="16" t="s">
        <v>5300</v>
      </c>
      <c r="K1" s="16" t="s">
        <v>5301</v>
      </c>
      <c r="L1" s="16" t="s">
        <v>5302</v>
      </c>
      <c r="M1" s="16" t="s">
        <v>40</v>
      </c>
      <c r="N1" s="16" t="s">
        <v>41</v>
      </c>
      <c r="O1" s="16" t="s">
        <v>5276</v>
      </c>
      <c r="P1" s="16" t="s">
        <v>32</v>
      </c>
      <c r="Q1" s="16" t="s">
        <v>5303</v>
      </c>
      <c r="R1" s="16" t="s">
        <v>5304</v>
      </c>
      <c r="S1" s="16" t="s">
        <v>5279</v>
      </c>
      <c r="T1" s="16" t="s">
        <v>5305</v>
      </c>
      <c r="U1" s="16" t="s">
        <v>5306</v>
      </c>
      <c r="V1" s="16" t="s">
        <v>5282</v>
      </c>
      <c r="W1" s="16" t="s">
        <v>5307</v>
      </c>
      <c r="X1" s="16" t="s">
        <v>5308</v>
      </c>
    </row>
    <row r="2" spans="1:24" s="17" customFormat="1" ht="11.25" x14ac:dyDescent="0.2">
      <c r="A2" s="17" t="s">
        <v>5322</v>
      </c>
      <c r="B2" s="17" t="s">
        <v>5323</v>
      </c>
      <c r="C2" s="17" t="s">
        <v>5324</v>
      </c>
      <c r="D2" s="17" t="s">
        <v>5325</v>
      </c>
      <c r="E2" s="17">
        <v>2020</v>
      </c>
      <c r="F2" s="17" t="s">
        <v>5326</v>
      </c>
      <c r="H2" s="17" t="s">
        <v>5327</v>
      </c>
      <c r="I2" s="17" t="s">
        <v>5328</v>
      </c>
      <c r="J2" s="17" t="s">
        <v>5329</v>
      </c>
      <c r="K2" s="17" t="s">
        <v>5330</v>
      </c>
      <c r="L2" s="17" t="s">
        <v>5331</v>
      </c>
      <c r="M2" s="64">
        <v>10749792</v>
      </c>
      <c r="N2" s="64">
        <v>6423687</v>
      </c>
      <c r="O2" s="17" t="s">
        <v>5332</v>
      </c>
      <c r="P2" s="17" t="s">
        <v>5333</v>
      </c>
      <c r="Q2" s="17" t="s">
        <v>5334</v>
      </c>
      <c r="R2" s="17" t="s">
        <v>5335</v>
      </c>
      <c r="S2" s="17" t="s">
        <v>5336</v>
      </c>
      <c r="T2" s="17" t="s">
        <v>5321</v>
      </c>
      <c r="U2" s="17" t="s">
        <v>5337</v>
      </c>
      <c r="V2" s="17">
        <v>1</v>
      </c>
      <c r="W2" s="17">
        <v>0</v>
      </c>
      <c r="X2" s="17">
        <v>0</v>
      </c>
    </row>
    <row r="3" spans="1:24" s="17" customFormat="1" ht="11.25" x14ac:dyDescent="0.2">
      <c r="A3" s="17" t="s">
        <v>5352</v>
      </c>
      <c r="B3" s="17" t="s">
        <v>5353</v>
      </c>
      <c r="C3" s="17" t="s">
        <v>5354</v>
      </c>
      <c r="D3" s="17" t="s">
        <v>5325</v>
      </c>
      <c r="E3" s="17">
        <v>2020</v>
      </c>
      <c r="F3" s="17" t="s">
        <v>5326</v>
      </c>
      <c r="H3" s="17" t="s">
        <v>5355</v>
      </c>
      <c r="I3" s="17" t="s">
        <v>5356</v>
      </c>
      <c r="J3" s="17" t="s">
        <v>5357</v>
      </c>
      <c r="K3" s="17" t="s">
        <v>5330</v>
      </c>
      <c r="L3" s="17" t="s">
        <v>5358</v>
      </c>
      <c r="M3" s="64">
        <v>5178574</v>
      </c>
      <c r="N3" s="64">
        <v>3095760</v>
      </c>
      <c r="O3" s="17" t="s">
        <v>5359</v>
      </c>
      <c r="P3" s="17" t="s">
        <v>5360</v>
      </c>
      <c r="Q3" s="17" t="s">
        <v>5361</v>
      </c>
      <c r="R3" s="17" t="s">
        <v>5321</v>
      </c>
      <c r="S3" s="17" t="s">
        <v>5362</v>
      </c>
      <c r="T3" s="17" t="s">
        <v>5321</v>
      </c>
      <c r="U3" s="17" t="s">
        <v>5363</v>
      </c>
      <c r="V3" s="17">
        <v>1</v>
      </c>
      <c r="W3" s="17">
        <v>0</v>
      </c>
      <c r="X3" s="17">
        <v>0</v>
      </c>
    </row>
    <row r="4" spans="1:24" s="17" customFormat="1" ht="11.25" x14ac:dyDescent="0.2">
      <c r="A4" s="17" t="s">
        <v>5555</v>
      </c>
      <c r="B4" s="17" t="s">
        <v>5556</v>
      </c>
      <c r="C4" s="17" t="s">
        <v>5557</v>
      </c>
      <c r="D4" s="17" t="s">
        <v>5325</v>
      </c>
      <c r="E4" s="17">
        <v>2016</v>
      </c>
      <c r="F4" s="17" t="s">
        <v>5460</v>
      </c>
      <c r="H4" s="17" t="s">
        <v>5558</v>
      </c>
      <c r="I4" s="17" t="s">
        <v>5559</v>
      </c>
      <c r="J4" s="17" t="s">
        <v>5560</v>
      </c>
      <c r="K4" s="17" t="s">
        <v>5385</v>
      </c>
      <c r="L4" s="17" t="s">
        <v>5358</v>
      </c>
      <c r="M4" s="64">
        <v>7980586</v>
      </c>
      <c r="N4" s="64">
        <v>5895289</v>
      </c>
      <c r="O4" s="17" t="s">
        <v>5561</v>
      </c>
      <c r="P4" s="17" t="s">
        <v>5562</v>
      </c>
      <c r="Q4" s="17" t="s">
        <v>5563</v>
      </c>
      <c r="R4" s="17" t="s">
        <v>5564</v>
      </c>
      <c r="S4" s="17" t="s">
        <v>5321</v>
      </c>
      <c r="T4" s="17" t="s">
        <v>5321</v>
      </c>
      <c r="U4" s="17" t="s">
        <v>5565</v>
      </c>
      <c r="V4" s="17">
        <v>1</v>
      </c>
      <c r="W4" s="17">
        <v>0</v>
      </c>
      <c r="X4" s="17">
        <v>0</v>
      </c>
    </row>
    <row r="5" spans="1:24" s="17" customFormat="1" ht="11.25" x14ac:dyDescent="0.2">
      <c r="A5" s="17" t="s">
        <v>5698</v>
      </c>
      <c r="B5" s="17" t="s">
        <v>5699</v>
      </c>
      <c r="C5" s="17" t="s">
        <v>5700</v>
      </c>
      <c r="D5" s="17" t="s">
        <v>5325</v>
      </c>
      <c r="E5" s="17">
        <v>2021</v>
      </c>
      <c r="F5" s="17" t="s">
        <v>5460</v>
      </c>
      <c r="H5" s="17" t="s">
        <v>5701</v>
      </c>
      <c r="I5" s="17" t="s">
        <v>5702</v>
      </c>
      <c r="J5" s="17" t="s">
        <v>5703</v>
      </c>
      <c r="K5" s="17" t="s">
        <v>5704</v>
      </c>
      <c r="L5" s="17" t="s">
        <v>5659</v>
      </c>
      <c r="M5" s="64">
        <v>2847410</v>
      </c>
      <c r="N5" s="64">
        <v>1708444</v>
      </c>
      <c r="O5" s="17" t="s">
        <v>5705</v>
      </c>
      <c r="P5" s="17" t="s">
        <v>5706</v>
      </c>
      <c r="Q5" s="17" t="s">
        <v>5707</v>
      </c>
      <c r="R5" s="17" t="s">
        <v>5321</v>
      </c>
      <c r="S5" s="17" t="s">
        <v>5708</v>
      </c>
      <c r="T5" s="17" t="s">
        <v>5321</v>
      </c>
      <c r="U5" s="17" t="s">
        <v>5709</v>
      </c>
      <c r="V5" s="17">
        <v>1</v>
      </c>
      <c r="W5" s="17">
        <v>0</v>
      </c>
      <c r="X5" s="17">
        <v>0</v>
      </c>
    </row>
    <row r="6" spans="1:24" s="17" customFormat="1" ht="11.25" x14ac:dyDescent="0.2">
      <c r="A6" s="17" t="s">
        <v>5829</v>
      </c>
      <c r="B6" s="17" t="s">
        <v>5830</v>
      </c>
      <c r="C6" s="17" t="s">
        <v>5831</v>
      </c>
      <c r="D6" s="17" t="s">
        <v>5325</v>
      </c>
      <c r="E6" s="17">
        <v>2014</v>
      </c>
      <c r="F6" s="17" t="s">
        <v>5326</v>
      </c>
      <c r="H6" s="17" t="s">
        <v>5832</v>
      </c>
      <c r="I6" s="17" t="s">
        <v>5833</v>
      </c>
      <c r="J6" s="17" t="s">
        <v>5560</v>
      </c>
      <c r="K6" s="17" t="s">
        <v>5834</v>
      </c>
      <c r="L6" s="17" t="s">
        <v>5835</v>
      </c>
      <c r="M6" s="64">
        <v>2699565</v>
      </c>
      <c r="N6" s="64">
        <v>1619741</v>
      </c>
      <c r="O6" s="17" t="s">
        <v>5836</v>
      </c>
      <c r="P6" s="17" t="s">
        <v>5837</v>
      </c>
      <c r="Q6" s="17" t="s">
        <v>5563</v>
      </c>
      <c r="R6" s="17" t="s">
        <v>5375</v>
      </c>
      <c r="S6" s="17" t="s">
        <v>5838</v>
      </c>
      <c r="T6" s="17" t="s">
        <v>5321</v>
      </c>
      <c r="U6" s="17" t="s">
        <v>5839</v>
      </c>
      <c r="V6" s="17">
        <v>1</v>
      </c>
      <c r="W6" s="17">
        <v>0</v>
      </c>
      <c r="X6" s="17">
        <v>0</v>
      </c>
    </row>
    <row r="7" spans="1:24" s="17" customFormat="1" ht="11.25" x14ac:dyDescent="0.2">
      <c r="A7" s="17" t="s">
        <v>5840</v>
      </c>
      <c r="B7" s="17" t="s">
        <v>5841</v>
      </c>
      <c r="C7" s="17" t="s">
        <v>5842</v>
      </c>
      <c r="D7" s="17" t="s">
        <v>5325</v>
      </c>
      <c r="E7" s="17">
        <v>2014</v>
      </c>
      <c r="F7" s="17" t="s">
        <v>5326</v>
      </c>
      <c r="H7" s="17" t="s">
        <v>5843</v>
      </c>
      <c r="I7" s="17" t="s">
        <v>5844</v>
      </c>
      <c r="J7" s="17" t="s">
        <v>5481</v>
      </c>
      <c r="K7" s="17" t="s">
        <v>5774</v>
      </c>
      <c r="L7" s="17" t="s">
        <v>5845</v>
      </c>
      <c r="M7" s="64">
        <v>15996416</v>
      </c>
      <c r="N7" s="64">
        <v>11984887</v>
      </c>
      <c r="O7" s="17" t="s">
        <v>5846</v>
      </c>
      <c r="P7" s="17" t="s">
        <v>5847</v>
      </c>
      <c r="Q7" s="17" t="s">
        <v>5797</v>
      </c>
      <c r="R7" s="17" t="s">
        <v>5848</v>
      </c>
      <c r="S7" s="17" t="s">
        <v>5838</v>
      </c>
      <c r="T7" s="17" t="s">
        <v>5321</v>
      </c>
      <c r="U7" s="17" t="s">
        <v>5849</v>
      </c>
      <c r="V7" s="17">
        <v>1</v>
      </c>
      <c r="W7" s="17">
        <v>0</v>
      </c>
      <c r="X7" s="17">
        <v>0</v>
      </c>
    </row>
    <row r="8" spans="1:24" s="17" customFormat="1" ht="11.25" x14ac:dyDescent="0.2">
      <c r="A8" s="17" t="s">
        <v>5946</v>
      </c>
      <c r="B8" s="17" t="s">
        <v>5947</v>
      </c>
      <c r="C8" s="17" t="s">
        <v>5948</v>
      </c>
      <c r="D8" s="17" t="s">
        <v>5450</v>
      </c>
      <c r="E8" s="17">
        <v>2015</v>
      </c>
      <c r="F8" s="17" t="s">
        <v>11</v>
      </c>
      <c r="I8" s="17" t="s">
        <v>5949</v>
      </c>
      <c r="J8" s="17" t="s">
        <v>5384</v>
      </c>
      <c r="K8" s="17" t="s">
        <v>5950</v>
      </c>
      <c r="L8" s="17" t="s">
        <v>5951</v>
      </c>
      <c r="M8" s="64">
        <v>433328</v>
      </c>
      <c r="N8" s="64">
        <v>259996</v>
      </c>
      <c r="O8" s="17" t="s">
        <v>5952</v>
      </c>
      <c r="P8" s="17" t="s">
        <v>5953</v>
      </c>
      <c r="Q8" s="17" t="s">
        <v>5954</v>
      </c>
      <c r="R8" s="17" t="s">
        <v>5321</v>
      </c>
      <c r="S8" s="17" t="s">
        <v>5321</v>
      </c>
      <c r="T8" s="17" t="s">
        <v>5321</v>
      </c>
      <c r="U8" s="17" t="s">
        <v>5321</v>
      </c>
      <c r="V8" s="17">
        <v>1</v>
      </c>
      <c r="W8" s="17">
        <v>0</v>
      </c>
      <c r="X8" s="17">
        <v>0</v>
      </c>
    </row>
    <row r="9" spans="1:24" s="17" customFormat="1" ht="11.25" x14ac:dyDescent="0.2">
      <c r="A9" s="17" t="s">
        <v>6081</v>
      </c>
      <c r="B9" s="17" t="s">
        <v>6082</v>
      </c>
      <c r="C9" s="17" t="s">
        <v>6083</v>
      </c>
      <c r="D9" s="17" t="s">
        <v>5325</v>
      </c>
      <c r="E9" s="17">
        <v>2014</v>
      </c>
      <c r="F9" s="17" t="s">
        <v>6084</v>
      </c>
      <c r="H9" s="17" t="s">
        <v>6085</v>
      </c>
      <c r="I9" s="17" t="s">
        <v>6086</v>
      </c>
      <c r="J9" s="17" t="s">
        <v>5607</v>
      </c>
      <c r="K9" s="17" t="s">
        <v>5936</v>
      </c>
      <c r="L9" s="17" t="s">
        <v>5608</v>
      </c>
      <c r="M9" s="64">
        <v>5805123</v>
      </c>
      <c r="N9" s="64">
        <v>3478377</v>
      </c>
      <c r="O9" s="17" t="s">
        <v>6087</v>
      </c>
      <c r="P9" s="17" t="s">
        <v>6088</v>
      </c>
      <c r="Q9" s="17" t="s">
        <v>6089</v>
      </c>
      <c r="R9" s="17" t="s">
        <v>5375</v>
      </c>
      <c r="S9" s="17" t="s">
        <v>6090</v>
      </c>
      <c r="T9" s="17" t="s">
        <v>5321</v>
      </c>
      <c r="U9" s="17" t="s">
        <v>6091</v>
      </c>
      <c r="V9" s="17">
        <v>1</v>
      </c>
      <c r="W9" s="17">
        <v>0</v>
      </c>
      <c r="X9" s="17">
        <v>0</v>
      </c>
    </row>
    <row r="10" spans="1:24" s="17" customFormat="1" ht="11.25" x14ac:dyDescent="0.2">
      <c r="A10" s="17" t="s">
        <v>6406</v>
      </c>
      <c r="B10" s="17" t="s">
        <v>6407</v>
      </c>
      <c r="C10" s="17" t="s">
        <v>6408</v>
      </c>
      <c r="D10" s="17" t="s">
        <v>5325</v>
      </c>
      <c r="E10" s="17">
        <v>2016</v>
      </c>
      <c r="F10" s="17" t="s">
        <v>11</v>
      </c>
      <c r="H10" s="17" t="s">
        <v>6409</v>
      </c>
      <c r="I10" s="17" t="s">
        <v>6410</v>
      </c>
      <c r="J10" s="17" t="s">
        <v>5597</v>
      </c>
      <c r="K10" s="17" t="s">
        <v>5410</v>
      </c>
      <c r="L10" s="17" t="s">
        <v>6411</v>
      </c>
      <c r="M10" s="64">
        <v>3954587</v>
      </c>
      <c r="N10" s="64">
        <v>2918688</v>
      </c>
      <c r="O10" s="17" t="s">
        <v>6412</v>
      </c>
      <c r="P10" s="17" t="s">
        <v>6413</v>
      </c>
      <c r="Q10" s="17" t="s">
        <v>6414</v>
      </c>
      <c r="R10" s="17" t="s">
        <v>5375</v>
      </c>
      <c r="S10" s="17" t="s">
        <v>6415</v>
      </c>
      <c r="T10" s="17" t="s">
        <v>5321</v>
      </c>
      <c r="U10" s="17" t="s">
        <v>6416</v>
      </c>
      <c r="V10" s="17">
        <v>1</v>
      </c>
      <c r="W10" s="17">
        <v>0</v>
      </c>
      <c r="X10" s="17">
        <v>0</v>
      </c>
    </row>
    <row r="11" spans="1:24" s="17" customFormat="1" ht="11.25" x14ac:dyDescent="0.2">
      <c r="A11" s="17" t="s">
        <v>6441</v>
      </c>
      <c r="B11" s="17" t="s">
        <v>6442</v>
      </c>
      <c r="C11" s="17" t="s">
        <v>6443</v>
      </c>
      <c r="D11" s="17" t="s">
        <v>5325</v>
      </c>
      <c r="E11" s="17">
        <v>2016</v>
      </c>
      <c r="F11" s="17" t="s">
        <v>11</v>
      </c>
      <c r="H11" s="17" t="s">
        <v>6444</v>
      </c>
      <c r="I11" s="17" t="s">
        <v>6445</v>
      </c>
      <c r="J11" s="17" t="s">
        <v>5409</v>
      </c>
      <c r="K11" s="17" t="s">
        <v>5385</v>
      </c>
      <c r="L11" s="17" t="s">
        <v>5411</v>
      </c>
      <c r="M11" s="64">
        <v>3862925</v>
      </c>
      <c r="N11" s="64">
        <v>2317755</v>
      </c>
      <c r="O11" s="17" t="s">
        <v>6446</v>
      </c>
      <c r="P11" s="17" t="s">
        <v>6447</v>
      </c>
      <c r="Q11" s="17" t="s">
        <v>6448</v>
      </c>
      <c r="R11" s="17" t="s">
        <v>5980</v>
      </c>
      <c r="S11" s="17" t="s">
        <v>5838</v>
      </c>
      <c r="T11" s="17" t="s">
        <v>5321</v>
      </c>
      <c r="U11" s="17" t="s">
        <v>6449</v>
      </c>
      <c r="V11" s="17">
        <v>1</v>
      </c>
      <c r="W11" s="17">
        <v>0</v>
      </c>
      <c r="X11" s="17">
        <v>0</v>
      </c>
    </row>
    <row r="12" spans="1:24" s="17" customFormat="1" ht="11.25" x14ac:dyDescent="0.2">
      <c r="A12" s="17" t="s">
        <v>6689</v>
      </c>
      <c r="B12" s="17" t="s">
        <v>6690</v>
      </c>
      <c r="C12" s="17" t="s">
        <v>6691</v>
      </c>
      <c r="D12" s="17" t="s">
        <v>5325</v>
      </c>
      <c r="E12" s="17">
        <v>2016</v>
      </c>
      <c r="F12" s="17" t="s">
        <v>6374</v>
      </c>
      <c r="H12" s="17" t="s">
        <v>6692</v>
      </c>
      <c r="I12" s="17" t="s">
        <v>6693</v>
      </c>
      <c r="J12" s="17" t="s">
        <v>5597</v>
      </c>
      <c r="K12" s="17" t="s">
        <v>6694</v>
      </c>
      <c r="L12" s="17" t="s">
        <v>6695</v>
      </c>
      <c r="M12" s="64">
        <v>850611</v>
      </c>
      <c r="N12" s="64">
        <v>637950</v>
      </c>
      <c r="O12" s="17" t="s">
        <v>6696</v>
      </c>
      <c r="P12" s="17" t="s">
        <v>6697</v>
      </c>
      <c r="Q12" s="17" t="s">
        <v>6414</v>
      </c>
      <c r="R12" s="17" t="s">
        <v>6698</v>
      </c>
      <c r="S12" s="17" t="s">
        <v>5321</v>
      </c>
      <c r="T12" s="17" t="s">
        <v>5321</v>
      </c>
      <c r="U12" s="17" t="s">
        <v>6699</v>
      </c>
      <c r="V12" s="17">
        <v>1</v>
      </c>
      <c r="W12" s="17">
        <v>0</v>
      </c>
      <c r="X12" s="17">
        <v>0</v>
      </c>
    </row>
    <row r="13" spans="1:24" s="17" customFormat="1" ht="11.25" x14ac:dyDescent="0.2">
      <c r="A13" s="17" t="s">
        <v>6748</v>
      </c>
      <c r="B13" s="17" t="s">
        <v>6749</v>
      </c>
      <c r="C13" s="17" t="s">
        <v>6750</v>
      </c>
      <c r="D13" s="17" t="s">
        <v>5325</v>
      </c>
      <c r="E13" s="17">
        <v>2016</v>
      </c>
      <c r="F13" s="17" t="s">
        <v>5882</v>
      </c>
      <c r="H13" s="17" t="s">
        <v>6751</v>
      </c>
      <c r="I13" s="17" t="s">
        <v>6752</v>
      </c>
      <c r="J13" s="17" t="s">
        <v>5560</v>
      </c>
      <c r="K13" s="17" t="s">
        <v>5410</v>
      </c>
      <c r="L13" s="17" t="s">
        <v>5845</v>
      </c>
      <c r="M13" s="64">
        <v>2345329</v>
      </c>
      <c r="N13" s="64">
        <v>1754918</v>
      </c>
      <c r="O13" s="17" t="s">
        <v>6753</v>
      </c>
      <c r="P13" s="17" t="s">
        <v>6754</v>
      </c>
      <c r="Q13" s="17" t="s">
        <v>6755</v>
      </c>
      <c r="R13" s="17" t="s">
        <v>6728</v>
      </c>
      <c r="S13" s="17" t="s">
        <v>6756</v>
      </c>
      <c r="T13" s="17" t="s">
        <v>5321</v>
      </c>
      <c r="U13" s="17" t="s">
        <v>6757</v>
      </c>
      <c r="V13" s="17">
        <v>1</v>
      </c>
      <c r="W13" s="17">
        <v>0</v>
      </c>
      <c r="X13" s="17">
        <v>0</v>
      </c>
    </row>
    <row r="14" spans="1:24" s="17" customFormat="1" ht="11.25" x14ac:dyDescent="0.2">
      <c r="A14" s="17" t="s">
        <v>6830</v>
      </c>
      <c r="B14" s="17" t="s">
        <v>6831</v>
      </c>
      <c r="C14" s="17" t="s">
        <v>6832</v>
      </c>
      <c r="D14" s="17" t="s">
        <v>5325</v>
      </c>
      <c r="E14" s="17">
        <v>2014</v>
      </c>
      <c r="F14" s="17" t="s">
        <v>6130</v>
      </c>
      <c r="H14" s="17" t="s">
        <v>6833</v>
      </c>
      <c r="I14" s="17" t="s">
        <v>6834</v>
      </c>
      <c r="J14" s="17" t="s">
        <v>5560</v>
      </c>
      <c r="K14" s="17" t="s">
        <v>5865</v>
      </c>
      <c r="L14" s="17" t="s">
        <v>5411</v>
      </c>
      <c r="M14" s="64">
        <v>6220049</v>
      </c>
      <c r="N14" s="64">
        <v>3732029</v>
      </c>
      <c r="O14" s="17" t="s">
        <v>6835</v>
      </c>
      <c r="P14" s="17" t="s">
        <v>6836</v>
      </c>
      <c r="Q14" s="17" t="s">
        <v>5797</v>
      </c>
      <c r="R14" s="17" t="s">
        <v>6837</v>
      </c>
      <c r="S14" s="17" t="s">
        <v>6838</v>
      </c>
      <c r="T14" s="17" t="s">
        <v>5321</v>
      </c>
      <c r="U14" s="17" t="s">
        <v>6839</v>
      </c>
      <c r="V14" s="17">
        <v>1</v>
      </c>
      <c r="W14" s="17">
        <v>0</v>
      </c>
      <c r="X14" s="17">
        <v>0</v>
      </c>
    </row>
    <row r="15" spans="1:24" s="17" customFormat="1" ht="11.25" x14ac:dyDescent="0.2">
      <c r="A15" s="17" t="s">
        <v>6987</v>
      </c>
      <c r="B15" s="17" t="s">
        <v>6988</v>
      </c>
      <c r="C15" s="17" t="s">
        <v>6989</v>
      </c>
      <c r="D15" s="17" t="s">
        <v>5325</v>
      </c>
      <c r="E15" s="17">
        <v>2016</v>
      </c>
      <c r="F15" s="17" t="s">
        <v>5496</v>
      </c>
      <c r="H15" s="17" t="s">
        <v>6990</v>
      </c>
      <c r="I15" s="17" t="s">
        <v>6991</v>
      </c>
      <c r="J15" s="17" t="s">
        <v>5384</v>
      </c>
      <c r="K15" s="17" t="s">
        <v>6992</v>
      </c>
      <c r="L15" s="17" t="s">
        <v>5411</v>
      </c>
      <c r="M15" s="64">
        <v>2223788</v>
      </c>
      <c r="N15" s="64">
        <v>1331160</v>
      </c>
      <c r="O15" s="17" t="s">
        <v>6608</v>
      </c>
      <c r="P15" s="17" t="s">
        <v>6993</v>
      </c>
      <c r="Q15" s="17" t="s">
        <v>6414</v>
      </c>
      <c r="R15" s="17" t="s">
        <v>5375</v>
      </c>
      <c r="S15" s="17" t="s">
        <v>6994</v>
      </c>
      <c r="T15" s="17" t="s">
        <v>5321</v>
      </c>
      <c r="U15" s="17" t="s">
        <v>6995</v>
      </c>
      <c r="V15" s="17">
        <v>1</v>
      </c>
      <c r="W15" s="17">
        <v>0</v>
      </c>
      <c r="X15" s="17">
        <v>0</v>
      </c>
    </row>
    <row r="16" spans="1:24" s="17" customFormat="1" ht="11.25" x14ac:dyDescent="0.2">
      <c r="A16" s="17" t="s">
        <v>7195</v>
      </c>
      <c r="B16" s="17" t="s">
        <v>7196</v>
      </c>
      <c r="C16" s="17" t="s">
        <v>7197</v>
      </c>
      <c r="D16" s="17" t="s">
        <v>5325</v>
      </c>
      <c r="E16" s="17">
        <v>2016</v>
      </c>
      <c r="F16" s="17" t="s">
        <v>5313</v>
      </c>
      <c r="H16" s="17" t="s">
        <v>7198</v>
      </c>
      <c r="I16" s="17" t="s">
        <v>7199</v>
      </c>
      <c r="J16" s="17" t="s">
        <v>5329</v>
      </c>
      <c r="K16" s="17" t="s">
        <v>5410</v>
      </c>
      <c r="L16" s="17" t="s">
        <v>5521</v>
      </c>
      <c r="M16" s="64">
        <v>7024703</v>
      </c>
      <c r="N16" s="64">
        <v>5085000</v>
      </c>
      <c r="O16" s="17" t="s">
        <v>7200</v>
      </c>
      <c r="P16" s="17" t="s">
        <v>7201</v>
      </c>
      <c r="Q16" s="17" t="s">
        <v>7202</v>
      </c>
      <c r="R16" s="17" t="s">
        <v>7203</v>
      </c>
      <c r="S16" s="17" t="s">
        <v>7204</v>
      </c>
      <c r="T16" s="17" t="s">
        <v>5321</v>
      </c>
      <c r="U16" s="17" t="s">
        <v>7205</v>
      </c>
      <c r="V16" s="17">
        <v>1</v>
      </c>
      <c r="W16" s="17">
        <v>0</v>
      </c>
      <c r="X16" s="17">
        <v>0</v>
      </c>
    </row>
    <row r="17" spans="1:24" s="17" customFormat="1" ht="11.25" x14ac:dyDescent="0.2">
      <c r="A17" s="17" t="s">
        <v>7206</v>
      </c>
      <c r="B17" s="17" t="s">
        <v>7207</v>
      </c>
      <c r="C17" s="17" t="s">
        <v>7208</v>
      </c>
      <c r="D17" s="17" t="s">
        <v>5325</v>
      </c>
      <c r="E17" s="17">
        <v>2016</v>
      </c>
      <c r="F17" s="17" t="s">
        <v>5313</v>
      </c>
      <c r="H17" s="17" t="s">
        <v>7209</v>
      </c>
      <c r="I17" s="17" t="s">
        <v>7210</v>
      </c>
      <c r="J17" s="17" t="s">
        <v>5607</v>
      </c>
      <c r="K17" s="17" t="s">
        <v>5385</v>
      </c>
      <c r="L17" s="17" t="s">
        <v>5411</v>
      </c>
      <c r="M17" s="64">
        <v>4222005</v>
      </c>
      <c r="N17" s="64">
        <v>2533203</v>
      </c>
      <c r="O17" s="17" t="s">
        <v>6497</v>
      </c>
      <c r="P17" s="17" t="s">
        <v>7211</v>
      </c>
      <c r="Q17" s="17" t="s">
        <v>5797</v>
      </c>
      <c r="R17" s="17" t="s">
        <v>5375</v>
      </c>
      <c r="S17" s="17" t="s">
        <v>7212</v>
      </c>
      <c r="T17" s="17" t="s">
        <v>5321</v>
      </c>
      <c r="U17" s="17" t="s">
        <v>7213</v>
      </c>
      <c r="V17" s="17">
        <v>1</v>
      </c>
      <c r="W17" s="17">
        <v>0</v>
      </c>
      <c r="X17" s="17">
        <v>0</v>
      </c>
    </row>
    <row r="18" spans="1:24" s="17" customFormat="1" ht="11.25" x14ac:dyDescent="0.2">
      <c r="A18" s="17" t="s">
        <v>7214</v>
      </c>
      <c r="B18" s="17" t="s">
        <v>7215</v>
      </c>
      <c r="C18" s="17" t="s">
        <v>7216</v>
      </c>
      <c r="D18" s="17" t="s">
        <v>5325</v>
      </c>
      <c r="E18" s="17">
        <v>2016</v>
      </c>
      <c r="F18" s="17" t="s">
        <v>5313</v>
      </c>
      <c r="H18" s="17" t="s">
        <v>7209</v>
      </c>
      <c r="I18" s="17" t="s">
        <v>7217</v>
      </c>
      <c r="J18" s="17" t="s">
        <v>5384</v>
      </c>
      <c r="K18" s="17" t="s">
        <v>6274</v>
      </c>
      <c r="L18" s="17" t="s">
        <v>5473</v>
      </c>
      <c r="M18" s="64">
        <v>2452784</v>
      </c>
      <c r="N18" s="64">
        <v>1471670</v>
      </c>
      <c r="O18" s="17" t="s">
        <v>7218</v>
      </c>
      <c r="P18" s="17" t="s">
        <v>7219</v>
      </c>
      <c r="Q18" s="17" t="s">
        <v>6414</v>
      </c>
      <c r="R18" s="17" t="s">
        <v>7220</v>
      </c>
      <c r="S18" s="17" t="s">
        <v>7221</v>
      </c>
      <c r="T18" s="17" t="s">
        <v>5321</v>
      </c>
      <c r="U18" s="17" t="s">
        <v>7222</v>
      </c>
      <c r="V18" s="17">
        <v>1</v>
      </c>
      <c r="W18" s="17">
        <v>0</v>
      </c>
      <c r="X18" s="17">
        <v>0</v>
      </c>
    </row>
    <row r="19" spans="1:24" s="17" customFormat="1" ht="11.25" x14ac:dyDescent="0.2">
      <c r="A19" s="17" t="s">
        <v>7258</v>
      </c>
      <c r="B19" s="17" t="s">
        <v>7259</v>
      </c>
      <c r="C19" s="17" t="s">
        <v>7260</v>
      </c>
      <c r="D19" s="17" t="s">
        <v>5325</v>
      </c>
      <c r="E19" s="17">
        <v>2017</v>
      </c>
      <c r="F19" s="17" t="s">
        <v>5394</v>
      </c>
      <c r="H19" s="17" t="s">
        <v>7261</v>
      </c>
      <c r="I19" s="17" t="s">
        <v>7262</v>
      </c>
      <c r="J19" s="17" t="s">
        <v>7232</v>
      </c>
      <c r="K19" s="17" t="s">
        <v>6123</v>
      </c>
      <c r="L19" s="17" t="s">
        <v>5358</v>
      </c>
      <c r="M19" s="64">
        <v>6339079</v>
      </c>
      <c r="N19" s="64">
        <v>4754309</v>
      </c>
      <c r="O19" s="17" t="s">
        <v>7263</v>
      </c>
      <c r="P19" s="17" t="s">
        <v>5628</v>
      </c>
      <c r="Q19" s="17" t="s">
        <v>7264</v>
      </c>
      <c r="R19" s="17" t="s">
        <v>7265</v>
      </c>
      <c r="S19" s="17" t="s">
        <v>5321</v>
      </c>
      <c r="T19" s="17" t="s">
        <v>5321</v>
      </c>
      <c r="U19" s="17" t="s">
        <v>5321</v>
      </c>
      <c r="V19" s="17">
        <v>1</v>
      </c>
      <c r="W19" s="17">
        <v>0</v>
      </c>
      <c r="X19" s="17">
        <v>0</v>
      </c>
    </row>
    <row r="20" spans="1:24" s="17" customFormat="1" ht="11.25" x14ac:dyDescent="0.2">
      <c r="A20" s="17" t="s">
        <v>7413</v>
      </c>
      <c r="B20" s="17" t="s">
        <v>7414</v>
      </c>
      <c r="C20" s="17" t="s">
        <v>7415</v>
      </c>
      <c r="D20" s="17" t="s">
        <v>5325</v>
      </c>
      <c r="E20" s="17">
        <v>2017</v>
      </c>
      <c r="F20" s="17" t="s">
        <v>11</v>
      </c>
      <c r="H20" s="17" t="s">
        <v>7416</v>
      </c>
      <c r="I20" s="17" t="s">
        <v>7417</v>
      </c>
      <c r="J20" s="17" t="s">
        <v>5329</v>
      </c>
      <c r="K20" s="17" t="s">
        <v>5598</v>
      </c>
      <c r="L20" s="17" t="s">
        <v>6934</v>
      </c>
      <c r="M20" s="64">
        <v>4890137</v>
      </c>
      <c r="N20" s="64">
        <v>2934082</v>
      </c>
      <c r="O20" s="17" t="s">
        <v>7418</v>
      </c>
      <c r="P20" s="17" t="s">
        <v>7419</v>
      </c>
      <c r="Q20" s="17" t="s">
        <v>7420</v>
      </c>
      <c r="R20" s="17" t="s">
        <v>7421</v>
      </c>
      <c r="S20" s="17" t="s">
        <v>7422</v>
      </c>
      <c r="T20" s="17" t="s">
        <v>5321</v>
      </c>
      <c r="U20" s="17" t="s">
        <v>7423</v>
      </c>
      <c r="V20" s="17">
        <v>1</v>
      </c>
      <c r="W20" s="17">
        <v>0</v>
      </c>
      <c r="X20" s="17">
        <v>0</v>
      </c>
    </row>
    <row r="21" spans="1:24" s="17" customFormat="1" ht="11.25" x14ac:dyDescent="0.2">
      <c r="A21" s="17" t="s">
        <v>7470</v>
      </c>
      <c r="B21" s="17" t="s">
        <v>7471</v>
      </c>
      <c r="C21" s="17" t="s">
        <v>7472</v>
      </c>
      <c r="D21" s="17" t="s">
        <v>5325</v>
      </c>
      <c r="E21" s="17">
        <v>2017</v>
      </c>
      <c r="F21" s="17" t="s">
        <v>5460</v>
      </c>
      <c r="H21" s="17" t="s">
        <v>7473</v>
      </c>
      <c r="I21" s="17" t="s">
        <v>7474</v>
      </c>
      <c r="J21" s="17" t="s">
        <v>5560</v>
      </c>
      <c r="K21" s="17" t="s">
        <v>7381</v>
      </c>
      <c r="L21" s="17" t="s">
        <v>5976</v>
      </c>
      <c r="M21" s="64">
        <v>2844675</v>
      </c>
      <c r="N21" s="64">
        <v>1706805</v>
      </c>
      <c r="O21" s="17" t="s">
        <v>5952</v>
      </c>
      <c r="P21" s="17" t="s">
        <v>7475</v>
      </c>
      <c r="Q21" s="17" t="s">
        <v>7476</v>
      </c>
      <c r="R21" s="17" t="s">
        <v>7477</v>
      </c>
      <c r="S21" s="17" t="s">
        <v>5321</v>
      </c>
      <c r="T21" s="17" t="s">
        <v>5321</v>
      </c>
      <c r="U21" s="17" t="s">
        <v>7478</v>
      </c>
      <c r="V21" s="17">
        <v>1</v>
      </c>
      <c r="W21" s="17">
        <v>0</v>
      </c>
      <c r="X21" s="17">
        <v>0</v>
      </c>
    </row>
    <row r="22" spans="1:24" s="17" customFormat="1" ht="11.25" x14ac:dyDescent="0.2">
      <c r="A22" s="17" t="s">
        <v>7634</v>
      </c>
      <c r="B22" s="17" t="s">
        <v>7635</v>
      </c>
      <c r="C22" s="17" t="s">
        <v>7636</v>
      </c>
      <c r="D22" s="17" t="s">
        <v>5325</v>
      </c>
      <c r="E22" s="17">
        <v>2017</v>
      </c>
      <c r="F22" s="17" t="s">
        <v>5326</v>
      </c>
      <c r="H22" s="17" t="s">
        <v>7637</v>
      </c>
      <c r="I22" s="17" t="s">
        <v>7638</v>
      </c>
      <c r="J22" s="17" t="s">
        <v>5597</v>
      </c>
      <c r="K22" s="17" t="s">
        <v>7287</v>
      </c>
      <c r="L22" s="17" t="s">
        <v>7639</v>
      </c>
      <c r="M22" s="64">
        <v>9512759</v>
      </c>
      <c r="N22" s="64">
        <v>5707655</v>
      </c>
      <c r="O22" s="17" t="s">
        <v>5561</v>
      </c>
      <c r="P22" s="17" t="s">
        <v>7640</v>
      </c>
      <c r="Q22" s="17" t="s">
        <v>6414</v>
      </c>
      <c r="R22" s="17" t="s">
        <v>7641</v>
      </c>
      <c r="S22" s="17" t="s">
        <v>5321</v>
      </c>
      <c r="T22" s="17" t="s">
        <v>5321</v>
      </c>
      <c r="U22" s="17" t="s">
        <v>7642</v>
      </c>
      <c r="V22" s="17">
        <v>1</v>
      </c>
      <c r="W22" s="17">
        <v>0</v>
      </c>
      <c r="X22" s="17">
        <v>0</v>
      </c>
    </row>
    <row r="23" spans="1:24" s="17" customFormat="1" ht="11.25" x14ac:dyDescent="0.2">
      <c r="A23" s="17" t="s">
        <v>7643</v>
      </c>
      <c r="B23" s="17" t="s">
        <v>7644</v>
      </c>
      <c r="C23" s="17" t="s">
        <v>7645</v>
      </c>
      <c r="D23" s="17" t="s">
        <v>5325</v>
      </c>
      <c r="E23" s="17">
        <v>2017</v>
      </c>
      <c r="F23" s="17" t="s">
        <v>5791</v>
      </c>
      <c r="H23" s="17" t="s">
        <v>7646</v>
      </c>
      <c r="I23" s="17" t="s">
        <v>7647</v>
      </c>
      <c r="J23" s="17" t="s">
        <v>5481</v>
      </c>
      <c r="K23" s="17" t="s">
        <v>5764</v>
      </c>
      <c r="L23" s="17" t="s">
        <v>6934</v>
      </c>
      <c r="M23" s="64">
        <v>1921387</v>
      </c>
      <c r="N23" s="64">
        <v>1152832</v>
      </c>
      <c r="O23" s="17" t="s">
        <v>5372</v>
      </c>
      <c r="P23" s="17" t="s">
        <v>7648</v>
      </c>
      <c r="Q23" s="17" t="s">
        <v>7649</v>
      </c>
      <c r="R23" s="17" t="s">
        <v>5375</v>
      </c>
      <c r="S23" s="17" t="s">
        <v>7650</v>
      </c>
      <c r="T23" s="17" t="s">
        <v>5321</v>
      </c>
      <c r="U23" s="17" t="s">
        <v>7651</v>
      </c>
      <c r="V23" s="17">
        <v>1</v>
      </c>
      <c r="W23" s="17">
        <v>0</v>
      </c>
      <c r="X23" s="17">
        <v>0</v>
      </c>
    </row>
    <row r="24" spans="1:24" s="17" customFormat="1" ht="11.25" x14ac:dyDescent="0.2">
      <c r="A24" s="17" t="s">
        <v>7709</v>
      </c>
      <c r="B24" s="17" t="s">
        <v>7710</v>
      </c>
      <c r="C24" s="17" t="s">
        <v>7711</v>
      </c>
      <c r="D24" s="17" t="s">
        <v>5325</v>
      </c>
      <c r="E24" s="17">
        <v>2017</v>
      </c>
      <c r="F24" s="17" t="s">
        <v>11</v>
      </c>
      <c r="I24" s="17" t="s">
        <v>7712</v>
      </c>
      <c r="J24" s="17" t="s">
        <v>5384</v>
      </c>
      <c r="K24" s="17" t="s">
        <v>7240</v>
      </c>
      <c r="L24" s="17" t="s">
        <v>7713</v>
      </c>
      <c r="M24" s="64">
        <v>1674361</v>
      </c>
      <c r="N24" s="64">
        <v>1210362</v>
      </c>
      <c r="O24" s="17" t="s">
        <v>5952</v>
      </c>
      <c r="P24" s="17" t="s">
        <v>7714</v>
      </c>
      <c r="Q24" s="17" t="s">
        <v>7715</v>
      </c>
      <c r="R24" s="17" t="s">
        <v>5375</v>
      </c>
      <c r="S24" s="17" t="s">
        <v>7716</v>
      </c>
      <c r="T24" s="17" t="s">
        <v>5321</v>
      </c>
      <c r="U24" s="17" t="s">
        <v>5321</v>
      </c>
      <c r="V24" s="17">
        <v>1</v>
      </c>
      <c r="W24" s="17">
        <v>0</v>
      </c>
      <c r="X24" s="17">
        <v>0</v>
      </c>
    </row>
    <row r="25" spans="1:24" s="17" customFormat="1" ht="11.25" x14ac:dyDescent="0.2">
      <c r="A25" s="17" t="s">
        <v>7767</v>
      </c>
      <c r="B25" s="17" t="s">
        <v>7768</v>
      </c>
      <c r="C25" s="17" t="s">
        <v>7769</v>
      </c>
      <c r="D25" s="17" t="s">
        <v>5325</v>
      </c>
      <c r="E25" s="17">
        <v>2017</v>
      </c>
      <c r="F25" s="17" t="s">
        <v>5655</v>
      </c>
      <c r="I25" s="17" t="s">
        <v>7770</v>
      </c>
      <c r="J25" s="17" t="s">
        <v>5369</v>
      </c>
      <c r="K25" s="17" t="s">
        <v>7287</v>
      </c>
      <c r="L25" s="17" t="s">
        <v>7771</v>
      </c>
      <c r="M25" s="64">
        <v>8681176</v>
      </c>
      <c r="N25" s="64">
        <v>5208706</v>
      </c>
      <c r="O25" s="17" t="s">
        <v>5745</v>
      </c>
      <c r="P25" s="17" t="s">
        <v>7772</v>
      </c>
      <c r="Q25" s="17" t="s">
        <v>7420</v>
      </c>
      <c r="R25" s="17" t="s">
        <v>7773</v>
      </c>
      <c r="S25" s="17" t="s">
        <v>7774</v>
      </c>
      <c r="T25" s="17" t="s">
        <v>7775</v>
      </c>
      <c r="U25" s="17" t="s">
        <v>7776</v>
      </c>
      <c r="V25" s="17">
        <v>1</v>
      </c>
      <c r="W25" s="17">
        <v>0</v>
      </c>
      <c r="X25" s="17">
        <v>0</v>
      </c>
    </row>
    <row r="26" spans="1:24" s="17" customFormat="1" ht="11.25" x14ac:dyDescent="0.2">
      <c r="A26" s="17" t="s">
        <v>7777</v>
      </c>
      <c r="B26" s="17" t="s">
        <v>7778</v>
      </c>
      <c r="C26" s="17" t="s">
        <v>7779</v>
      </c>
      <c r="D26" s="17" t="s">
        <v>5325</v>
      </c>
      <c r="E26" s="17">
        <v>2017</v>
      </c>
      <c r="F26" s="17" t="s">
        <v>5430</v>
      </c>
      <c r="I26" s="17" t="s">
        <v>7780</v>
      </c>
      <c r="J26" s="17" t="s">
        <v>5607</v>
      </c>
      <c r="K26" s="17" t="s">
        <v>7240</v>
      </c>
      <c r="L26" s="17" t="s">
        <v>5845</v>
      </c>
      <c r="M26" s="64">
        <v>3569390</v>
      </c>
      <c r="N26" s="64">
        <v>1886746</v>
      </c>
      <c r="O26" s="17" t="s">
        <v>5952</v>
      </c>
      <c r="P26" s="17" t="s">
        <v>7781</v>
      </c>
      <c r="Q26" s="17" t="s">
        <v>7476</v>
      </c>
      <c r="R26" s="17" t="s">
        <v>5980</v>
      </c>
      <c r="S26" s="17" t="s">
        <v>5838</v>
      </c>
      <c r="T26" s="17" t="s">
        <v>5321</v>
      </c>
      <c r="U26" s="17" t="s">
        <v>5321</v>
      </c>
      <c r="V26" s="17">
        <v>1</v>
      </c>
      <c r="W26" s="17">
        <v>0</v>
      </c>
      <c r="X26" s="17">
        <v>0</v>
      </c>
    </row>
    <row r="27" spans="1:24" s="17" customFormat="1" ht="11.25" x14ac:dyDescent="0.2">
      <c r="A27" s="17" t="s">
        <v>7818</v>
      </c>
      <c r="B27" s="17" t="s">
        <v>7819</v>
      </c>
      <c r="C27" s="17" t="s">
        <v>7820</v>
      </c>
      <c r="D27" s="17" t="s">
        <v>5325</v>
      </c>
      <c r="E27" s="17">
        <v>2017</v>
      </c>
      <c r="F27" s="17" t="s">
        <v>5516</v>
      </c>
      <c r="I27" s="17" t="s">
        <v>7821</v>
      </c>
      <c r="J27" s="17" t="s">
        <v>5329</v>
      </c>
      <c r="K27" s="17" t="s">
        <v>7381</v>
      </c>
      <c r="L27" s="17" t="s">
        <v>5488</v>
      </c>
      <c r="M27" s="64">
        <v>1785392</v>
      </c>
      <c r="N27" s="64">
        <v>1057071</v>
      </c>
      <c r="O27" s="17" t="s">
        <v>7822</v>
      </c>
      <c r="P27" s="17" t="s">
        <v>7823</v>
      </c>
      <c r="Q27" s="17" t="s">
        <v>7824</v>
      </c>
      <c r="R27" s="17" t="s">
        <v>7825</v>
      </c>
      <c r="S27" s="17" t="s">
        <v>7826</v>
      </c>
      <c r="T27" s="17" t="s">
        <v>5321</v>
      </c>
      <c r="U27" s="17" t="s">
        <v>7827</v>
      </c>
      <c r="V27" s="17">
        <v>1</v>
      </c>
      <c r="W27" s="17">
        <v>0</v>
      </c>
      <c r="X27" s="17">
        <v>0</v>
      </c>
    </row>
    <row r="28" spans="1:24" s="17" customFormat="1" ht="11.25" x14ac:dyDescent="0.2">
      <c r="A28" s="17" t="s">
        <v>7849</v>
      </c>
      <c r="B28" s="17" t="s">
        <v>7850</v>
      </c>
      <c r="C28" s="17" t="s">
        <v>7851</v>
      </c>
      <c r="D28" s="17" t="s">
        <v>5325</v>
      </c>
      <c r="E28" s="17">
        <v>2017</v>
      </c>
      <c r="F28" s="17" t="s">
        <v>5460</v>
      </c>
      <c r="H28" s="17" t="s">
        <v>7852</v>
      </c>
      <c r="I28" s="17" t="s">
        <v>7853</v>
      </c>
      <c r="J28" s="17" t="s">
        <v>5329</v>
      </c>
      <c r="K28" s="17" t="s">
        <v>7680</v>
      </c>
      <c r="L28" s="17" t="s">
        <v>7854</v>
      </c>
      <c r="M28" s="64">
        <v>1928505</v>
      </c>
      <c r="N28" s="64">
        <v>1157103</v>
      </c>
      <c r="O28" s="17" t="s">
        <v>7855</v>
      </c>
      <c r="P28" s="17" t="s">
        <v>7856</v>
      </c>
      <c r="Q28" s="17" t="s">
        <v>7857</v>
      </c>
      <c r="R28" s="17" t="s">
        <v>7858</v>
      </c>
      <c r="S28" s="17" t="s">
        <v>7859</v>
      </c>
      <c r="T28" s="17" t="s">
        <v>5321</v>
      </c>
      <c r="U28" s="17" t="s">
        <v>7860</v>
      </c>
      <c r="V28" s="17">
        <v>0</v>
      </c>
      <c r="W28" s="17">
        <v>0</v>
      </c>
      <c r="X28" s="17">
        <v>0</v>
      </c>
    </row>
    <row r="29" spans="1:24" s="17" customFormat="1" ht="11.25" x14ac:dyDescent="0.2">
      <c r="A29" s="17" t="s">
        <v>7925</v>
      </c>
      <c r="B29" s="17" t="s">
        <v>7926</v>
      </c>
      <c r="C29" s="17" t="s">
        <v>7927</v>
      </c>
      <c r="D29" s="17" t="s">
        <v>5495</v>
      </c>
      <c r="E29" s="17">
        <v>2017</v>
      </c>
      <c r="F29" s="17" t="s">
        <v>17</v>
      </c>
      <c r="I29" s="17" t="s">
        <v>7928</v>
      </c>
      <c r="J29" s="17" t="s">
        <v>7254</v>
      </c>
      <c r="K29" s="17" t="s">
        <v>6123</v>
      </c>
      <c r="L29" s="17" t="s">
        <v>5626</v>
      </c>
      <c r="M29" s="64">
        <v>19087522</v>
      </c>
      <c r="N29" s="64">
        <v>11452513</v>
      </c>
      <c r="O29" s="17" t="s">
        <v>7929</v>
      </c>
      <c r="P29" s="17" t="s">
        <v>7930</v>
      </c>
      <c r="Q29" s="17" t="s">
        <v>7931</v>
      </c>
      <c r="R29" s="17" t="s">
        <v>5321</v>
      </c>
      <c r="S29" s="17" t="s">
        <v>5321</v>
      </c>
      <c r="T29" s="17" t="s">
        <v>5321</v>
      </c>
      <c r="U29" s="17" t="s">
        <v>5321</v>
      </c>
      <c r="V29" s="17">
        <v>1</v>
      </c>
      <c r="W29" s="17">
        <v>0</v>
      </c>
      <c r="X29" s="17">
        <v>0</v>
      </c>
    </row>
    <row r="30" spans="1:24" s="17" customFormat="1" ht="11.25" x14ac:dyDescent="0.2">
      <c r="A30" s="17" t="s">
        <v>8003</v>
      </c>
      <c r="B30" s="17" t="s">
        <v>8004</v>
      </c>
      <c r="C30" s="17" t="s">
        <v>8005</v>
      </c>
      <c r="D30" s="17" t="s">
        <v>5325</v>
      </c>
      <c r="E30" s="17">
        <v>2017</v>
      </c>
      <c r="F30" s="17" t="s">
        <v>5326</v>
      </c>
      <c r="I30" s="17" t="s">
        <v>8006</v>
      </c>
      <c r="J30" s="17" t="s">
        <v>5607</v>
      </c>
      <c r="K30" s="17" t="s">
        <v>8007</v>
      </c>
      <c r="L30" s="17" t="s">
        <v>5765</v>
      </c>
      <c r="M30" s="64">
        <v>8522712</v>
      </c>
      <c r="N30" s="64">
        <v>5113627</v>
      </c>
      <c r="O30" s="17" t="s">
        <v>8008</v>
      </c>
      <c r="P30" s="17" t="s">
        <v>8009</v>
      </c>
      <c r="Q30" s="17" t="s">
        <v>8010</v>
      </c>
      <c r="R30" s="17" t="s">
        <v>8011</v>
      </c>
      <c r="S30" s="17" t="s">
        <v>5321</v>
      </c>
      <c r="T30" s="17" t="s">
        <v>5321</v>
      </c>
      <c r="U30" s="17" t="s">
        <v>8012</v>
      </c>
      <c r="V30" s="17">
        <v>1</v>
      </c>
      <c r="W30" s="17">
        <v>0</v>
      </c>
      <c r="X30" s="17">
        <v>0</v>
      </c>
    </row>
    <row r="31" spans="1:24" s="17" customFormat="1" ht="11.25" x14ac:dyDescent="0.2">
      <c r="A31" s="17" t="s">
        <v>8146</v>
      </c>
      <c r="B31" s="17" t="s">
        <v>8147</v>
      </c>
      <c r="C31" s="17" t="s">
        <v>8148</v>
      </c>
      <c r="D31" s="17" t="s">
        <v>5325</v>
      </c>
      <c r="E31" s="17">
        <v>2017</v>
      </c>
      <c r="F31" s="17" t="s">
        <v>11</v>
      </c>
      <c r="I31" s="17" t="s">
        <v>8149</v>
      </c>
      <c r="J31" s="17" t="s">
        <v>5560</v>
      </c>
      <c r="K31" s="17" t="s">
        <v>8007</v>
      </c>
      <c r="L31" s="17" t="s">
        <v>8150</v>
      </c>
      <c r="M31" s="64">
        <v>5578171</v>
      </c>
      <c r="N31" s="64">
        <v>3269634</v>
      </c>
      <c r="O31" s="17" t="s">
        <v>8151</v>
      </c>
      <c r="P31" s="17" t="s">
        <v>8152</v>
      </c>
      <c r="Q31" s="17" t="s">
        <v>8153</v>
      </c>
      <c r="R31" s="17" t="s">
        <v>5375</v>
      </c>
      <c r="S31" s="17" t="s">
        <v>5321</v>
      </c>
      <c r="T31" s="17" t="s">
        <v>5321</v>
      </c>
      <c r="U31" s="17" t="s">
        <v>5321</v>
      </c>
      <c r="V31" s="17">
        <v>1</v>
      </c>
      <c r="W31" s="17">
        <v>0</v>
      </c>
      <c r="X31" s="17">
        <v>0</v>
      </c>
    </row>
    <row r="32" spans="1:24" s="17" customFormat="1" ht="11.25" x14ac:dyDescent="0.2">
      <c r="A32" s="17" t="s">
        <v>8162</v>
      </c>
      <c r="B32" s="17" t="s">
        <v>8163</v>
      </c>
      <c r="C32" s="17" t="s">
        <v>8164</v>
      </c>
      <c r="D32" s="17" t="s">
        <v>5325</v>
      </c>
      <c r="E32" s="17">
        <v>2016</v>
      </c>
      <c r="F32" s="17" t="s">
        <v>5516</v>
      </c>
      <c r="H32" s="17" t="s">
        <v>8165</v>
      </c>
      <c r="I32" s="17" t="s">
        <v>8166</v>
      </c>
      <c r="J32" s="17" t="s">
        <v>5597</v>
      </c>
      <c r="K32" s="17" t="s">
        <v>6274</v>
      </c>
      <c r="L32" s="17" t="s">
        <v>5411</v>
      </c>
      <c r="M32" s="64">
        <v>2685487</v>
      </c>
      <c r="N32" s="64">
        <v>1895500</v>
      </c>
      <c r="O32" s="17" t="s">
        <v>8167</v>
      </c>
      <c r="P32" s="17" t="s">
        <v>8168</v>
      </c>
      <c r="Q32" s="17" t="s">
        <v>7202</v>
      </c>
      <c r="R32" s="17" t="s">
        <v>8169</v>
      </c>
      <c r="S32" s="17" t="s">
        <v>8170</v>
      </c>
      <c r="T32" s="17" t="s">
        <v>5321</v>
      </c>
      <c r="U32" s="17" t="s">
        <v>8171</v>
      </c>
      <c r="V32" s="17">
        <v>1</v>
      </c>
      <c r="W32" s="17">
        <v>0</v>
      </c>
      <c r="X32" s="17">
        <v>0</v>
      </c>
    </row>
    <row r="33" spans="1:24" s="17" customFormat="1" ht="11.25" x14ac:dyDescent="0.2">
      <c r="A33" s="17" t="s">
        <v>8257</v>
      </c>
      <c r="B33" s="17" t="s">
        <v>8258</v>
      </c>
      <c r="C33" s="17" t="s">
        <v>8259</v>
      </c>
      <c r="D33" s="17" t="s">
        <v>5325</v>
      </c>
      <c r="E33" s="17">
        <v>2017</v>
      </c>
      <c r="F33" s="17" t="s">
        <v>5460</v>
      </c>
      <c r="I33" s="17" t="s">
        <v>8260</v>
      </c>
      <c r="J33" s="17" t="s">
        <v>5560</v>
      </c>
      <c r="K33" s="17" t="s">
        <v>5764</v>
      </c>
      <c r="L33" s="17" t="s">
        <v>6934</v>
      </c>
      <c r="M33" s="64">
        <v>1631357</v>
      </c>
      <c r="N33" s="64">
        <v>864699</v>
      </c>
      <c r="O33" s="17" t="s">
        <v>8261</v>
      </c>
      <c r="P33" s="17" t="s">
        <v>8262</v>
      </c>
      <c r="Q33" s="17" t="s">
        <v>7202</v>
      </c>
      <c r="R33" s="17" t="s">
        <v>8263</v>
      </c>
      <c r="S33" s="17" t="s">
        <v>8264</v>
      </c>
      <c r="T33" s="17" t="s">
        <v>5321</v>
      </c>
      <c r="U33" s="17" t="s">
        <v>8265</v>
      </c>
      <c r="V33" s="17">
        <v>1</v>
      </c>
      <c r="W33" s="17">
        <v>0</v>
      </c>
      <c r="X33" s="17">
        <v>0</v>
      </c>
    </row>
    <row r="34" spans="1:24" s="17" customFormat="1" ht="11.25" x14ac:dyDescent="0.2">
      <c r="A34" s="17" t="s">
        <v>8285</v>
      </c>
      <c r="B34" s="17" t="s">
        <v>8286</v>
      </c>
      <c r="C34" s="17" t="s">
        <v>8287</v>
      </c>
      <c r="D34" s="17" t="s">
        <v>5325</v>
      </c>
      <c r="E34" s="17">
        <v>2017</v>
      </c>
      <c r="F34" s="17" t="s">
        <v>5655</v>
      </c>
      <c r="I34" s="17" t="s">
        <v>8288</v>
      </c>
      <c r="J34" s="17" t="s">
        <v>5409</v>
      </c>
      <c r="K34" s="17" t="s">
        <v>5598</v>
      </c>
      <c r="L34" s="17" t="s">
        <v>5473</v>
      </c>
      <c r="M34" s="64">
        <v>2473531</v>
      </c>
      <c r="N34" s="64">
        <v>1484118</v>
      </c>
      <c r="O34" s="17" t="s">
        <v>5952</v>
      </c>
      <c r="P34" s="17" t="s">
        <v>8289</v>
      </c>
      <c r="Q34" s="17" t="s">
        <v>7476</v>
      </c>
      <c r="R34" s="17" t="s">
        <v>5375</v>
      </c>
      <c r="S34" s="17" t="s">
        <v>5321</v>
      </c>
      <c r="T34" s="17" t="s">
        <v>5321</v>
      </c>
      <c r="U34" s="17" t="s">
        <v>5321</v>
      </c>
      <c r="V34" s="17">
        <v>1</v>
      </c>
      <c r="W34" s="17">
        <v>0</v>
      </c>
      <c r="X34" s="17">
        <v>0</v>
      </c>
    </row>
    <row r="35" spans="1:24" s="17" customFormat="1" ht="11.25" x14ac:dyDescent="0.2">
      <c r="A35" s="17" t="s">
        <v>8326</v>
      </c>
      <c r="B35" s="17" t="s">
        <v>8327</v>
      </c>
      <c r="C35" s="17" t="s">
        <v>8328</v>
      </c>
      <c r="D35" s="17" t="s">
        <v>5325</v>
      </c>
      <c r="E35" s="17">
        <v>2017</v>
      </c>
      <c r="F35" s="17" t="s">
        <v>17</v>
      </c>
      <c r="H35" s="17" t="s">
        <v>8329</v>
      </c>
      <c r="I35" s="17" t="s">
        <v>8330</v>
      </c>
      <c r="J35" s="17" t="s">
        <v>5384</v>
      </c>
      <c r="K35" s="17" t="s">
        <v>7381</v>
      </c>
      <c r="L35" s="17" t="s">
        <v>5488</v>
      </c>
      <c r="M35" s="64">
        <v>1757577</v>
      </c>
      <c r="N35" s="64">
        <v>1318182</v>
      </c>
      <c r="O35" s="17" t="s">
        <v>5826</v>
      </c>
      <c r="P35" s="17" t="s">
        <v>8331</v>
      </c>
      <c r="Q35" s="17" t="s">
        <v>6414</v>
      </c>
      <c r="R35" s="17" t="s">
        <v>5375</v>
      </c>
      <c r="S35" s="17" t="s">
        <v>8332</v>
      </c>
      <c r="T35" s="17" t="s">
        <v>5321</v>
      </c>
      <c r="U35" s="17" t="s">
        <v>8333</v>
      </c>
      <c r="V35" s="17">
        <v>1</v>
      </c>
      <c r="W35" s="17">
        <v>0</v>
      </c>
      <c r="X35" s="17">
        <v>0</v>
      </c>
    </row>
    <row r="36" spans="1:24" s="17" customFormat="1" ht="11.25" x14ac:dyDescent="0.2">
      <c r="A36" s="17" t="s">
        <v>8343</v>
      </c>
      <c r="B36" s="17" t="s">
        <v>8344</v>
      </c>
      <c r="C36" s="17" t="s">
        <v>8345</v>
      </c>
      <c r="D36" s="17" t="s">
        <v>5325</v>
      </c>
      <c r="E36" s="17">
        <v>2017</v>
      </c>
      <c r="F36" s="17" t="s">
        <v>5430</v>
      </c>
      <c r="H36" s="17" t="s">
        <v>8346</v>
      </c>
      <c r="I36" s="17" t="s">
        <v>8347</v>
      </c>
      <c r="J36" s="17" t="s">
        <v>5607</v>
      </c>
      <c r="K36" s="17" t="s">
        <v>5764</v>
      </c>
      <c r="L36" s="17" t="s">
        <v>5845</v>
      </c>
      <c r="M36" s="64">
        <v>1790845</v>
      </c>
      <c r="N36" s="64">
        <v>1002618</v>
      </c>
      <c r="O36" s="17" t="s">
        <v>8348</v>
      </c>
      <c r="P36" s="17" t="s">
        <v>8349</v>
      </c>
      <c r="Q36" s="17" t="s">
        <v>7420</v>
      </c>
      <c r="R36" s="17" t="s">
        <v>8350</v>
      </c>
      <c r="S36" s="17" t="s">
        <v>8351</v>
      </c>
      <c r="T36" s="17" t="s">
        <v>5321</v>
      </c>
      <c r="U36" s="17" t="s">
        <v>8352</v>
      </c>
      <c r="V36" s="17">
        <v>1</v>
      </c>
      <c r="W36" s="17">
        <v>0</v>
      </c>
      <c r="X36" s="17">
        <v>0</v>
      </c>
    </row>
    <row r="37" spans="1:24" s="17" customFormat="1" ht="11.25" x14ac:dyDescent="0.2">
      <c r="A37" s="17" t="s">
        <v>8353</v>
      </c>
      <c r="B37" s="17" t="s">
        <v>8354</v>
      </c>
      <c r="C37" s="17" t="s">
        <v>8355</v>
      </c>
      <c r="D37" s="17" t="s">
        <v>5325</v>
      </c>
      <c r="E37" s="17">
        <v>2017</v>
      </c>
      <c r="F37" s="17" t="s">
        <v>5326</v>
      </c>
      <c r="H37" s="17" t="s">
        <v>8222</v>
      </c>
      <c r="I37" s="17" t="s">
        <v>8356</v>
      </c>
      <c r="J37" s="17" t="s">
        <v>5397</v>
      </c>
      <c r="K37" s="17" t="s">
        <v>7287</v>
      </c>
      <c r="L37" s="17" t="s">
        <v>5473</v>
      </c>
      <c r="M37" s="64">
        <v>7621781</v>
      </c>
      <c r="N37" s="64">
        <v>3295746</v>
      </c>
      <c r="O37" s="17" t="s">
        <v>5952</v>
      </c>
      <c r="P37" s="17" t="s">
        <v>8357</v>
      </c>
      <c r="Q37" s="17" t="s">
        <v>7476</v>
      </c>
      <c r="R37" s="17" t="s">
        <v>5321</v>
      </c>
      <c r="S37" s="17" t="s">
        <v>5321</v>
      </c>
      <c r="T37" s="17" t="s">
        <v>5321</v>
      </c>
      <c r="U37" s="17" t="s">
        <v>8358</v>
      </c>
      <c r="V37" s="17">
        <v>1</v>
      </c>
      <c r="W37" s="17">
        <v>0</v>
      </c>
      <c r="X37" s="17">
        <v>0</v>
      </c>
    </row>
    <row r="38" spans="1:24" s="17" customFormat="1" ht="11.25" x14ac:dyDescent="0.2">
      <c r="A38" s="17" t="s">
        <v>8359</v>
      </c>
      <c r="B38" s="17" t="s">
        <v>8360</v>
      </c>
      <c r="C38" s="17" t="s">
        <v>8361</v>
      </c>
      <c r="D38" s="17" t="s">
        <v>5325</v>
      </c>
      <c r="E38" s="17">
        <v>2017</v>
      </c>
      <c r="F38" s="17" t="s">
        <v>5326</v>
      </c>
      <c r="H38" s="17" t="s">
        <v>8362</v>
      </c>
      <c r="I38" s="17" t="s">
        <v>8363</v>
      </c>
      <c r="J38" s="17" t="s">
        <v>5384</v>
      </c>
      <c r="K38" s="17" t="s">
        <v>5764</v>
      </c>
      <c r="L38" s="17" t="s">
        <v>5521</v>
      </c>
      <c r="M38" s="64">
        <v>6173730</v>
      </c>
      <c r="N38" s="64">
        <v>3546771</v>
      </c>
      <c r="O38" s="17" t="s">
        <v>5745</v>
      </c>
      <c r="P38" s="17" t="s">
        <v>8364</v>
      </c>
      <c r="Q38" s="17" t="s">
        <v>5334</v>
      </c>
      <c r="R38" s="17" t="s">
        <v>8365</v>
      </c>
      <c r="S38" s="17" t="s">
        <v>5321</v>
      </c>
      <c r="T38" s="17" t="s">
        <v>5321</v>
      </c>
      <c r="U38" s="17" t="s">
        <v>8366</v>
      </c>
      <c r="V38" s="17">
        <v>1</v>
      </c>
      <c r="W38" s="17">
        <v>0</v>
      </c>
      <c r="X38" s="17">
        <v>0</v>
      </c>
    </row>
    <row r="39" spans="1:24" s="17" customFormat="1" ht="11.25" x14ac:dyDescent="0.2">
      <c r="A39" s="17" t="s">
        <v>8472</v>
      </c>
      <c r="B39" s="17" t="s">
        <v>8473</v>
      </c>
      <c r="C39" s="17" t="s">
        <v>8474</v>
      </c>
      <c r="D39" s="17" t="s">
        <v>5441</v>
      </c>
      <c r="E39" s="17">
        <v>2018</v>
      </c>
      <c r="F39" s="17" t="s">
        <v>5430</v>
      </c>
      <c r="H39" s="17" t="s">
        <v>8475</v>
      </c>
      <c r="I39" s="17" t="s">
        <v>8476</v>
      </c>
      <c r="J39" s="17" t="s">
        <v>8477</v>
      </c>
      <c r="K39" s="17" t="s">
        <v>7324</v>
      </c>
      <c r="L39" s="17" t="s">
        <v>5488</v>
      </c>
      <c r="M39" s="64">
        <v>3349384</v>
      </c>
      <c r="N39" s="64">
        <v>1821655</v>
      </c>
      <c r="O39" s="17" t="s">
        <v>8478</v>
      </c>
      <c r="P39" s="17" t="s">
        <v>8479</v>
      </c>
      <c r="Q39" s="17" t="s">
        <v>5320</v>
      </c>
      <c r="R39" s="17" t="s">
        <v>5321</v>
      </c>
      <c r="S39" s="17" t="s">
        <v>5321</v>
      </c>
      <c r="T39" s="17" t="s">
        <v>5321</v>
      </c>
      <c r="U39" s="17" t="s">
        <v>5321</v>
      </c>
      <c r="V39" s="17">
        <v>1</v>
      </c>
      <c r="W39" s="17">
        <v>0</v>
      </c>
      <c r="X39" s="17">
        <v>0</v>
      </c>
    </row>
    <row r="40" spans="1:24" s="17" customFormat="1" ht="11.25" x14ac:dyDescent="0.2">
      <c r="A40" s="17" t="s">
        <v>8511</v>
      </c>
      <c r="B40" s="17" t="s">
        <v>8512</v>
      </c>
      <c r="C40" s="17" t="s">
        <v>8513</v>
      </c>
      <c r="D40" s="17" t="s">
        <v>5325</v>
      </c>
      <c r="E40" s="17">
        <v>2018</v>
      </c>
      <c r="F40" s="17" t="s">
        <v>5418</v>
      </c>
      <c r="H40" s="17" t="s">
        <v>8514</v>
      </c>
      <c r="I40" s="17" t="s">
        <v>8515</v>
      </c>
      <c r="J40" s="17" t="s">
        <v>7343</v>
      </c>
      <c r="K40" s="17" t="s">
        <v>8087</v>
      </c>
      <c r="L40" s="17" t="s">
        <v>7771</v>
      </c>
      <c r="M40" s="64">
        <v>1807521</v>
      </c>
      <c r="N40" s="64">
        <v>993180</v>
      </c>
      <c r="O40" s="17" t="s">
        <v>8516</v>
      </c>
      <c r="P40" s="17" t="s">
        <v>8517</v>
      </c>
      <c r="Q40" s="17" t="s">
        <v>5954</v>
      </c>
      <c r="R40" s="17" t="s">
        <v>5321</v>
      </c>
      <c r="S40" s="17" t="s">
        <v>5321</v>
      </c>
      <c r="T40" s="17" t="s">
        <v>5321</v>
      </c>
      <c r="U40" s="17" t="s">
        <v>8518</v>
      </c>
      <c r="V40" s="17">
        <v>1</v>
      </c>
      <c r="W40" s="17">
        <v>0</v>
      </c>
      <c r="X40" s="17">
        <v>0</v>
      </c>
    </row>
    <row r="41" spans="1:24" s="17" customFormat="1" ht="11.25" x14ac:dyDescent="0.2">
      <c r="A41" s="17" t="s">
        <v>8575</v>
      </c>
      <c r="B41" s="17" t="s">
        <v>8576</v>
      </c>
      <c r="C41" s="17" t="s">
        <v>8577</v>
      </c>
      <c r="D41" s="17" t="s">
        <v>5325</v>
      </c>
      <c r="E41" s="17">
        <v>2018</v>
      </c>
      <c r="F41" s="17" t="s">
        <v>5460</v>
      </c>
      <c r="H41" s="17" t="s">
        <v>6505</v>
      </c>
      <c r="I41" s="17" t="s">
        <v>5321</v>
      </c>
      <c r="J41" s="17" t="s">
        <v>5321</v>
      </c>
      <c r="K41" s="17" t="s">
        <v>8499</v>
      </c>
      <c r="L41" s="17" t="s">
        <v>6411</v>
      </c>
      <c r="M41" s="64">
        <v>4411119</v>
      </c>
      <c r="N41" s="64">
        <v>2352735</v>
      </c>
      <c r="O41" s="17" t="s">
        <v>8578</v>
      </c>
      <c r="P41" s="17" t="s">
        <v>8579</v>
      </c>
      <c r="Q41" s="17" t="s">
        <v>8580</v>
      </c>
      <c r="R41" s="17" t="s">
        <v>5321</v>
      </c>
      <c r="S41" s="17" t="s">
        <v>5321</v>
      </c>
      <c r="T41" s="17" t="s">
        <v>7557</v>
      </c>
      <c r="U41" s="17" t="s">
        <v>8581</v>
      </c>
      <c r="V41" s="17">
        <v>0</v>
      </c>
      <c r="W41" s="17">
        <v>0</v>
      </c>
      <c r="X41" s="17">
        <v>0</v>
      </c>
    </row>
    <row r="42" spans="1:24" s="17" customFormat="1" ht="11.25" x14ac:dyDescent="0.2">
      <c r="A42" s="17" t="s">
        <v>8606</v>
      </c>
      <c r="B42" s="17" t="s">
        <v>8607</v>
      </c>
      <c r="C42" s="17" t="s">
        <v>8608</v>
      </c>
      <c r="D42" s="17" t="s">
        <v>5325</v>
      </c>
      <c r="E42" s="17">
        <v>2018</v>
      </c>
      <c r="F42" s="17" t="s">
        <v>5460</v>
      </c>
      <c r="H42" s="17" t="s">
        <v>8609</v>
      </c>
      <c r="I42" s="17" t="s">
        <v>8610</v>
      </c>
      <c r="J42" s="17" t="s">
        <v>7343</v>
      </c>
      <c r="K42" s="17" t="s">
        <v>8499</v>
      </c>
      <c r="L42" s="17" t="s">
        <v>5521</v>
      </c>
      <c r="M42" s="64">
        <v>1402228</v>
      </c>
      <c r="N42" s="64">
        <v>841336</v>
      </c>
      <c r="O42" s="17" t="s">
        <v>8611</v>
      </c>
      <c r="P42" s="17" t="s">
        <v>8612</v>
      </c>
      <c r="Q42" s="17" t="s">
        <v>7264</v>
      </c>
      <c r="R42" s="17" t="s">
        <v>8613</v>
      </c>
      <c r="S42" s="17" t="s">
        <v>5321</v>
      </c>
      <c r="T42" s="17" t="s">
        <v>5321</v>
      </c>
      <c r="U42" s="17" t="s">
        <v>8614</v>
      </c>
      <c r="V42" s="17">
        <v>1</v>
      </c>
      <c r="W42" s="17">
        <v>0</v>
      </c>
      <c r="X42" s="17">
        <v>0</v>
      </c>
    </row>
    <row r="43" spans="1:24" s="17" customFormat="1" ht="11.25" x14ac:dyDescent="0.2">
      <c r="A43" s="17" t="s">
        <v>8615</v>
      </c>
      <c r="B43" s="17" t="s">
        <v>8616</v>
      </c>
      <c r="C43" s="17" t="s">
        <v>8617</v>
      </c>
      <c r="D43" s="17" t="s">
        <v>5325</v>
      </c>
      <c r="E43" s="17">
        <v>2018</v>
      </c>
      <c r="F43" s="17" t="s">
        <v>17</v>
      </c>
      <c r="H43" s="17" t="s">
        <v>5367</v>
      </c>
      <c r="I43" s="17" t="s">
        <v>8618</v>
      </c>
      <c r="J43" s="17" t="s">
        <v>7254</v>
      </c>
      <c r="K43" s="17" t="s">
        <v>8499</v>
      </c>
      <c r="L43" s="17" t="s">
        <v>5473</v>
      </c>
      <c r="M43" s="64">
        <v>2278736</v>
      </c>
      <c r="N43" s="64">
        <v>1681939</v>
      </c>
      <c r="O43" s="17" t="s">
        <v>8611</v>
      </c>
      <c r="P43" s="17" t="s">
        <v>8619</v>
      </c>
      <c r="Q43" s="17" t="s">
        <v>7476</v>
      </c>
      <c r="R43" s="17" t="s">
        <v>8620</v>
      </c>
      <c r="S43" s="17" t="s">
        <v>5321</v>
      </c>
      <c r="T43" s="17" t="s">
        <v>5321</v>
      </c>
      <c r="U43" s="17" t="s">
        <v>5321</v>
      </c>
      <c r="V43" s="17">
        <v>1</v>
      </c>
      <c r="W43" s="17">
        <v>0</v>
      </c>
      <c r="X43" s="17">
        <v>0</v>
      </c>
    </row>
    <row r="44" spans="1:24" s="17" customFormat="1" ht="11.25" x14ac:dyDescent="0.2">
      <c r="A44" s="17" t="s">
        <v>8675</v>
      </c>
      <c r="B44" s="17" t="s">
        <v>8676</v>
      </c>
      <c r="C44" s="17" t="s">
        <v>8677</v>
      </c>
      <c r="D44" s="17" t="s">
        <v>5381</v>
      </c>
      <c r="E44" s="17">
        <v>2017</v>
      </c>
      <c r="F44" s="17" t="s">
        <v>5430</v>
      </c>
      <c r="I44" s="17" t="s">
        <v>8678</v>
      </c>
      <c r="J44" s="17" t="s">
        <v>5369</v>
      </c>
      <c r="K44" s="17" t="s">
        <v>7603</v>
      </c>
      <c r="L44" s="17" t="s">
        <v>8377</v>
      </c>
      <c r="M44" s="64">
        <v>3075139</v>
      </c>
      <c r="N44" s="64">
        <v>1844656</v>
      </c>
      <c r="O44" s="17" t="s">
        <v>8679</v>
      </c>
      <c r="P44" s="17" t="s">
        <v>8680</v>
      </c>
      <c r="Q44" s="17" t="s">
        <v>7476</v>
      </c>
      <c r="R44" s="17" t="s">
        <v>5321</v>
      </c>
      <c r="S44" s="17" t="s">
        <v>5321</v>
      </c>
      <c r="T44" s="17" t="s">
        <v>5321</v>
      </c>
      <c r="U44" s="17" t="s">
        <v>5321</v>
      </c>
      <c r="V44" s="17">
        <v>1</v>
      </c>
      <c r="W44" s="17">
        <v>0</v>
      </c>
      <c r="X44" s="17">
        <v>0</v>
      </c>
    </row>
    <row r="45" spans="1:24" s="17" customFormat="1" ht="11.25" x14ac:dyDescent="0.2">
      <c r="A45" s="17" t="s">
        <v>8797</v>
      </c>
      <c r="B45" s="17" t="s">
        <v>8798</v>
      </c>
      <c r="C45" s="17" t="s">
        <v>8799</v>
      </c>
      <c r="D45" s="17" t="s">
        <v>5325</v>
      </c>
      <c r="E45" s="17">
        <v>2018</v>
      </c>
      <c r="F45" s="17" t="s">
        <v>5460</v>
      </c>
      <c r="H45" s="17" t="s">
        <v>8800</v>
      </c>
      <c r="I45" s="17" t="s">
        <v>8801</v>
      </c>
      <c r="J45" s="17" t="s">
        <v>7232</v>
      </c>
      <c r="K45" s="17" t="s">
        <v>6030</v>
      </c>
      <c r="L45" s="17" t="s">
        <v>5473</v>
      </c>
      <c r="M45" s="64">
        <v>1593035</v>
      </c>
      <c r="N45" s="64">
        <v>955820</v>
      </c>
      <c r="O45" s="17" t="s">
        <v>5952</v>
      </c>
      <c r="P45" s="17" t="s">
        <v>8802</v>
      </c>
      <c r="Q45" s="17" t="s">
        <v>6414</v>
      </c>
      <c r="R45" s="17" t="s">
        <v>8803</v>
      </c>
      <c r="S45" s="17" t="s">
        <v>5321</v>
      </c>
      <c r="T45" s="17" t="s">
        <v>5321</v>
      </c>
      <c r="U45" s="17" t="s">
        <v>5321</v>
      </c>
      <c r="V45" s="17">
        <v>1</v>
      </c>
      <c r="W45" s="17">
        <v>0</v>
      </c>
      <c r="X45" s="17">
        <v>0</v>
      </c>
    </row>
    <row r="46" spans="1:24" s="17" customFormat="1" ht="11.25" x14ac:dyDescent="0.2">
      <c r="A46" s="17" t="s">
        <v>8898</v>
      </c>
      <c r="B46" s="17" t="s">
        <v>8899</v>
      </c>
      <c r="C46" s="17" t="s">
        <v>8900</v>
      </c>
      <c r="D46" s="17" t="s">
        <v>5325</v>
      </c>
      <c r="E46" s="17">
        <v>2018</v>
      </c>
      <c r="F46" s="17" t="s">
        <v>5882</v>
      </c>
      <c r="H46" s="17" t="s">
        <v>8901</v>
      </c>
      <c r="I46" s="17" t="s">
        <v>5321</v>
      </c>
      <c r="J46" s="17" t="s">
        <v>5321</v>
      </c>
      <c r="K46" s="17" t="s">
        <v>8767</v>
      </c>
      <c r="L46" s="17" t="s">
        <v>6658</v>
      </c>
      <c r="M46" s="64">
        <v>1990020</v>
      </c>
      <c r="N46" s="64">
        <v>1184410</v>
      </c>
      <c r="O46" s="17" t="s">
        <v>5952</v>
      </c>
      <c r="P46" s="17" t="s">
        <v>8902</v>
      </c>
      <c r="Q46" s="17" t="s">
        <v>7476</v>
      </c>
      <c r="R46" s="17" t="s">
        <v>5321</v>
      </c>
      <c r="S46" s="17" t="s">
        <v>5321</v>
      </c>
      <c r="T46" s="17" t="s">
        <v>5321</v>
      </c>
      <c r="U46" s="17" t="s">
        <v>8903</v>
      </c>
      <c r="V46" s="17">
        <v>1</v>
      </c>
      <c r="W46" s="17">
        <v>0</v>
      </c>
      <c r="X46" s="17">
        <v>0</v>
      </c>
    </row>
    <row r="47" spans="1:24" s="17" customFormat="1" ht="11.25" x14ac:dyDescent="0.2">
      <c r="A47" s="17" t="s">
        <v>9025</v>
      </c>
      <c r="B47" s="17" t="s">
        <v>9026</v>
      </c>
      <c r="C47" s="17" t="s">
        <v>9027</v>
      </c>
      <c r="D47" s="17" t="s">
        <v>5325</v>
      </c>
      <c r="E47" s="17">
        <v>2019</v>
      </c>
      <c r="F47" s="17" t="s">
        <v>5341</v>
      </c>
      <c r="H47" s="17" t="s">
        <v>9028</v>
      </c>
      <c r="I47" s="17" t="s">
        <v>9029</v>
      </c>
      <c r="J47" s="17" t="s">
        <v>7409</v>
      </c>
      <c r="K47" s="17" t="s">
        <v>9030</v>
      </c>
      <c r="L47" s="17" t="s">
        <v>9031</v>
      </c>
      <c r="M47" s="64">
        <v>3024242</v>
      </c>
      <c r="N47" s="64">
        <v>1814545</v>
      </c>
      <c r="O47" s="17" t="s">
        <v>9032</v>
      </c>
      <c r="P47" s="17" t="s">
        <v>9033</v>
      </c>
      <c r="Q47" s="17" t="s">
        <v>7202</v>
      </c>
      <c r="R47" s="17" t="s">
        <v>5321</v>
      </c>
      <c r="S47" s="17" t="s">
        <v>5321</v>
      </c>
      <c r="T47" s="17" t="s">
        <v>5321</v>
      </c>
      <c r="U47" s="17" t="s">
        <v>9034</v>
      </c>
      <c r="V47" s="17">
        <v>1</v>
      </c>
      <c r="W47" s="17">
        <v>0</v>
      </c>
      <c r="X47" s="17">
        <v>0</v>
      </c>
    </row>
    <row r="48" spans="1:24" s="17" customFormat="1" ht="11.25" x14ac:dyDescent="0.2">
      <c r="A48" s="17" t="s">
        <v>9035</v>
      </c>
      <c r="B48" s="17" t="s">
        <v>9036</v>
      </c>
      <c r="C48" s="17" t="s">
        <v>9037</v>
      </c>
      <c r="D48" s="17" t="s">
        <v>5325</v>
      </c>
      <c r="E48" s="17">
        <v>2019</v>
      </c>
      <c r="F48" s="17" t="s">
        <v>6569</v>
      </c>
      <c r="H48" s="17" t="s">
        <v>9038</v>
      </c>
      <c r="I48" s="17" t="s">
        <v>5321</v>
      </c>
      <c r="J48" s="17" t="s">
        <v>5321</v>
      </c>
      <c r="K48" s="17" t="s">
        <v>9030</v>
      </c>
      <c r="L48" s="17" t="s">
        <v>9039</v>
      </c>
      <c r="M48" s="64">
        <v>5279511</v>
      </c>
      <c r="N48" s="64">
        <v>3959630</v>
      </c>
      <c r="O48" s="17" t="s">
        <v>9040</v>
      </c>
      <c r="P48" s="17" t="s">
        <v>9041</v>
      </c>
      <c r="Q48" s="17" t="s">
        <v>7202</v>
      </c>
      <c r="R48" s="17" t="s">
        <v>9042</v>
      </c>
      <c r="S48" s="17" t="s">
        <v>9043</v>
      </c>
      <c r="T48" s="17" t="s">
        <v>5321</v>
      </c>
      <c r="U48" s="17" t="s">
        <v>9044</v>
      </c>
      <c r="V48" s="17">
        <v>1</v>
      </c>
      <c r="W48" s="17">
        <v>0</v>
      </c>
      <c r="X48" s="17">
        <v>0</v>
      </c>
    </row>
    <row r="49" spans="1:24" s="17" customFormat="1" ht="11.25" x14ac:dyDescent="0.2">
      <c r="A49" s="17" t="s">
        <v>9078</v>
      </c>
      <c r="B49" s="17" t="s">
        <v>9079</v>
      </c>
      <c r="C49" s="17" t="s">
        <v>9080</v>
      </c>
      <c r="D49" s="17" t="s">
        <v>5495</v>
      </c>
      <c r="E49" s="17">
        <v>2019</v>
      </c>
      <c r="F49" s="17" t="s">
        <v>5741</v>
      </c>
      <c r="I49" s="17" t="s">
        <v>9081</v>
      </c>
      <c r="J49" s="17" t="s">
        <v>8637</v>
      </c>
      <c r="K49" s="17" t="s">
        <v>9082</v>
      </c>
      <c r="L49" s="17" t="s">
        <v>7984</v>
      </c>
      <c r="M49" s="64">
        <v>19484173</v>
      </c>
      <c r="N49" s="64">
        <v>11690504</v>
      </c>
      <c r="O49" s="17" t="s">
        <v>9083</v>
      </c>
      <c r="P49" s="17" t="s">
        <v>9084</v>
      </c>
      <c r="Q49" s="17" t="s">
        <v>9085</v>
      </c>
      <c r="R49" s="17" t="s">
        <v>5321</v>
      </c>
      <c r="S49" s="17" t="s">
        <v>5321</v>
      </c>
      <c r="T49" s="17" t="s">
        <v>5321</v>
      </c>
      <c r="U49" s="17" t="s">
        <v>5321</v>
      </c>
      <c r="V49" s="17">
        <v>1</v>
      </c>
      <c r="W49" s="17">
        <v>0</v>
      </c>
      <c r="X49" s="17">
        <v>0</v>
      </c>
    </row>
    <row r="50" spans="1:24" s="17" customFormat="1" ht="11.25" x14ac:dyDescent="0.2">
      <c r="A50" s="17" t="s">
        <v>9583</v>
      </c>
      <c r="B50" s="17" t="s">
        <v>9584</v>
      </c>
      <c r="C50" s="17" t="s">
        <v>9585</v>
      </c>
      <c r="D50" s="17" t="s">
        <v>5325</v>
      </c>
      <c r="E50" s="17">
        <v>2018</v>
      </c>
      <c r="F50" s="17" t="s">
        <v>5326</v>
      </c>
      <c r="H50" s="17" t="s">
        <v>9586</v>
      </c>
      <c r="I50" s="17" t="s">
        <v>9587</v>
      </c>
      <c r="J50" s="17" t="s">
        <v>7254</v>
      </c>
      <c r="K50" s="17" t="s">
        <v>8087</v>
      </c>
      <c r="L50" s="17" t="s">
        <v>5672</v>
      </c>
      <c r="M50" s="64">
        <v>6137268</v>
      </c>
      <c r="N50" s="64">
        <v>3682360</v>
      </c>
      <c r="O50" s="17" t="s">
        <v>6869</v>
      </c>
      <c r="P50" s="17" t="s">
        <v>9588</v>
      </c>
      <c r="Q50" s="17" t="s">
        <v>6414</v>
      </c>
      <c r="R50" s="17" t="s">
        <v>5321</v>
      </c>
      <c r="S50" s="17" t="s">
        <v>5321</v>
      </c>
      <c r="T50" s="17" t="s">
        <v>5321</v>
      </c>
      <c r="U50" s="17" t="s">
        <v>9589</v>
      </c>
      <c r="V50" s="17">
        <v>1</v>
      </c>
      <c r="W50" s="17">
        <v>0</v>
      </c>
      <c r="X50" s="17">
        <v>0</v>
      </c>
    </row>
    <row r="51" spans="1:24" s="17" customFormat="1" ht="11.25" x14ac:dyDescent="0.2">
      <c r="A51" s="17" t="s">
        <v>9816</v>
      </c>
      <c r="B51" s="17" t="s">
        <v>9817</v>
      </c>
      <c r="C51" s="17" t="s">
        <v>9818</v>
      </c>
      <c r="D51" s="17" t="s">
        <v>5325</v>
      </c>
      <c r="E51" s="17">
        <v>2019</v>
      </c>
      <c r="F51" s="17" t="s">
        <v>5394</v>
      </c>
      <c r="H51" s="17" t="s">
        <v>9819</v>
      </c>
      <c r="I51" s="17" t="s">
        <v>5321</v>
      </c>
      <c r="J51" s="17" t="s">
        <v>5321</v>
      </c>
      <c r="K51" s="17" t="s">
        <v>9107</v>
      </c>
      <c r="L51" s="17" t="s">
        <v>5626</v>
      </c>
      <c r="M51" s="64">
        <v>18941146</v>
      </c>
      <c r="N51" s="64">
        <v>11364687</v>
      </c>
      <c r="O51" s="17" t="s">
        <v>9820</v>
      </c>
      <c r="P51" s="17" t="s">
        <v>9821</v>
      </c>
      <c r="Q51" s="17" t="s">
        <v>8186</v>
      </c>
      <c r="R51" s="17" t="s">
        <v>5375</v>
      </c>
      <c r="S51" s="17" t="s">
        <v>9822</v>
      </c>
      <c r="T51" s="17" t="s">
        <v>9823</v>
      </c>
      <c r="U51" s="17" t="s">
        <v>9824</v>
      </c>
      <c r="V51" s="17">
        <v>1</v>
      </c>
      <c r="W51" s="17">
        <v>0</v>
      </c>
      <c r="X51" s="17">
        <v>0</v>
      </c>
    </row>
    <row r="52" spans="1:24" s="17" customFormat="1" ht="11.25" x14ac:dyDescent="0.2">
      <c r="A52" s="17" t="s">
        <v>9851</v>
      </c>
      <c r="B52" s="17" t="s">
        <v>9852</v>
      </c>
      <c r="C52" s="17" t="s">
        <v>9853</v>
      </c>
      <c r="D52" s="17" t="s">
        <v>5325</v>
      </c>
      <c r="E52" s="17">
        <v>2018</v>
      </c>
      <c r="F52" s="17" t="s">
        <v>17</v>
      </c>
      <c r="H52" s="17" t="s">
        <v>9854</v>
      </c>
      <c r="I52" s="17" t="s">
        <v>9855</v>
      </c>
      <c r="J52" s="17" t="s">
        <v>7409</v>
      </c>
      <c r="K52" s="17" t="s">
        <v>8716</v>
      </c>
      <c r="L52" s="17" t="s">
        <v>5617</v>
      </c>
      <c r="M52" s="64">
        <v>1772632</v>
      </c>
      <c r="N52" s="64">
        <v>974948</v>
      </c>
      <c r="O52" s="17" t="s">
        <v>6497</v>
      </c>
      <c r="P52" s="17" t="s">
        <v>9856</v>
      </c>
      <c r="Q52" s="17" t="s">
        <v>9857</v>
      </c>
      <c r="R52" s="17" t="s">
        <v>5321</v>
      </c>
      <c r="S52" s="17" t="s">
        <v>5321</v>
      </c>
      <c r="T52" s="17" t="s">
        <v>5321</v>
      </c>
      <c r="U52" s="17" t="s">
        <v>9858</v>
      </c>
      <c r="V52" s="17">
        <v>1</v>
      </c>
      <c r="W52" s="17">
        <v>0</v>
      </c>
      <c r="X52" s="17">
        <v>0</v>
      </c>
    </row>
    <row r="53" spans="1:24" s="17" customFormat="1" ht="11.25" x14ac:dyDescent="0.2">
      <c r="A53" s="17" t="s">
        <v>10034</v>
      </c>
      <c r="B53" s="17" t="s">
        <v>10035</v>
      </c>
      <c r="C53" s="17" t="s">
        <v>10036</v>
      </c>
      <c r="D53" s="17" t="s">
        <v>5381</v>
      </c>
      <c r="E53" s="17">
        <v>2017</v>
      </c>
      <c r="F53" s="17" t="s">
        <v>5326</v>
      </c>
      <c r="H53" s="17" t="s">
        <v>8222</v>
      </c>
      <c r="I53" s="17" t="s">
        <v>10037</v>
      </c>
      <c r="J53" s="17" t="s">
        <v>5597</v>
      </c>
      <c r="K53" s="17" t="s">
        <v>7287</v>
      </c>
      <c r="L53" s="17" t="s">
        <v>7288</v>
      </c>
      <c r="M53" s="64">
        <v>1350145</v>
      </c>
      <c r="N53" s="64">
        <v>810087</v>
      </c>
      <c r="O53" s="17" t="s">
        <v>5952</v>
      </c>
      <c r="P53" s="17" t="s">
        <v>10038</v>
      </c>
      <c r="Q53" s="17" t="s">
        <v>10039</v>
      </c>
      <c r="R53" s="17" t="s">
        <v>5321</v>
      </c>
      <c r="S53" s="17" t="s">
        <v>5321</v>
      </c>
      <c r="T53" s="17" t="s">
        <v>5321</v>
      </c>
      <c r="U53" s="17" t="s">
        <v>5321</v>
      </c>
      <c r="V53" s="17">
        <v>1</v>
      </c>
      <c r="W53" s="17">
        <v>0</v>
      </c>
      <c r="X53" s="17">
        <v>0</v>
      </c>
    </row>
    <row r="54" spans="1:24" s="17" customFormat="1" ht="11.25" x14ac:dyDescent="0.2">
      <c r="A54" s="17" t="s">
        <v>10120</v>
      </c>
      <c r="B54" s="17" t="s">
        <v>10121</v>
      </c>
      <c r="C54" s="17" t="s">
        <v>10122</v>
      </c>
      <c r="D54" s="17" t="s">
        <v>5325</v>
      </c>
      <c r="E54" s="17">
        <v>2018</v>
      </c>
      <c r="F54" s="17" t="s">
        <v>5496</v>
      </c>
      <c r="H54" s="17" t="s">
        <v>10123</v>
      </c>
      <c r="I54" s="17" t="s">
        <v>5321</v>
      </c>
      <c r="J54" s="17" t="s">
        <v>5321</v>
      </c>
      <c r="K54" s="17" t="s">
        <v>9091</v>
      </c>
      <c r="L54" s="17" t="s">
        <v>5358</v>
      </c>
      <c r="M54" s="64">
        <v>8079824</v>
      </c>
      <c r="N54" s="64">
        <v>4840514</v>
      </c>
      <c r="O54" s="17" t="s">
        <v>10124</v>
      </c>
      <c r="P54" s="17" t="s">
        <v>10125</v>
      </c>
      <c r="Q54" s="17" t="s">
        <v>10126</v>
      </c>
      <c r="R54" s="17" t="s">
        <v>5321</v>
      </c>
      <c r="S54" s="17" t="s">
        <v>5321</v>
      </c>
      <c r="T54" s="17" t="s">
        <v>5321</v>
      </c>
      <c r="U54" s="17" t="s">
        <v>10127</v>
      </c>
      <c r="V54" s="17">
        <v>1</v>
      </c>
      <c r="W54" s="17">
        <v>0</v>
      </c>
      <c r="X54" s="17">
        <v>0</v>
      </c>
    </row>
    <row r="55" spans="1:24" s="17" customFormat="1" ht="11.25" x14ac:dyDescent="0.2">
      <c r="A55" s="17" t="s">
        <v>10183</v>
      </c>
      <c r="B55" s="17" t="s">
        <v>10184</v>
      </c>
      <c r="C55" s="17" t="s">
        <v>10183</v>
      </c>
      <c r="D55" s="17" t="s">
        <v>5441</v>
      </c>
      <c r="E55" s="17">
        <v>2019</v>
      </c>
      <c r="F55" s="17" t="s">
        <v>17</v>
      </c>
      <c r="H55" s="17" t="s">
        <v>10185</v>
      </c>
      <c r="I55" s="17" t="s">
        <v>10186</v>
      </c>
      <c r="J55" s="17" t="s">
        <v>7254</v>
      </c>
      <c r="K55" s="17" t="s">
        <v>9107</v>
      </c>
      <c r="L55" s="17" t="s">
        <v>5672</v>
      </c>
      <c r="M55" s="64">
        <v>3082408</v>
      </c>
      <c r="N55" s="64">
        <v>1580734</v>
      </c>
      <c r="O55" s="17" t="s">
        <v>10187</v>
      </c>
      <c r="P55" s="17" t="s">
        <v>10188</v>
      </c>
      <c r="Q55" s="17" t="s">
        <v>10189</v>
      </c>
      <c r="R55" s="17" t="s">
        <v>5321</v>
      </c>
      <c r="S55" s="17" t="s">
        <v>5321</v>
      </c>
      <c r="T55" s="17" t="s">
        <v>5321</v>
      </c>
      <c r="U55" s="17" t="s">
        <v>5321</v>
      </c>
      <c r="V55" s="17">
        <v>1</v>
      </c>
      <c r="W55" s="17">
        <v>0</v>
      </c>
      <c r="X55" s="17">
        <v>0</v>
      </c>
    </row>
    <row r="56" spans="1:24" s="17" customFormat="1" ht="11.25" x14ac:dyDescent="0.2">
      <c r="A56" s="17" t="s">
        <v>10211</v>
      </c>
      <c r="B56" s="17" t="s">
        <v>10212</v>
      </c>
      <c r="C56" s="17" t="s">
        <v>10213</v>
      </c>
      <c r="D56" s="17" t="s">
        <v>5325</v>
      </c>
      <c r="E56" s="17">
        <v>2020</v>
      </c>
      <c r="F56" s="17" t="s">
        <v>17</v>
      </c>
      <c r="H56" s="17" t="s">
        <v>10214</v>
      </c>
      <c r="I56" s="17" t="s">
        <v>10215</v>
      </c>
      <c r="J56" s="17" t="s">
        <v>5671</v>
      </c>
      <c r="K56" s="17" t="s">
        <v>5398</v>
      </c>
      <c r="L56" s="17" t="s">
        <v>5358</v>
      </c>
      <c r="M56" s="64">
        <v>1994078</v>
      </c>
      <c r="N56" s="64">
        <v>1096742</v>
      </c>
      <c r="O56" s="17" t="s">
        <v>10216</v>
      </c>
      <c r="P56" s="17" t="s">
        <v>10217</v>
      </c>
      <c r="Q56" s="17" t="s">
        <v>10218</v>
      </c>
      <c r="R56" s="17" t="s">
        <v>5321</v>
      </c>
      <c r="S56" s="17" t="s">
        <v>5321</v>
      </c>
      <c r="T56" s="17" t="s">
        <v>10219</v>
      </c>
      <c r="U56" s="17" t="s">
        <v>5321</v>
      </c>
      <c r="V56" s="17">
        <v>1</v>
      </c>
      <c r="W56" s="17">
        <v>0</v>
      </c>
      <c r="X56" s="17">
        <v>0</v>
      </c>
    </row>
    <row r="57" spans="1:24" s="17" customFormat="1" ht="11.25" x14ac:dyDescent="0.2">
      <c r="A57" s="17" t="s">
        <v>10432</v>
      </c>
      <c r="B57" s="17" t="s">
        <v>10433</v>
      </c>
      <c r="C57" s="17" t="s">
        <v>10434</v>
      </c>
      <c r="D57" s="17" t="s">
        <v>5325</v>
      </c>
      <c r="E57" s="17">
        <v>2018</v>
      </c>
      <c r="F57" s="17" t="s">
        <v>5341</v>
      </c>
      <c r="H57" s="17" t="s">
        <v>10435</v>
      </c>
      <c r="I57" s="17" t="s">
        <v>10436</v>
      </c>
      <c r="J57" s="17" t="s">
        <v>8842</v>
      </c>
      <c r="K57" s="17" t="s">
        <v>8499</v>
      </c>
      <c r="L57" s="17" t="s">
        <v>7116</v>
      </c>
      <c r="M57" s="64">
        <v>3030869</v>
      </c>
      <c r="N57" s="64">
        <v>1658234</v>
      </c>
      <c r="O57" s="17" t="s">
        <v>5952</v>
      </c>
      <c r="P57" s="17" t="s">
        <v>10437</v>
      </c>
      <c r="Q57" s="17" t="s">
        <v>7264</v>
      </c>
      <c r="R57" s="17" t="s">
        <v>5321</v>
      </c>
      <c r="S57" s="17" t="s">
        <v>5321</v>
      </c>
      <c r="T57" s="17" t="s">
        <v>5321</v>
      </c>
      <c r="U57" s="17" t="s">
        <v>10438</v>
      </c>
      <c r="V57" s="17">
        <v>1</v>
      </c>
      <c r="W57" s="17">
        <v>0</v>
      </c>
      <c r="X57" s="17">
        <v>0</v>
      </c>
    </row>
    <row r="58" spans="1:24" s="17" customFormat="1" ht="11.25" x14ac:dyDescent="0.2">
      <c r="A58" s="17" t="s">
        <v>10506</v>
      </c>
      <c r="B58" s="17" t="s">
        <v>10507</v>
      </c>
      <c r="C58" s="17" t="s">
        <v>10508</v>
      </c>
      <c r="D58" s="17" t="s">
        <v>5325</v>
      </c>
      <c r="E58" s="17">
        <v>2018</v>
      </c>
      <c r="F58" s="17" t="s">
        <v>5460</v>
      </c>
      <c r="H58" s="17" t="s">
        <v>10509</v>
      </c>
      <c r="I58" s="17" t="s">
        <v>10510</v>
      </c>
      <c r="J58" s="17" t="s">
        <v>7232</v>
      </c>
      <c r="K58" s="17" t="s">
        <v>8087</v>
      </c>
      <c r="L58" s="17" t="s">
        <v>5672</v>
      </c>
      <c r="M58" s="64">
        <v>2414299</v>
      </c>
      <c r="N58" s="64">
        <v>1327303</v>
      </c>
      <c r="O58" s="17" t="s">
        <v>10511</v>
      </c>
      <c r="P58" s="17" t="s">
        <v>10512</v>
      </c>
      <c r="Q58" s="17" t="s">
        <v>6414</v>
      </c>
      <c r="R58" s="17" t="s">
        <v>10513</v>
      </c>
      <c r="S58" s="17" t="s">
        <v>5321</v>
      </c>
      <c r="T58" s="17" t="s">
        <v>5321</v>
      </c>
      <c r="U58" s="17" t="s">
        <v>10514</v>
      </c>
      <c r="V58" s="17">
        <v>1</v>
      </c>
      <c r="W58" s="17">
        <v>0</v>
      </c>
      <c r="X58" s="17">
        <v>0</v>
      </c>
    </row>
    <row r="59" spans="1:24" s="17" customFormat="1" ht="11.25" x14ac:dyDescent="0.2">
      <c r="A59" s="17" t="s">
        <v>10520</v>
      </c>
      <c r="B59" s="17" t="s">
        <v>10521</v>
      </c>
      <c r="C59" s="17" t="s">
        <v>10522</v>
      </c>
      <c r="D59" s="17" t="s">
        <v>5325</v>
      </c>
      <c r="E59" s="17">
        <v>2020</v>
      </c>
      <c r="F59" s="17" t="s">
        <v>5516</v>
      </c>
      <c r="G59" s="17" t="s">
        <v>21</v>
      </c>
      <c r="H59" s="17" t="s">
        <v>10523</v>
      </c>
      <c r="I59" s="17" t="s">
        <v>10524</v>
      </c>
      <c r="J59" s="17" t="s">
        <v>5671</v>
      </c>
      <c r="K59" s="17" t="s">
        <v>5330</v>
      </c>
      <c r="L59" s="17" t="s">
        <v>5626</v>
      </c>
      <c r="M59" s="64">
        <v>3394616</v>
      </c>
      <c r="N59" s="64">
        <v>2545962</v>
      </c>
      <c r="O59" s="17" t="s">
        <v>10525</v>
      </c>
      <c r="P59" s="17" t="s">
        <v>10526</v>
      </c>
      <c r="Q59" s="17" t="s">
        <v>10527</v>
      </c>
      <c r="R59" s="17" t="s">
        <v>10528</v>
      </c>
      <c r="S59" s="17" t="s">
        <v>10529</v>
      </c>
      <c r="T59" s="17" t="s">
        <v>10530</v>
      </c>
      <c r="U59" s="17" t="s">
        <v>10531</v>
      </c>
      <c r="V59" s="17">
        <v>1</v>
      </c>
      <c r="W59" s="17">
        <v>0</v>
      </c>
      <c r="X59" s="17">
        <v>0</v>
      </c>
    </row>
    <row r="60" spans="1:24" s="17" customFormat="1" ht="11.25" x14ac:dyDescent="0.2">
      <c r="A60" s="17" t="s">
        <v>10561</v>
      </c>
      <c r="B60" s="17" t="s">
        <v>10562</v>
      </c>
      <c r="C60" s="17" t="s">
        <v>10563</v>
      </c>
      <c r="D60" s="17" t="s">
        <v>5495</v>
      </c>
      <c r="E60" s="17">
        <v>2019</v>
      </c>
      <c r="F60" s="17" t="s">
        <v>5394</v>
      </c>
      <c r="I60" s="17" t="s">
        <v>10564</v>
      </c>
      <c r="J60" s="17" t="s">
        <v>7254</v>
      </c>
      <c r="K60" s="17" t="s">
        <v>10565</v>
      </c>
      <c r="L60" s="17" t="s">
        <v>10566</v>
      </c>
      <c r="M60" s="64">
        <v>27061079</v>
      </c>
      <c r="N60" s="64">
        <v>12000000</v>
      </c>
      <c r="O60" s="17" t="s">
        <v>10567</v>
      </c>
      <c r="P60" s="17" t="s">
        <v>10568</v>
      </c>
      <c r="Q60" s="17" t="s">
        <v>10569</v>
      </c>
      <c r="R60" s="17" t="s">
        <v>5321</v>
      </c>
      <c r="S60" s="17" t="s">
        <v>8225</v>
      </c>
      <c r="T60" s="17" t="s">
        <v>5321</v>
      </c>
      <c r="U60" s="17" t="s">
        <v>5321</v>
      </c>
      <c r="V60" s="17">
        <v>1</v>
      </c>
      <c r="W60" s="17">
        <v>0</v>
      </c>
      <c r="X60" s="17">
        <v>0</v>
      </c>
    </row>
    <row r="61" spans="1:24" s="17" customFormat="1" ht="11.25" x14ac:dyDescent="0.2">
      <c r="A61" s="17" t="s">
        <v>10640</v>
      </c>
      <c r="B61" s="17" t="s">
        <v>10641</v>
      </c>
      <c r="C61" s="17" t="s">
        <v>10642</v>
      </c>
      <c r="D61" s="17" t="s">
        <v>5325</v>
      </c>
      <c r="E61" s="17">
        <v>2019</v>
      </c>
      <c r="F61" s="17" t="s">
        <v>5326</v>
      </c>
      <c r="H61" s="17" t="s">
        <v>9532</v>
      </c>
      <c r="I61" s="17" t="s">
        <v>10643</v>
      </c>
      <c r="J61" s="17" t="s">
        <v>5716</v>
      </c>
      <c r="K61" s="17" t="s">
        <v>9030</v>
      </c>
      <c r="L61" s="17" t="s">
        <v>6180</v>
      </c>
      <c r="M61" s="64">
        <v>5815936</v>
      </c>
      <c r="N61" s="64">
        <v>4361952</v>
      </c>
      <c r="O61" s="17" t="s">
        <v>10644</v>
      </c>
      <c r="P61" s="17" t="s">
        <v>10645</v>
      </c>
      <c r="Q61" s="17" t="s">
        <v>10646</v>
      </c>
      <c r="R61" s="17" t="s">
        <v>10647</v>
      </c>
      <c r="S61" s="17" t="s">
        <v>5838</v>
      </c>
      <c r="T61" s="17" t="s">
        <v>5321</v>
      </c>
      <c r="U61" s="17" t="s">
        <v>10648</v>
      </c>
      <c r="V61" s="17">
        <v>1</v>
      </c>
      <c r="W61" s="17">
        <v>0</v>
      </c>
      <c r="X61" s="17">
        <v>0</v>
      </c>
    </row>
    <row r="62" spans="1:24" s="17" customFormat="1" ht="11.25" x14ac:dyDescent="0.2">
      <c r="A62" s="17" t="s">
        <v>10719</v>
      </c>
      <c r="B62" s="17" t="s">
        <v>10720</v>
      </c>
      <c r="C62" s="17" t="s">
        <v>10721</v>
      </c>
      <c r="D62" s="17" t="s">
        <v>5325</v>
      </c>
      <c r="E62" s="17">
        <v>2019</v>
      </c>
      <c r="F62" s="17" t="s">
        <v>5460</v>
      </c>
      <c r="H62" s="17" t="s">
        <v>10722</v>
      </c>
      <c r="I62" s="17" t="s">
        <v>10723</v>
      </c>
      <c r="J62" s="17" t="s">
        <v>8725</v>
      </c>
      <c r="K62" s="17" t="s">
        <v>5472</v>
      </c>
      <c r="L62" s="17" t="s">
        <v>6180</v>
      </c>
      <c r="M62" s="64">
        <v>4214120</v>
      </c>
      <c r="N62" s="64">
        <v>3160590</v>
      </c>
      <c r="O62" s="17" t="s">
        <v>10724</v>
      </c>
      <c r="P62" s="17" t="s">
        <v>10725</v>
      </c>
      <c r="Q62" s="17" t="s">
        <v>10726</v>
      </c>
      <c r="R62" s="17" t="s">
        <v>6766</v>
      </c>
      <c r="S62" s="17" t="s">
        <v>5321</v>
      </c>
      <c r="T62" s="17" t="s">
        <v>5321</v>
      </c>
      <c r="U62" s="17" t="s">
        <v>10727</v>
      </c>
      <c r="V62" s="17">
        <v>1</v>
      </c>
      <c r="W62" s="17">
        <v>0</v>
      </c>
      <c r="X62" s="17">
        <v>0</v>
      </c>
    </row>
    <row r="63" spans="1:24" s="17" customFormat="1" ht="11.25" x14ac:dyDescent="0.2">
      <c r="A63" s="17" t="s">
        <v>10807</v>
      </c>
      <c r="B63" s="17" t="s">
        <v>10808</v>
      </c>
      <c r="C63" s="17" t="s">
        <v>10809</v>
      </c>
      <c r="D63" s="17" t="s">
        <v>5325</v>
      </c>
      <c r="E63" s="17">
        <v>2019</v>
      </c>
      <c r="F63" s="17" t="s">
        <v>6130</v>
      </c>
      <c r="H63" s="17" t="s">
        <v>7015</v>
      </c>
      <c r="I63" s="17" t="s">
        <v>10810</v>
      </c>
      <c r="J63" s="17" t="s">
        <v>7343</v>
      </c>
      <c r="K63" s="17" t="s">
        <v>9030</v>
      </c>
      <c r="L63" s="17" t="s">
        <v>5358</v>
      </c>
      <c r="M63" s="64">
        <v>9289740</v>
      </c>
      <c r="N63" s="64">
        <v>5573843</v>
      </c>
      <c r="O63" s="17" t="s">
        <v>10811</v>
      </c>
      <c r="P63" s="17" t="s">
        <v>10812</v>
      </c>
      <c r="Q63" s="17" t="s">
        <v>10813</v>
      </c>
      <c r="R63" s="17" t="s">
        <v>5375</v>
      </c>
      <c r="S63" s="17" t="s">
        <v>10814</v>
      </c>
      <c r="T63" s="17" t="s">
        <v>5321</v>
      </c>
      <c r="U63" s="17" t="s">
        <v>10815</v>
      </c>
      <c r="V63" s="17">
        <v>1</v>
      </c>
      <c r="W63" s="17">
        <v>0</v>
      </c>
      <c r="X63" s="17">
        <v>0</v>
      </c>
    </row>
    <row r="64" spans="1:24" s="17" customFormat="1" ht="11.25" x14ac:dyDescent="0.2">
      <c r="A64" s="17" t="s">
        <v>10816</v>
      </c>
      <c r="B64" s="17" t="s">
        <v>10817</v>
      </c>
      <c r="C64" s="17" t="s">
        <v>10818</v>
      </c>
      <c r="D64" s="17" t="s">
        <v>5325</v>
      </c>
      <c r="E64" s="17">
        <v>2019</v>
      </c>
      <c r="F64" s="17" t="s">
        <v>5791</v>
      </c>
      <c r="H64" s="17" t="s">
        <v>10819</v>
      </c>
      <c r="I64" s="17" t="s">
        <v>5321</v>
      </c>
      <c r="J64" s="17" t="s">
        <v>5321</v>
      </c>
      <c r="K64" s="17" t="s">
        <v>9107</v>
      </c>
      <c r="L64" s="17" t="s">
        <v>10820</v>
      </c>
      <c r="M64" s="64">
        <v>2591937</v>
      </c>
      <c r="N64" s="64">
        <v>1555161</v>
      </c>
      <c r="O64" s="17" t="s">
        <v>10821</v>
      </c>
      <c r="P64" s="17" t="s">
        <v>10822</v>
      </c>
      <c r="Q64" s="17" t="s">
        <v>5797</v>
      </c>
      <c r="R64" s="17" t="s">
        <v>5321</v>
      </c>
      <c r="S64" s="17" t="s">
        <v>5321</v>
      </c>
      <c r="T64" s="17" t="s">
        <v>5321</v>
      </c>
      <c r="U64" s="17" t="s">
        <v>10823</v>
      </c>
      <c r="V64" s="17">
        <v>1</v>
      </c>
      <c r="W64" s="17">
        <v>0</v>
      </c>
      <c r="X64" s="17">
        <v>0</v>
      </c>
    </row>
    <row r="65" spans="1:24" s="17" customFormat="1" ht="11.25" x14ac:dyDescent="0.2">
      <c r="A65" s="17" t="s">
        <v>10845</v>
      </c>
      <c r="B65" s="17" t="s">
        <v>10846</v>
      </c>
      <c r="C65" s="17" t="s">
        <v>10847</v>
      </c>
      <c r="D65" s="17" t="s">
        <v>5325</v>
      </c>
      <c r="E65" s="17">
        <v>2019</v>
      </c>
      <c r="F65" s="17" t="s">
        <v>5741</v>
      </c>
      <c r="H65" s="17" t="s">
        <v>6140</v>
      </c>
      <c r="I65" s="17" t="s">
        <v>5321</v>
      </c>
      <c r="J65" s="17" t="s">
        <v>5321</v>
      </c>
      <c r="K65" s="17" t="s">
        <v>9030</v>
      </c>
      <c r="L65" s="17" t="s">
        <v>6736</v>
      </c>
      <c r="M65" s="64">
        <v>4007105</v>
      </c>
      <c r="N65" s="64">
        <v>2404262</v>
      </c>
      <c r="O65" s="17" t="s">
        <v>10848</v>
      </c>
      <c r="P65" s="17" t="s">
        <v>10849</v>
      </c>
      <c r="Q65" s="17" t="s">
        <v>6167</v>
      </c>
      <c r="R65" s="17" t="s">
        <v>10850</v>
      </c>
      <c r="S65" s="17" t="s">
        <v>5321</v>
      </c>
      <c r="T65" s="17" t="s">
        <v>5321</v>
      </c>
      <c r="U65" s="17" t="s">
        <v>5321</v>
      </c>
      <c r="V65" s="17">
        <v>1</v>
      </c>
      <c r="W65" s="17">
        <v>0</v>
      </c>
      <c r="X65" s="17">
        <v>0</v>
      </c>
    </row>
    <row r="66" spans="1:24" s="17" customFormat="1" ht="11.25" x14ac:dyDescent="0.2">
      <c r="A66" s="17" t="s">
        <v>10930</v>
      </c>
      <c r="B66" s="17" t="s">
        <v>10931</v>
      </c>
      <c r="C66" s="17" t="s">
        <v>10932</v>
      </c>
      <c r="D66" s="17" t="s">
        <v>10834</v>
      </c>
      <c r="E66" s="17">
        <v>2020</v>
      </c>
      <c r="F66" s="17" t="s">
        <v>5430</v>
      </c>
      <c r="I66" s="17" t="s">
        <v>10933</v>
      </c>
      <c r="J66" s="17" t="s">
        <v>5397</v>
      </c>
      <c r="K66" s="17" t="s">
        <v>5330</v>
      </c>
      <c r="L66" s="17" t="s">
        <v>7081</v>
      </c>
      <c r="M66" s="64">
        <v>300000</v>
      </c>
      <c r="N66" s="64">
        <v>180000</v>
      </c>
      <c r="O66" s="17" t="s">
        <v>10934</v>
      </c>
      <c r="P66" s="17" t="s">
        <v>10935</v>
      </c>
      <c r="Q66" s="17" t="s">
        <v>5321</v>
      </c>
      <c r="R66" s="17" t="s">
        <v>5321</v>
      </c>
      <c r="S66" s="17" t="s">
        <v>5321</v>
      </c>
      <c r="T66" s="17" t="s">
        <v>5321</v>
      </c>
      <c r="U66" s="17" t="s">
        <v>5321</v>
      </c>
      <c r="V66" s="17">
        <v>1</v>
      </c>
      <c r="W66" s="17">
        <v>0</v>
      </c>
      <c r="X66" s="17">
        <v>0</v>
      </c>
    </row>
    <row r="67" spans="1:24" s="17" customFormat="1" ht="11.25" x14ac:dyDescent="0.2">
      <c r="A67" s="17" t="s">
        <v>10968</v>
      </c>
      <c r="B67" s="17" t="s">
        <v>10969</v>
      </c>
      <c r="C67" s="17" t="s">
        <v>10970</v>
      </c>
      <c r="D67" s="17" t="s">
        <v>5325</v>
      </c>
      <c r="E67" s="17">
        <v>2019</v>
      </c>
      <c r="F67" s="17" t="s">
        <v>5418</v>
      </c>
      <c r="H67" s="17" t="s">
        <v>10971</v>
      </c>
      <c r="I67" s="17" t="s">
        <v>10972</v>
      </c>
      <c r="J67" s="17" t="s">
        <v>8742</v>
      </c>
      <c r="K67" s="17" t="s">
        <v>9246</v>
      </c>
      <c r="L67" s="17" t="s">
        <v>5358</v>
      </c>
      <c r="M67" s="64">
        <v>7010389</v>
      </c>
      <c r="N67" s="64">
        <v>3855714</v>
      </c>
      <c r="O67" s="17" t="s">
        <v>10973</v>
      </c>
      <c r="P67" s="17" t="s">
        <v>10974</v>
      </c>
      <c r="Q67" s="17" t="s">
        <v>7476</v>
      </c>
      <c r="R67" s="17" t="s">
        <v>10975</v>
      </c>
      <c r="S67" s="17" t="s">
        <v>5321</v>
      </c>
      <c r="T67" s="17" t="s">
        <v>5321</v>
      </c>
      <c r="U67" s="17" t="s">
        <v>5321</v>
      </c>
      <c r="V67" s="17">
        <v>1</v>
      </c>
      <c r="W67" s="17">
        <v>0</v>
      </c>
      <c r="X67" s="17">
        <v>0</v>
      </c>
    </row>
    <row r="68" spans="1:24" s="17" customFormat="1" ht="11.25" x14ac:dyDescent="0.2">
      <c r="A68" s="17" t="s">
        <v>11044</v>
      </c>
      <c r="B68" s="17" t="s">
        <v>11045</v>
      </c>
      <c r="C68" s="17" t="s">
        <v>11046</v>
      </c>
      <c r="D68" s="17" t="s">
        <v>5325</v>
      </c>
      <c r="E68" s="17">
        <v>2018</v>
      </c>
      <c r="F68" s="17" t="s">
        <v>11</v>
      </c>
      <c r="H68" s="17" t="s">
        <v>11047</v>
      </c>
      <c r="I68" s="17" t="s">
        <v>11048</v>
      </c>
      <c r="J68" s="17" t="s">
        <v>7232</v>
      </c>
      <c r="K68" s="17" t="s">
        <v>8499</v>
      </c>
      <c r="L68" s="17" t="s">
        <v>8708</v>
      </c>
      <c r="M68" s="64">
        <v>4577483</v>
      </c>
      <c r="N68" s="64">
        <v>3433111</v>
      </c>
      <c r="O68" s="17" t="s">
        <v>11049</v>
      </c>
      <c r="P68" s="17" t="s">
        <v>11050</v>
      </c>
      <c r="Q68" s="17" t="s">
        <v>5349</v>
      </c>
      <c r="R68" s="17" t="s">
        <v>11051</v>
      </c>
      <c r="S68" s="17" t="s">
        <v>5321</v>
      </c>
      <c r="T68" s="17" t="s">
        <v>5321</v>
      </c>
      <c r="U68" s="17" t="s">
        <v>5321</v>
      </c>
      <c r="V68" s="17">
        <v>1</v>
      </c>
      <c r="W68" s="17">
        <v>0</v>
      </c>
      <c r="X68" s="17">
        <v>0</v>
      </c>
    </row>
    <row r="69" spans="1:24" s="17" customFormat="1" ht="11.25" x14ac:dyDescent="0.2">
      <c r="A69" s="17" t="s">
        <v>11058</v>
      </c>
      <c r="B69" s="17" t="s">
        <v>11059</v>
      </c>
      <c r="C69" s="17" t="s">
        <v>11060</v>
      </c>
      <c r="D69" s="17" t="s">
        <v>5325</v>
      </c>
      <c r="E69" s="17">
        <v>2015</v>
      </c>
      <c r="F69" s="17" t="s">
        <v>5460</v>
      </c>
      <c r="H69" s="17" t="s">
        <v>11061</v>
      </c>
      <c r="I69" s="17" t="s">
        <v>11062</v>
      </c>
      <c r="J69" s="17" t="s">
        <v>5597</v>
      </c>
      <c r="K69" s="17" t="s">
        <v>5487</v>
      </c>
      <c r="L69" s="17" t="s">
        <v>6229</v>
      </c>
      <c r="M69" s="64">
        <v>3877000</v>
      </c>
      <c r="N69" s="64">
        <v>2326000</v>
      </c>
      <c r="O69" s="17" t="s">
        <v>11063</v>
      </c>
      <c r="P69" s="17" t="s">
        <v>11064</v>
      </c>
      <c r="Q69" s="17" t="s">
        <v>11065</v>
      </c>
      <c r="R69" s="17" t="s">
        <v>11066</v>
      </c>
      <c r="S69" s="17" t="s">
        <v>11067</v>
      </c>
      <c r="T69" s="17" t="s">
        <v>5321</v>
      </c>
      <c r="U69" s="17" t="s">
        <v>11068</v>
      </c>
      <c r="V69" s="17">
        <v>1</v>
      </c>
      <c r="W69" s="17">
        <v>0</v>
      </c>
      <c r="X69" s="17">
        <v>0</v>
      </c>
    </row>
    <row r="70" spans="1:24" s="17" customFormat="1" ht="11.25" x14ac:dyDescent="0.2">
      <c r="A70" s="17" t="s">
        <v>11241</v>
      </c>
      <c r="B70" s="17" t="s">
        <v>11242</v>
      </c>
      <c r="C70" s="17" t="s">
        <v>11243</v>
      </c>
      <c r="D70" s="17" t="s">
        <v>5325</v>
      </c>
      <c r="E70" s="17">
        <v>2020</v>
      </c>
      <c r="F70" s="17" t="s">
        <v>17</v>
      </c>
      <c r="H70" s="17" t="s">
        <v>11244</v>
      </c>
      <c r="I70" s="17" t="s">
        <v>11245</v>
      </c>
      <c r="J70" s="17" t="s">
        <v>10733</v>
      </c>
      <c r="K70" s="17" t="s">
        <v>5345</v>
      </c>
      <c r="L70" s="17" t="s">
        <v>5346</v>
      </c>
      <c r="M70" s="64">
        <v>1838151</v>
      </c>
      <c r="N70" s="64">
        <v>1286706</v>
      </c>
      <c r="O70" s="17" t="s">
        <v>11246</v>
      </c>
      <c r="P70" s="17" t="s">
        <v>11247</v>
      </c>
      <c r="Q70" s="17" t="s">
        <v>11248</v>
      </c>
      <c r="R70" s="17" t="s">
        <v>5321</v>
      </c>
      <c r="S70" s="17" t="s">
        <v>11249</v>
      </c>
      <c r="T70" s="17" t="s">
        <v>11250</v>
      </c>
      <c r="U70" s="17" t="s">
        <v>11251</v>
      </c>
      <c r="V70" s="17">
        <v>1</v>
      </c>
      <c r="W70" s="17">
        <v>0</v>
      </c>
      <c r="X70" s="17">
        <v>0</v>
      </c>
    </row>
    <row r="71" spans="1:24" s="17" customFormat="1" ht="11.25" x14ac:dyDescent="0.2">
      <c r="A71" s="17" t="s">
        <v>11264</v>
      </c>
      <c r="B71" s="17" t="s">
        <v>11265</v>
      </c>
      <c r="C71" s="17" t="s">
        <v>11266</v>
      </c>
      <c r="D71" s="17" t="s">
        <v>5325</v>
      </c>
      <c r="E71" s="17">
        <v>2018</v>
      </c>
      <c r="F71" s="17" t="s">
        <v>5460</v>
      </c>
      <c r="H71" s="17" t="s">
        <v>7165</v>
      </c>
      <c r="I71" s="17" t="s">
        <v>11267</v>
      </c>
      <c r="J71" s="17" t="s">
        <v>8637</v>
      </c>
      <c r="K71" s="17" t="s">
        <v>8087</v>
      </c>
      <c r="L71" s="17" t="s">
        <v>6388</v>
      </c>
      <c r="M71" s="64">
        <v>3711742</v>
      </c>
      <c r="N71" s="64">
        <v>2226389</v>
      </c>
      <c r="O71" s="17" t="s">
        <v>11268</v>
      </c>
      <c r="P71" s="17" t="s">
        <v>11269</v>
      </c>
      <c r="Q71" s="17" t="s">
        <v>5334</v>
      </c>
      <c r="R71" s="17" t="s">
        <v>5321</v>
      </c>
      <c r="S71" s="17" t="s">
        <v>5321</v>
      </c>
      <c r="T71" s="17" t="s">
        <v>5321</v>
      </c>
      <c r="U71" s="17" t="s">
        <v>11270</v>
      </c>
      <c r="V71" s="17">
        <v>1</v>
      </c>
      <c r="W71" s="17">
        <v>0</v>
      </c>
      <c r="X71" s="17">
        <v>0</v>
      </c>
    </row>
    <row r="72" spans="1:24" s="17" customFormat="1" ht="11.25" x14ac:dyDescent="0.2">
      <c r="A72" s="17" t="s">
        <v>11423</v>
      </c>
      <c r="B72" s="17" t="s">
        <v>11424</v>
      </c>
      <c r="C72" s="17" t="s">
        <v>11425</v>
      </c>
      <c r="D72" s="17" t="s">
        <v>5325</v>
      </c>
      <c r="E72" s="17">
        <v>2019</v>
      </c>
      <c r="F72" s="17" t="s">
        <v>5394</v>
      </c>
      <c r="H72" s="17" t="s">
        <v>11426</v>
      </c>
      <c r="I72" s="17" t="s">
        <v>11427</v>
      </c>
      <c r="J72" s="17" t="s">
        <v>7409</v>
      </c>
      <c r="K72" s="17" t="s">
        <v>9246</v>
      </c>
      <c r="L72" s="17" t="s">
        <v>5626</v>
      </c>
      <c r="M72" s="64">
        <v>4690177</v>
      </c>
      <c r="N72" s="64">
        <v>2814106</v>
      </c>
      <c r="O72" s="17" t="s">
        <v>11428</v>
      </c>
      <c r="P72" s="17" t="s">
        <v>11429</v>
      </c>
      <c r="Q72" s="17" t="s">
        <v>5349</v>
      </c>
      <c r="R72" s="17" t="s">
        <v>5321</v>
      </c>
      <c r="S72" s="17" t="s">
        <v>11430</v>
      </c>
      <c r="T72" s="17" t="s">
        <v>5321</v>
      </c>
      <c r="U72" s="17" t="s">
        <v>5321</v>
      </c>
      <c r="V72" s="17">
        <v>1</v>
      </c>
      <c r="W72" s="17">
        <v>0</v>
      </c>
      <c r="X72" s="17">
        <v>0</v>
      </c>
    </row>
    <row r="73" spans="1:24" s="17" customFormat="1" ht="11.25" x14ac:dyDescent="0.2">
      <c r="A73" s="17" t="s">
        <v>11550</v>
      </c>
      <c r="B73" s="17" t="s">
        <v>11551</v>
      </c>
      <c r="C73" s="17" t="s">
        <v>11552</v>
      </c>
      <c r="D73" s="17" t="s">
        <v>5325</v>
      </c>
      <c r="E73" s="17">
        <v>2018</v>
      </c>
      <c r="F73" s="17" t="s">
        <v>5430</v>
      </c>
      <c r="H73" s="17" t="s">
        <v>11553</v>
      </c>
      <c r="I73" s="17" t="s">
        <v>11554</v>
      </c>
      <c r="J73" s="17" t="s">
        <v>7922</v>
      </c>
      <c r="K73" s="17" t="s">
        <v>8555</v>
      </c>
      <c r="L73" s="17" t="s">
        <v>7256</v>
      </c>
      <c r="M73" s="64">
        <v>2361506</v>
      </c>
      <c r="N73" s="64">
        <v>1416903</v>
      </c>
      <c r="O73" s="17" t="s">
        <v>11555</v>
      </c>
      <c r="P73" s="17" t="s">
        <v>11556</v>
      </c>
      <c r="Q73" s="17" t="s">
        <v>5349</v>
      </c>
      <c r="R73" s="17" t="s">
        <v>11557</v>
      </c>
      <c r="S73" s="17" t="s">
        <v>5321</v>
      </c>
      <c r="T73" s="17" t="s">
        <v>5321</v>
      </c>
      <c r="U73" s="17" t="s">
        <v>5321</v>
      </c>
      <c r="V73" s="17">
        <v>1</v>
      </c>
      <c r="W73" s="17">
        <v>0</v>
      </c>
      <c r="X73" s="17">
        <v>0</v>
      </c>
    </row>
    <row r="74" spans="1:24" s="17" customFormat="1" ht="11.25" x14ac:dyDescent="0.2">
      <c r="A74" s="17" t="s">
        <v>11601</v>
      </c>
      <c r="B74" s="17" t="s">
        <v>11602</v>
      </c>
      <c r="C74" s="17" t="s">
        <v>11603</v>
      </c>
      <c r="D74" s="17" t="s">
        <v>5325</v>
      </c>
      <c r="E74" s="17">
        <v>2019</v>
      </c>
      <c r="F74" s="17" t="s">
        <v>5460</v>
      </c>
      <c r="H74" s="17" t="s">
        <v>11604</v>
      </c>
      <c r="I74" s="17" t="s">
        <v>11605</v>
      </c>
      <c r="J74" s="17" t="s">
        <v>8725</v>
      </c>
      <c r="K74" s="17" t="s">
        <v>9107</v>
      </c>
      <c r="L74" s="17" t="s">
        <v>5617</v>
      </c>
      <c r="M74" s="64">
        <v>5428447</v>
      </c>
      <c r="N74" s="64">
        <v>3114322</v>
      </c>
      <c r="O74" s="17" t="s">
        <v>11606</v>
      </c>
      <c r="P74" s="17" t="s">
        <v>11607</v>
      </c>
      <c r="Q74" s="17" t="s">
        <v>11608</v>
      </c>
      <c r="R74" s="17" t="s">
        <v>11609</v>
      </c>
      <c r="S74" s="17" t="s">
        <v>11610</v>
      </c>
      <c r="T74" s="17" t="s">
        <v>8205</v>
      </c>
      <c r="U74" s="17" t="s">
        <v>11611</v>
      </c>
      <c r="V74" s="17">
        <v>1</v>
      </c>
      <c r="W74" s="17">
        <v>0</v>
      </c>
      <c r="X74" s="17">
        <v>0</v>
      </c>
    </row>
    <row r="75" spans="1:24" s="17" customFormat="1" ht="11.25" x14ac:dyDescent="0.2">
      <c r="A75" s="17" t="s">
        <v>11620</v>
      </c>
      <c r="B75" s="17" t="s">
        <v>11621</v>
      </c>
      <c r="C75" s="17" t="s">
        <v>11622</v>
      </c>
      <c r="D75" s="17" t="s">
        <v>5381</v>
      </c>
      <c r="E75" s="17">
        <v>2015</v>
      </c>
      <c r="F75" s="17" t="s">
        <v>5460</v>
      </c>
      <c r="H75" s="17" t="s">
        <v>7763</v>
      </c>
      <c r="I75" s="17" t="s">
        <v>11623</v>
      </c>
      <c r="J75" s="17" t="s">
        <v>5560</v>
      </c>
      <c r="K75" s="17" t="s">
        <v>11441</v>
      </c>
      <c r="L75" s="17" t="s">
        <v>11624</v>
      </c>
      <c r="M75" s="64">
        <v>3140305</v>
      </c>
      <c r="N75" s="64">
        <v>1844005</v>
      </c>
      <c r="O75" s="17" t="s">
        <v>11625</v>
      </c>
      <c r="P75" s="17" t="s">
        <v>11626</v>
      </c>
      <c r="Q75" s="17" t="s">
        <v>11627</v>
      </c>
      <c r="R75" s="17" t="s">
        <v>5321</v>
      </c>
      <c r="S75" s="17" t="s">
        <v>5321</v>
      </c>
      <c r="T75" s="17" t="s">
        <v>5321</v>
      </c>
      <c r="U75" s="17" t="s">
        <v>5321</v>
      </c>
      <c r="V75" s="17">
        <v>1</v>
      </c>
      <c r="W75" s="17">
        <v>0</v>
      </c>
      <c r="X75" s="17">
        <v>0</v>
      </c>
    </row>
    <row r="76" spans="1:24" s="17" customFormat="1" ht="11.25" x14ac:dyDescent="0.2">
      <c r="A76" s="17" t="s">
        <v>12096</v>
      </c>
      <c r="B76" s="17" t="s">
        <v>12097</v>
      </c>
      <c r="C76" s="17" t="s">
        <v>12098</v>
      </c>
      <c r="D76" s="17" t="s">
        <v>5495</v>
      </c>
      <c r="E76" s="17">
        <v>2019</v>
      </c>
      <c r="F76" s="17" t="s">
        <v>5460</v>
      </c>
      <c r="I76" s="17" t="s">
        <v>12099</v>
      </c>
      <c r="J76" s="17" t="s">
        <v>8725</v>
      </c>
      <c r="K76" s="17" t="s">
        <v>9107</v>
      </c>
      <c r="L76" s="17" t="s">
        <v>9031</v>
      </c>
      <c r="M76" s="64">
        <v>15664975</v>
      </c>
      <c r="N76" s="64">
        <v>9398100</v>
      </c>
      <c r="O76" s="17" t="s">
        <v>12100</v>
      </c>
      <c r="P76" s="17" t="s">
        <v>12101</v>
      </c>
      <c r="Q76" s="17" t="s">
        <v>7420</v>
      </c>
      <c r="R76" s="17" t="s">
        <v>5321</v>
      </c>
      <c r="S76" s="17" t="s">
        <v>5321</v>
      </c>
      <c r="T76" s="17" t="s">
        <v>5321</v>
      </c>
      <c r="U76" s="17" t="s">
        <v>5321</v>
      </c>
      <c r="V76" s="17">
        <v>1</v>
      </c>
      <c r="W76" s="17">
        <v>0</v>
      </c>
      <c r="X76" s="17">
        <v>0</v>
      </c>
    </row>
    <row r="77" spans="1:24" s="17" customFormat="1" ht="11.25" x14ac:dyDescent="0.2">
      <c r="A77" s="17" t="s">
        <v>12261</v>
      </c>
      <c r="B77" s="17" t="s">
        <v>12262</v>
      </c>
      <c r="C77" s="17" t="s">
        <v>12263</v>
      </c>
      <c r="D77" s="17" t="s">
        <v>5325</v>
      </c>
      <c r="E77" s="17">
        <v>2020</v>
      </c>
      <c r="F77" s="17" t="s">
        <v>5460</v>
      </c>
      <c r="H77" s="17" t="s">
        <v>12264</v>
      </c>
      <c r="I77" s="17" t="s">
        <v>12265</v>
      </c>
      <c r="J77" s="17" t="s">
        <v>12266</v>
      </c>
      <c r="K77" s="17" t="s">
        <v>5345</v>
      </c>
      <c r="L77" s="17" t="s">
        <v>5358</v>
      </c>
      <c r="M77" s="64">
        <v>7790685</v>
      </c>
      <c r="N77" s="64">
        <v>4671420</v>
      </c>
      <c r="O77" s="17" t="s">
        <v>12267</v>
      </c>
      <c r="P77" s="17" t="s">
        <v>12268</v>
      </c>
      <c r="Q77" s="17" t="s">
        <v>12269</v>
      </c>
      <c r="R77" s="17" t="s">
        <v>5321</v>
      </c>
      <c r="S77" s="17" t="s">
        <v>12270</v>
      </c>
      <c r="T77" s="17" t="s">
        <v>5321</v>
      </c>
      <c r="U77" s="17" t="s">
        <v>12271</v>
      </c>
      <c r="V77" s="17">
        <v>1</v>
      </c>
      <c r="W77" s="17">
        <v>0</v>
      </c>
      <c r="X77" s="17">
        <v>0</v>
      </c>
    </row>
    <row r="78" spans="1:24" s="17" customFormat="1" ht="11.25" x14ac:dyDescent="0.2">
      <c r="A78" s="17" t="s">
        <v>12347</v>
      </c>
      <c r="B78" s="17" t="s">
        <v>12348</v>
      </c>
      <c r="C78" s="17" t="s">
        <v>12349</v>
      </c>
      <c r="D78" s="17" t="s">
        <v>5325</v>
      </c>
      <c r="E78" s="17">
        <v>2018</v>
      </c>
      <c r="F78" s="17" t="s">
        <v>5313</v>
      </c>
      <c r="H78" s="17" t="s">
        <v>12350</v>
      </c>
      <c r="I78" s="17" t="s">
        <v>12351</v>
      </c>
      <c r="J78" s="17" t="s">
        <v>5716</v>
      </c>
      <c r="K78" s="17" t="s">
        <v>8499</v>
      </c>
      <c r="L78" s="17" t="s">
        <v>5434</v>
      </c>
      <c r="M78" s="64">
        <v>1320000</v>
      </c>
      <c r="N78" s="64">
        <v>990000</v>
      </c>
      <c r="O78" s="17" t="s">
        <v>11049</v>
      </c>
      <c r="P78" s="17" t="s">
        <v>12352</v>
      </c>
      <c r="Q78" s="17" t="s">
        <v>12353</v>
      </c>
      <c r="R78" s="17" t="s">
        <v>12354</v>
      </c>
      <c r="S78" s="17" t="s">
        <v>5321</v>
      </c>
      <c r="T78" s="17" t="s">
        <v>5321</v>
      </c>
      <c r="U78" s="17" t="s">
        <v>12355</v>
      </c>
      <c r="V78" s="17">
        <v>1</v>
      </c>
      <c r="W78" s="17">
        <v>0</v>
      </c>
      <c r="X78" s="17">
        <v>0</v>
      </c>
    </row>
    <row r="79" spans="1:24" s="17" customFormat="1" ht="11.25" x14ac:dyDescent="0.2">
      <c r="A79" s="17" t="s">
        <v>12400</v>
      </c>
      <c r="B79" s="17" t="s">
        <v>12401</v>
      </c>
      <c r="C79" s="17" t="s">
        <v>12402</v>
      </c>
      <c r="D79" s="17" t="s">
        <v>5325</v>
      </c>
      <c r="E79" s="17">
        <v>2020</v>
      </c>
      <c r="F79" s="17" t="s">
        <v>6335</v>
      </c>
      <c r="H79" s="17" t="s">
        <v>12403</v>
      </c>
      <c r="I79" s="17" t="s">
        <v>12404</v>
      </c>
      <c r="J79" s="17" t="s">
        <v>12266</v>
      </c>
      <c r="K79" s="17" t="s">
        <v>5330</v>
      </c>
      <c r="L79" s="17" t="s">
        <v>5659</v>
      </c>
      <c r="M79" s="64">
        <v>14222637</v>
      </c>
      <c r="N79" s="64">
        <v>9099154</v>
      </c>
      <c r="O79" s="17" t="s">
        <v>12405</v>
      </c>
      <c r="P79" s="17" t="s">
        <v>12406</v>
      </c>
      <c r="Q79" s="17" t="s">
        <v>5349</v>
      </c>
      <c r="R79" s="17" t="s">
        <v>6728</v>
      </c>
      <c r="S79" s="17" t="s">
        <v>5321</v>
      </c>
      <c r="T79" s="17" t="s">
        <v>5321</v>
      </c>
      <c r="U79" s="17" t="s">
        <v>12407</v>
      </c>
      <c r="V79" s="17">
        <v>1</v>
      </c>
      <c r="W79" s="17">
        <v>0</v>
      </c>
      <c r="X79" s="17">
        <v>0</v>
      </c>
    </row>
    <row r="80" spans="1:24" s="17" customFormat="1" ht="11.25" x14ac:dyDescent="0.2">
      <c r="A80" s="17" t="s">
        <v>12408</v>
      </c>
      <c r="B80" s="17" t="s">
        <v>12409</v>
      </c>
      <c r="C80" s="17" t="s">
        <v>12410</v>
      </c>
      <c r="D80" s="17" t="s">
        <v>5325</v>
      </c>
      <c r="E80" s="17">
        <v>2017</v>
      </c>
      <c r="F80" s="17" t="s">
        <v>5394</v>
      </c>
      <c r="H80" s="17" t="s">
        <v>12411</v>
      </c>
      <c r="I80" s="17" t="s">
        <v>12412</v>
      </c>
      <c r="J80" s="17" t="s">
        <v>5384</v>
      </c>
      <c r="K80" s="17" t="s">
        <v>7381</v>
      </c>
      <c r="L80" s="17" t="s">
        <v>5434</v>
      </c>
      <c r="M80" s="64">
        <v>1838584</v>
      </c>
      <c r="N80" s="64">
        <v>1103150</v>
      </c>
      <c r="O80" s="17" t="s">
        <v>6573</v>
      </c>
      <c r="P80" s="17" t="s">
        <v>8566</v>
      </c>
      <c r="Q80" s="17" t="s">
        <v>12413</v>
      </c>
      <c r="R80" s="17" t="s">
        <v>12414</v>
      </c>
      <c r="S80" s="17" t="s">
        <v>12415</v>
      </c>
      <c r="T80" s="17" t="s">
        <v>5321</v>
      </c>
      <c r="U80" s="17" t="s">
        <v>12416</v>
      </c>
      <c r="V80" s="17">
        <v>1</v>
      </c>
      <c r="W80" s="17">
        <v>0</v>
      </c>
      <c r="X80" s="17">
        <v>0</v>
      </c>
    </row>
    <row r="81" spans="1:24" s="17" customFormat="1" ht="11.25" x14ac:dyDescent="0.2">
      <c r="A81" s="17" t="s">
        <v>12534</v>
      </c>
      <c r="B81" s="17" t="s">
        <v>12535</v>
      </c>
      <c r="C81" s="17" t="s">
        <v>12536</v>
      </c>
      <c r="D81" s="17" t="s">
        <v>5325</v>
      </c>
      <c r="E81" s="17">
        <v>2014</v>
      </c>
      <c r="F81" s="17" t="s">
        <v>17</v>
      </c>
      <c r="H81" s="17" t="s">
        <v>6515</v>
      </c>
      <c r="I81" s="17" t="s">
        <v>12537</v>
      </c>
      <c r="J81" s="17" t="s">
        <v>5409</v>
      </c>
      <c r="K81" s="17" t="s">
        <v>5865</v>
      </c>
      <c r="L81" s="17" t="s">
        <v>11292</v>
      </c>
      <c r="M81" s="64">
        <v>5540485</v>
      </c>
      <c r="N81" s="64">
        <v>3324303</v>
      </c>
      <c r="O81" s="17" t="s">
        <v>12538</v>
      </c>
      <c r="P81" s="17" t="s">
        <v>12539</v>
      </c>
      <c r="Q81" s="17" t="s">
        <v>12540</v>
      </c>
      <c r="R81" s="17" t="s">
        <v>5375</v>
      </c>
      <c r="S81" s="17" t="s">
        <v>5838</v>
      </c>
      <c r="T81" s="17" t="s">
        <v>5321</v>
      </c>
      <c r="U81" s="17" t="s">
        <v>5321</v>
      </c>
      <c r="V81" s="17">
        <v>1</v>
      </c>
      <c r="W81" s="17">
        <v>0</v>
      </c>
      <c r="X81" s="17">
        <v>0</v>
      </c>
    </row>
    <row r="82" spans="1:24" s="17" customFormat="1" ht="11.25" x14ac:dyDescent="0.2">
      <c r="A82" s="17" t="s">
        <v>12560</v>
      </c>
      <c r="B82" s="17" t="s">
        <v>12561</v>
      </c>
      <c r="C82" s="17" t="s">
        <v>12562</v>
      </c>
      <c r="D82" s="17" t="s">
        <v>5325</v>
      </c>
      <c r="E82" s="17">
        <v>2014</v>
      </c>
      <c r="F82" s="17" t="s">
        <v>5460</v>
      </c>
      <c r="H82" s="17" t="s">
        <v>12563</v>
      </c>
      <c r="I82" s="17" t="s">
        <v>12564</v>
      </c>
      <c r="J82" s="17" t="s">
        <v>5481</v>
      </c>
      <c r="K82" s="17" t="s">
        <v>5865</v>
      </c>
      <c r="L82" s="17" t="s">
        <v>6030</v>
      </c>
      <c r="M82" s="64">
        <v>2273738</v>
      </c>
      <c r="N82" s="64">
        <v>1364254</v>
      </c>
      <c r="O82" s="17" t="s">
        <v>5952</v>
      </c>
      <c r="P82" s="17" t="s">
        <v>12565</v>
      </c>
      <c r="Q82" s="17" t="s">
        <v>10189</v>
      </c>
      <c r="R82" s="17" t="s">
        <v>5375</v>
      </c>
      <c r="S82" s="17" t="s">
        <v>5838</v>
      </c>
      <c r="T82" s="17" t="s">
        <v>5321</v>
      </c>
      <c r="U82" s="17" t="s">
        <v>5321</v>
      </c>
      <c r="V82" s="17">
        <v>1</v>
      </c>
      <c r="W82" s="17">
        <v>0</v>
      </c>
      <c r="X82" s="17">
        <v>0</v>
      </c>
    </row>
    <row r="83" spans="1:24" s="17" customFormat="1" ht="11.25" x14ac:dyDescent="0.2">
      <c r="A83" s="17" t="s">
        <v>12610</v>
      </c>
      <c r="B83" s="17" t="s">
        <v>12611</v>
      </c>
      <c r="C83" s="17" t="s">
        <v>12612</v>
      </c>
      <c r="D83" s="17" t="s">
        <v>5325</v>
      </c>
      <c r="E83" s="17">
        <v>2018</v>
      </c>
      <c r="F83" s="17" t="s">
        <v>5460</v>
      </c>
      <c r="H83" s="17" t="s">
        <v>12613</v>
      </c>
      <c r="I83" s="17" t="s">
        <v>12614</v>
      </c>
      <c r="J83" s="17" t="s">
        <v>7254</v>
      </c>
      <c r="K83" s="17" t="s">
        <v>8767</v>
      </c>
      <c r="L83" s="17" t="s">
        <v>7681</v>
      </c>
      <c r="M83" s="64">
        <v>2203028</v>
      </c>
      <c r="N83" s="64">
        <v>1311356</v>
      </c>
      <c r="O83" s="17" t="s">
        <v>12615</v>
      </c>
      <c r="P83" s="17" t="s">
        <v>12616</v>
      </c>
      <c r="Q83" s="17" t="s">
        <v>5954</v>
      </c>
      <c r="R83" s="17" t="s">
        <v>12617</v>
      </c>
      <c r="S83" s="17" t="s">
        <v>5321</v>
      </c>
      <c r="T83" s="17" t="s">
        <v>5321</v>
      </c>
      <c r="U83" s="17" t="s">
        <v>5321</v>
      </c>
      <c r="V83" s="17">
        <v>1</v>
      </c>
      <c r="W83" s="17">
        <v>0</v>
      </c>
      <c r="X83" s="17">
        <v>0</v>
      </c>
    </row>
    <row r="84" spans="1:24" s="17" customFormat="1" ht="11.25" x14ac:dyDescent="0.2">
      <c r="A84" s="17" t="s">
        <v>12758</v>
      </c>
      <c r="B84" s="17" t="s">
        <v>12759</v>
      </c>
      <c r="C84" s="17" t="s">
        <v>12760</v>
      </c>
      <c r="D84" s="17" t="s">
        <v>5325</v>
      </c>
      <c r="E84" s="17">
        <v>2020</v>
      </c>
      <c r="F84" s="17" t="s">
        <v>5430</v>
      </c>
      <c r="H84" s="17" t="s">
        <v>12761</v>
      </c>
      <c r="I84" s="17" t="s">
        <v>12762</v>
      </c>
      <c r="J84" s="17" t="s">
        <v>12763</v>
      </c>
      <c r="K84" s="17" t="s">
        <v>5398</v>
      </c>
      <c r="L84" s="17" t="s">
        <v>5358</v>
      </c>
      <c r="M84" s="64">
        <v>4776469</v>
      </c>
      <c r="N84" s="64">
        <v>2865865</v>
      </c>
      <c r="O84" s="17" t="s">
        <v>12764</v>
      </c>
      <c r="P84" s="17" t="s">
        <v>12765</v>
      </c>
      <c r="Q84" s="17" t="s">
        <v>12766</v>
      </c>
      <c r="R84" s="17" t="s">
        <v>12767</v>
      </c>
      <c r="S84" s="17" t="s">
        <v>12768</v>
      </c>
      <c r="T84" s="17" t="s">
        <v>5321</v>
      </c>
      <c r="U84" s="17" t="s">
        <v>12769</v>
      </c>
      <c r="V84" s="17">
        <v>1</v>
      </c>
      <c r="W84" s="17">
        <v>0</v>
      </c>
      <c r="X84" s="17">
        <v>0</v>
      </c>
    </row>
    <row r="85" spans="1:24" s="17" customFormat="1" ht="11.25" x14ac:dyDescent="0.2">
      <c r="A85" s="17" t="s">
        <v>12770</v>
      </c>
      <c r="B85" s="17" t="s">
        <v>12771</v>
      </c>
      <c r="C85" s="17" t="s">
        <v>12772</v>
      </c>
      <c r="D85" s="17" t="s">
        <v>5325</v>
      </c>
      <c r="E85" s="17">
        <v>2020</v>
      </c>
      <c r="F85" s="17" t="s">
        <v>5430</v>
      </c>
      <c r="H85" s="17" t="s">
        <v>12773</v>
      </c>
      <c r="I85" s="17" t="s">
        <v>12774</v>
      </c>
      <c r="J85" s="17" t="s">
        <v>5607</v>
      </c>
      <c r="K85" s="17" t="s">
        <v>5330</v>
      </c>
      <c r="L85" s="17" t="s">
        <v>5358</v>
      </c>
      <c r="M85" s="64">
        <v>5274922</v>
      </c>
      <c r="N85" s="64">
        <v>3956056</v>
      </c>
      <c r="O85" s="17" t="s">
        <v>12775</v>
      </c>
      <c r="P85" s="17" t="s">
        <v>12776</v>
      </c>
      <c r="Q85" s="17" t="s">
        <v>7202</v>
      </c>
      <c r="R85" s="17" t="s">
        <v>12777</v>
      </c>
      <c r="S85" s="17" t="s">
        <v>5321</v>
      </c>
      <c r="T85" s="17" t="s">
        <v>5321</v>
      </c>
      <c r="U85" s="17" t="s">
        <v>12778</v>
      </c>
      <c r="V85" s="17">
        <v>1</v>
      </c>
      <c r="W85" s="17">
        <v>0</v>
      </c>
      <c r="X85" s="17">
        <v>0</v>
      </c>
    </row>
    <row r="86" spans="1:24" s="17" customFormat="1" ht="11.25" x14ac:dyDescent="0.2">
      <c r="A86" s="17" t="s">
        <v>12836</v>
      </c>
      <c r="B86" s="17" t="s">
        <v>12837</v>
      </c>
      <c r="C86" s="17" t="s">
        <v>12838</v>
      </c>
      <c r="D86" s="17" t="s">
        <v>5381</v>
      </c>
      <c r="E86" s="17">
        <v>2015</v>
      </c>
      <c r="F86" s="17" t="s">
        <v>5496</v>
      </c>
      <c r="H86" s="17" t="s">
        <v>12839</v>
      </c>
      <c r="I86" s="17" t="s">
        <v>12840</v>
      </c>
      <c r="J86" s="17" t="s">
        <v>5481</v>
      </c>
      <c r="K86" s="17" t="s">
        <v>6545</v>
      </c>
      <c r="L86" s="17" t="s">
        <v>5371</v>
      </c>
      <c r="M86" s="64">
        <v>1091953</v>
      </c>
      <c r="N86" s="64">
        <v>647701</v>
      </c>
      <c r="O86" s="17" t="s">
        <v>12841</v>
      </c>
      <c r="P86" s="17" t="s">
        <v>12842</v>
      </c>
      <c r="Q86" s="17" t="s">
        <v>12843</v>
      </c>
      <c r="R86" s="17" t="s">
        <v>5321</v>
      </c>
      <c r="S86" s="17" t="s">
        <v>5321</v>
      </c>
      <c r="T86" s="17" t="s">
        <v>5321</v>
      </c>
      <c r="U86" s="17" t="s">
        <v>5321</v>
      </c>
      <c r="V86" s="17">
        <v>1</v>
      </c>
      <c r="W86" s="17">
        <v>0</v>
      </c>
      <c r="X86" s="17">
        <v>0</v>
      </c>
    </row>
    <row r="87" spans="1:24" s="17" customFormat="1" ht="11.25" x14ac:dyDescent="0.2">
      <c r="A87" s="17" t="s">
        <v>12912</v>
      </c>
      <c r="B87" s="17" t="s">
        <v>12913</v>
      </c>
      <c r="C87" s="17" t="s">
        <v>12914</v>
      </c>
      <c r="D87" s="17" t="s">
        <v>5325</v>
      </c>
      <c r="E87" s="17">
        <v>2020</v>
      </c>
      <c r="F87" s="17" t="s">
        <v>5430</v>
      </c>
      <c r="H87" s="17" t="s">
        <v>12915</v>
      </c>
      <c r="I87" s="17" t="s">
        <v>12916</v>
      </c>
      <c r="J87" s="17" t="s">
        <v>11082</v>
      </c>
      <c r="K87" s="17" t="s">
        <v>5330</v>
      </c>
      <c r="L87" s="17" t="s">
        <v>6736</v>
      </c>
      <c r="M87" s="64">
        <v>3987639</v>
      </c>
      <c r="N87" s="64">
        <v>2985326</v>
      </c>
      <c r="O87" s="17" t="s">
        <v>12917</v>
      </c>
      <c r="P87" s="17" t="s">
        <v>12918</v>
      </c>
      <c r="Q87" s="17" t="s">
        <v>12919</v>
      </c>
      <c r="R87" s="17" t="s">
        <v>6728</v>
      </c>
      <c r="S87" s="17" t="s">
        <v>5321</v>
      </c>
      <c r="T87" s="17" t="s">
        <v>5321</v>
      </c>
      <c r="U87" s="17" t="s">
        <v>12920</v>
      </c>
      <c r="V87" s="17">
        <v>1</v>
      </c>
      <c r="W87" s="17">
        <v>0</v>
      </c>
      <c r="X87" s="17">
        <v>0</v>
      </c>
    </row>
    <row r="88" spans="1:24" s="17" customFormat="1" ht="11.25" x14ac:dyDescent="0.2">
      <c r="A88" s="17" t="s">
        <v>12968</v>
      </c>
      <c r="B88" s="17" t="s">
        <v>12969</v>
      </c>
      <c r="C88" s="17" t="s">
        <v>12970</v>
      </c>
      <c r="D88" s="17" t="s">
        <v>5393</v>
      </c>
      <c r="E88" s="17">
        <v>2014</v>
      </c>
      <c r="F88" s="17" t="s">
        <v>5430</v>
      </c>
      <c r="H88" s="17" t="s">
        <v>12971</v>
      </c>
      <c r="I88" s="17" t="s">
        <v>12972</v>
      </c>
      <c r="J88" s="17" t="s">
        <v>5481</v>
      </c>
      <c r="K88" s="17" t="s">
        <v>12973</v>
      </c>
      <c r="L88" s="17" t="s">
        <v>6220</v>
      </c>
      <c r="M88" s="64">
        <v>1487960</v>
      </c>
      <c r="N88" s="64">
        <v>892776</v>
      </c>
      <c r="O88" s="17" t="s">
        <v>12974</v>
      </c>
      <c r="P88" s="17" t="s">
        <v>12975</v>
      </c>
      <c r="Q88" s="17" t="s">
        <v>12976</v>
      </c>
      <c r="R88" s="17" t="s">
        <v>5321</v>
      </c>
      <c r="S88" s="17" t="s">
        <v>5321</v>
      </c>
      <c r="T88" s="17" t="s">
        <v>5321</v>
      </c>
      <c r="U88" s="17" t="s">
        <v>5321</v>
      </c>
      <c r="V88" s="17">
        <v>1</v>
      </c>
      <c r="W88" s="17">
        <v>0</v>
      </c>
      <c r="X88" s="17">
        <v>0</v>
      </c>
    </row>
    <row r="89" spans="1:24" s="17" customFormat="1" ht="11.25" x14ac:dyDescent="0.2">
      <c r="A89" s="17" t="s">
        <v>13118</v>
      </c>
      <c r="B89" s="17" t="s">
        <v>13119</v>
      </c>
      <c r="C89" s="17" t="s">
        <v>13120</v>
      </c>
      <c r="D89" s="17" t="s">
        <v>5325</v>
      </c>
      <c r="E89" s="17">
        <v>2020</v>
      </c>
      <c r="F89" s="17" t="s">
        <v>5418</v>
      </c>
      <c r="H89" s="17" t="s">
        <v>6734</v>
      </c>
      <c r="I89" s="17" t="s">
        <v>13121</v>
      </c>
      <c r="J89" s="17" t="s">
        <v>5637</v>
      </c>
      <c r="K89" s="17" t="s">
        <v>5345</v>
      </c>
      <c r="L89" s="17" t="s">
        <v>13122</v>
      </c>
      <c r="M89" s="64">
        <v>7087215</v>
      </c>
      <c r="N89" s="64">
        <v>4252329</v>
      </c>
      <c r="O89" s="17" t="s">
        <v>13123</v>
      </c>
      <c r="P89" s="17" t="s">
        <v>13124</v>
      </c>
      <c r="Q89" s="17" t="s">
        <v>13125</v>
      </c>
      <c r="R89" s="17" t="s">
        <v>13126</v>
      </c>
      <c r="S89" s="17" t="s">
        <v>13127</v>
      </c>
      <c r="T89" s="17" t="s">
        <v>5321</v>
      </c>
      <c r="U89" s="17" t="s">
        <v>13128</v>
      </c>
      <c r="V89" s="17">
        <v>1</v>
      </c>
      <c r="W89" s="17">
        <v>0</v>
      </c>
      <c r="X89" s="17">
        <v>0</v>
      </c>
    </row>
    <row r="90" spans="1:24" s="17" customFormat="1" ht="11.25" x14ac:dyDescent="0.2">
      <c r="A90" s="17" t="s">
        <v>13163</v>
      </c>
      <c r="B90" s="17" t="s">
        <v>13164</v>
      </c>
      <c r="C90" s="17" t="s">
        <v>13165</v>
      </c>
      <c r="D90" s="17" t="s">
        <v>5325</v>
      </c>
      <c r="E90" s="17">
        <v>2020</v>
      </c>
      <c r="F90" s="17" t="s">
        <v>5430</v>
      </c>
      <c r="H90" s="17" t="s">
        <v>13166</v>
      </c>
      <c r="I90" s="17" t="s">
        <v>13167</v>
      </c>
      <c r="J90" s="17" t="s">
        <v>11082</v>
      </c>
      <c r="K90" s="17" t="s">
        <v>5398</v>
      </c>
      <c r="L90" s="17" t="s">
        <v>5358</v>
      </c>
      <c r="M90" s="64">
        <v>3472215</v>
      </c>
      <c r="N90" s="64">
        <v>2083325</v>
      </c>
      <c r="O90" s="17" t="s">
        <v>13168</v>
      </c>
      <c r="P90" s="17" t="s">
        <v>13169</v>
      </c>
      <c r="Q90" s="17" t="s">
        <v>13170</v>
      </c>
      <c r="R90" s="17" t="s">
        <v>13171</v>
      </c>
      <c r="S90" s="17" t="s">
        <v>13172</v>
      </c>
      <c r="T90" s="17" t="s">
        <v>5321</v>
      </c>
      <c r="U90" s="17" t="s">
        <v>13173</v>
      </c>
      <c r="V90" s="17">
        <v>1</v>
      </c>
      <c r="W90" s="17">
        <v>0</v>
      </c>
      <c r="X90" s="17">
        <v>0</v>
      </c>
    </row>
    <row r="91" spans="1:24" s="17" customFormat="1" ht="11.25" x14ac:dyDescent="0.2">
      <c r="A91" s="17" t="s">
        <v>13174</v>
      </c>
      <c r="B91" s="17" t="s">
        <v>13175</v>
      </c>
      <c r="C91" s="17" t="s">
        <v>13176</v>
      </c>
      <c r="D91" s="17" t="s">
        <v>5325</v>
      </c>
      <c r="E91" s="17">
        <v>2020</v>
      </c>
      <c r="F91" s="17" t="s">
        <v>5430</v>
      </c>
      <c r="H91" s="17" t="s">
        <v>12761</v>
      </c>
      <c r="I91" s="17" t="s">
        <v>13177</v>
      </c>
      <c r="J91" s="17" t="s">
        <v>11082</v>
      </c>
      <c r="K91" s="17" t="s">
        <v>5345</v>
      </c>
      <c r="L91" s="17" t="s">
        <v>5346</v>
      </c>
      <c r="M91" s="64">
        <v>1408273</v>
      </c>
      <c r="N91" s="64">
        <v>843814</v>
      </c>
      <c r="O91" s="17" t="s">
        <v>13178</v>
      </c>
      <c r="P91" s="17" t="s">
        <v>13179</v>
      </c>
      <c r="Q91" s="17" t="s">
        <v>7476</v>
      </c>
      <c r="R91" s="17" t="s">
        <v>13180</v>
      </c>
      <c r="S91" s="17" t="s">
        <v>5321</v>
      </c>
      <c r="T91" s="17" t="s">
        <v>5321</v>
      </c>
      <c r="U91" s="17" t="s">
        <v>5321</v>
      </c>
      <c r="V91" s="17">
        <v>1</v>
      </c>
      <c r="W91" s="17">
        <v>0</v>
      </c>
      <c r="X91" s="17">
        <v>0</v>
      </c>
    </row>
    <row r="92" spans="1:24" s="17" customFormat="1" ht="11.25" x14ac:dyDescent="0.2">
      <c r="A92" s="17" t="s">
        <v>13194</v>
      </c>
      <c r="B92" s="17" t="s">
        <v>13195</v>
      </c>
      <c r="C92" s="17" t="s">
        <v>13196</v>
      </c>
      <c r="D92" s="17" t="s">
        <v>5325</v>
      </c>
      <c r="E92" s="17">
        <v>2016</v>
      </c>
      <c r="F92" s="17" t="s">
        <v>5326</v>
      </c>
      <c r="H92" s="17" t="s">
        <v>13197</v>
      </c>
      <c r="I92" s="17" t="s">
        <v>13198</v>
      </c>
      <c r="J92" s="17" t="s">
        <v>5597</v>
      </c>
      <c r="K92" s="17" t="s">
        <v>5385</v>
      </c>
      <c r="L92" s="17" t="s">
        <v>5386</v>
      </c>
      <c r="M92" s="64">
        <v>1136663</v>
      </c>
      <c r="N92" s="64">
        <v>681698</v>
      </c>
      <c r="O92" s="17" t="s">
        <v>13199</v>
      </c>
      <c r="P92" s="17" t="s">
        <v>13200</v>
      </c>
      <c r="Q92" s="17" t="s">
        <v>13201</v>
      </c>
      <c r="R92" s="17" t="s">
        <v>5375</v>
      </c>
      <c r="S92" s="17" t="s">
        <v>13202</v>
      </c>
      <c r="T92" s="17" t="s">
        <v>5321</v>
      </c>
      <c r="U92" s="17" t="s">
        <v>13203</v>
      </c>
      <c r="V92" s="17">
        <v>1</v>
      </c>
      <c r="W92" s="17">
        <v>0</v>
      </c>
      <c r="X92" s="17">
        <v>0</v>
      </c>
    </row>
    <row r="93" spans="1:24" s="17" customFormat="1" ht="11.25" x14ac:dyDescent="0.2">
      <c r="A93" s="17" t="s">
        <v>13210</v>
      </c>
      <c r="B93" s="17" t="s">
        <v>13211</v>
      </c>
      <c r="C93" s="17" t="s">
        <v>13212</v>
      </c>
      <c r="D93" s="17" t="s">
        <v>5325</v>
      </c>
      <c r="E93" s="17">
        <v>2020</v>
      </c>
      <c r="F93" s="17" t="s">
        <v>5460</v>
      </c>
      <c r="H93" s="17" t="s">
        <v>13213</v>
      </c>
      <c r="I93" s="17" t="s">
        <v>13214</v>
      </c>
      <c r="J93" s="17" t="s">
        <v>9917</v>
      </c>
      <c r="K93" s="17" t="s">
        <v>5345</v>
      </c>
      <c r="L93" s="17" t="s">
        <v>5346</v>
      </c>
      <c r="M93" s="64">
        <v>3732985</v>
      </c>
      <c r="N93" s="64">
        <v>2239789</v>
      </c>
      <c r="O93" s="17" t="s">
        <v>13215</v>
      </c>
      <c r="P93" s="17" t="s">
        <v>13216</v>
      </c>
      <c r="Q93" s="17" t="s">
        <v>13217</v>
      </c>
      <c r="R93" s="17" t="s">
        <v>5321</v>
      </c>
      <c r="S93" s="17" t="s">
        <v>13218</v>
      </c>
      <c r="T93" s="17" t="s">
        <v>5321</v>
      </c>
      <c r="U93" s="17" t="s">
        <v>13219</v>
      </c>
      <c r="V93" s="17">
        <v>1</v>
      </c>
      <c r="W93" s="17">
        <v>0</v>
      </c>
      <c r="X93" s="17">
        <v>0</v>
      </c>
    </row>
    <row r="94" spans="1:24" s="17" customFormat="1" ht="11.25" x14ac:dyDescent="0.2">
      <c r="A94" s="17" t="s">
        <v>13285</v>
      </c>
      <c r="B94" s="17" t="s">
        <v>13286</v>
      </c>
      <c r="C94" s="17" t="s">
        <v>13287</v>
      </c>
      <c r="D94" s="17" t="s">
        <v>5325</v>
      </c>
      <c r="E94" s="17">
        <v>2020</v>
      </c>
      <c r="F94" s="17" t="s">
        <v>11</v>
      </c>
      <c r="H94" s="17" t="s">
        <v>13288</v>
      </c>
      <c r="I94" s="17" t="s">
        <v>13289</v>
      </c>
      <c r="J94" s="17" t="s">
        <v>5560</v>
      </c>
      <c r="K94" s="17" t="s">
        <v>5345</v>
      </c>
      <c r="L94" s="17" t="s">
        <v>5626</v>
      </c>
      <c r="M94" s="64">
        <v>9097686</v>
      </c>
      <c r="N94" s="64">
        <v>5458611</v>
      </c>
      <c r="O94" s="17" t="s">
        <v>13290</v>
      </c>
      <c r="P94" s="17" t="s">
        <v>13291</v>
      </c>
      <c r="Q94" s="17" t="s">
        <v>11563</v>
      </c>
      <c r="R94" s="17" t="s">
        <v>13292</v>
      </c>
      <c r="S94" s="17" t="s">
        <v>5321</v>
      </c>
      <c r="T94" s="17" t="s">
        <v>5321</v>
      </c>
      <c r="U94" s="17" t="s">
        <v>5321</v>
      </c>
      <c r="V94" s="17">
        <v>1</v>
      </c>
      <c r="W94" s="17">
        <v>0</v>
      </c>
      <c r="X94" s="17">
        <v>0</v>
      </c>
    </row>
    <row r="95" spans="1:24" s="17" customFormat="1" ht="11.25" x14ac:dyDescent="0.2">
      <c r="A95" s="17" t="s">
        <v>13371</v>
      </c>
      <c r="B95" s="17" t="s">
        <v>13372</v>
      </c>
      <c r="C95" s="17" t="s">
        <v>13373</v>
      </c>
      <c r="D95" s="17" t="s">
        <v>5325</v>
      </c>
      <c r="E95" s="17">
        <v>2014</v>
      </c>
      <c r="F95" s="17" t="s">
        <v>5460</v>
      </c>
      <c r="H95" s="17" t="s">
        <v>13374</v>
      </c>
      <c r="I95" s="17" t="s">
        <v>13375</v>
      </c>
      <c r="J95" s="17" t="s">
        <v>5481</v>
      </c>
      <c r="K95" s="17" t="s">
        <v>5865</v>
      </c>
      <c r="L95" s="17" t="s">
        <v>5937</v>
      </c>
      <c r="M95" s="64">
        <v>3048811</v>
      </c>
      <c r="N95" s="64">
        <v>1818652</v>
      </c>
      <c r="O95" s="17" t="s">
        <v>12376</v>
      </c>
      <c r="P95" s="17" t="s">
        <v>13376</v>
      </c>
      <c r="Q95" s="17" t="s">
        <v>13377</v>
      </c>
      <c r="R95" s="17" t="s">
        <v>13378</v>
      </c>
      <c r="S95" s="17" t="s">
        <v>13379</v>
      </c>
      <c r="T95" s="17" t="s">
        <v>5321</v>
      </c>
      <c r="U95" s="17" t="s">
        <v>13380</v>
      </c>
      <c r="V95" s="17">
        <v>1</v>
      </c>
      <c r="W95" s="17">
        <v>0</v>
      </c>
      <c r="X95" s="17">
        <v>0</v>
      </c>
    </row>
    <row r="96" spans="1:24" s="17" customFormat="1" ht="11.25" x14ac:dyDescent="0.2">
      <c r="A96" s="17" t="s">
        <v>13426</v>
      </c>
      <c r="B96" s="17" t="s">
        <v>13427</v>
      </c>
      <c r="C96" s="17" t="s">
        <v>13428</v>
      </c>
      <c r="D96" s="17" t="s">
        <v>5325</v>
      </c>
      <c r="E96" s="17">
        <v>2020</v>
      </c>
      <c r="F96" s="17" t="s">
        <v>5326</v>
      </c>
      <c r="H96" s="17" t="s">
        <v>13429</v>
      </c>
      <c r="I96" s="17" t="s">
        <v>13430</v>
      </c>
      <c r="J96" s="17" t="s">
        <v>5481</v>
      </c>
      <c r="K96" s="17" t="s">
        <v>13061</v>
      </c>
      <c r="L96" s="17" t="s">
        <v>5358</v>
      </c>
      <c r="M96" s="64">
        <v>6826710</v>
      </c>
      <c r="N96" s="64">
        <v>4096027</v>
      </c>
      <c r="O96" s="17" t="s">
        <v>13431</v>
      </c>
      <c r="P96" s="17" t="s">
        <v>13432</v>
      </c>
      <c r="Q96" s="17" t="s">
        <v>13433</v>
      </c>
      <c r="R96" s="17" t="s">
        <v>5321</v>
      </c>
      <c r="S96" s="17" t="s">
        <v>13434</v>
      </c>
      <c r="T96" s="17" t="s">
        <v>5321</v>
      </c>
      <c r="U96" s="17" t="s">
        <v>13435</v>
      </c>
      <c r="V96" s="17">
        <v>1</v>
      </c>
      <c r="W96" s="17">
        <v>0</v>
      </c>
      <c r="X96" s="17">
        <v>0</v>
      </c>
    </row>
    <row r="97" spans="1:24" s="17" customFormat="1" ht="11.25" x14ac:dyDescent="0.2">
      <c r="A97" s="17" t="s">
        <v>13446</v>
      </c>
      <c r="B97" s="17" t="s">
        <v>13447</v>
      </c>
      <c r="C97" s="17" t="s">
        <v>13448</v>
      </c>
      <c r="D97" s="17" t="s">
        <v>5325</v>
      </c>
      <c r="E97" s="17">
        <v>2014</v>
      </c>
      <c r="F97" s="17" t="s">
        <v>5430</v>
      </c>
      <c r="H97" s="17" t="s">
        <v>12298</v>
      </c>
      <c r="I97" s="17" t="s">
        <v>13449</v>
      </c>
      <c r="J97" s="17" t="s">
        <v>5607</v>
      </c>
      <c r="K97" s="17" t="s">
        <v>13450</v>
      </c>
      <c r="L97" s="17" t="s">
        <v>13451</v>
      </c>
      <c r="M97" s="64">
        <v>1325680</v>
      </c>
      <c r="N97" s="64">
        <v>794257</v>
      </c>
      <c r="O97" s="17" t="s">
        <v>13452</v>
      </c>
      <c r="P97" s="17" t="s">
        <v>13453</v>
      </c>
      <c r="Q97" s="17" t="s">
        <v>7605</v>
      </c>
      <c r="R97" s="17" t="s">
        <v>13454</v>
      </c>
      <c r="S97" s="17" t="s">
        <v>13455</v>
      </c>
      <c r="T97" s="17" t="s">
        <v>5321</v>
      </c>
      <c r="U97" s="17" t="s">
        <v>13456</v>
      </c>
      <c r="V97" s="17">
        <v>1</v>
      </c>
      <c r="W97" s="17">
        <v>0</v>
      </c>
      <c r="X97" s="17">
        <v>0</v>
      </c>
    </row>
    <row r="98" spans="1:24" s="17" customFormat="1" ht="11.25" x14ac:dyDescent="0.2">
      <c r="A98" s="17" t="s">
        <v>13461</v>
      </c>
      <c r="B98" s="17" t="s">
        <v>13462</v>
      </c>
      <c r="C98" s="17" t="s">
        <v>13463</v>
      </c>
      <c r="D98" s="17" t="s">
        <v>5325</v>
      </c>
      <c r="E98" s="17">
        <v>2020</v>
      </c>
      <c r="F98" s="17" t="s">
        <v>11</v>
      </c>
      <c r="H98" s="17" t="s">
        <v>13464</v>
      </c>
      <c r="I98" s="17" t="s">
        <v>13465</v>
      </c>
      <c r="J98" s="17" t="s">
        <v>13466</v>
      </c>
      <c r="K98" s="17" t="s">
        <v>5330</v>
      </c>
      <c r="L98" s="17" t="s">
        <v>9707</v>
      </c>
      <c r="M98" s="64">
        <v>6106375</v>
      </c>
      <c r="N98" s="64">
        <v>4579781</v>
      </c>
      <c r="O98" s="17" t="s">
        <v>13467</v>
      </c>
      <c r="P98" s="17" t="s">
        <v>13468</v>
      </c>
      <c r="Q98" s="17" t="s">
        <v>13469</v>
      </c>
      <c r="R98" s="17" t="s">
        <v>13470</v>
      </c>
      <c r="S98" s="17" t="s">
        <v>13471</v>
      </c>
      <c r="T98" s="17" t="s">
        <v>5321</v>
      </c>
      <c r="U98" s="17" t="s">
        <v>13472</v>
      </c>
      <c r="V98" s="17">
        <v>1</v>
      </c>
      <c r="W98" s="17">
        <v>0</v>
      </c>
      <c r="X98" s="17">
        <v>0</v>
      </c>
    </row>
    <row r="99" spans="1:24" s="17" customFormat="1" ht="11.25" x14ac:dyDescent="0.2">
      <c r="A99" s="17" t="s">
        <v>13578</v>
      </c>
      <c r="B99" s="17" t="s">
        <v>13579</v>
      </c>
      <c r="C99" s="17" t="s">
        <v>13580</v>
      </c>
      <c r="D99" s="17" t="s">
        <v>5381</v>
      </c>
      <c r="E99" s="17">
        <v>2018</v>
      </c>
      <c r="F99" s="17" t="s">
        <v>5460</v>
      </c>
      <c r="H99" s="17" t="s">
        <v>12854</v>
      </c>
      <c r="I99" s="17" t="s">
        <v>13581</v>
      </c>
      <c r="J99" s="17" t="s">
        <v>8842</v>
      </c>
      <c r="K99" s="17" t="s">
        <v>8087</v>
      </c>
      <c r="L99" s="17" t="s">
        <v>6388</v>
      </c>
      <c r="M99" s="64">
        <v>2485965</v>
      </c>
      <c r="N99" s="64">
        <v>1365747</v>
      </c>
      <c r="O99" s="17" t="s">
        <v>6497</v>
      </c>
      <c r="P99" s="17" t="s">
        <v>13582</v>
      </c>
      <c r="Q99" s="17" t="s">
        <v>5954</v>
      </c>
      <c r="R99" s="17" t="s">
        <v>5321</v>
      </c>
      <c r="S99" s="17" t="s">
        <v>5321</v>
      </c>
      <c r="T99" s="17" t="s">
        <v>5321</v>
      </c>
      <c r="U99" s="17" t="s">
        <v>5321</v>
      </c>
      <c r="V99" s="17">
        <v>1</v>
      </c>
      <c r="W99" s="17">
        <v>0</v>
      </c>
      <c r="X99" s="17">
        <v>0</v>
      </c>
    </row>
    <row r="100" spans="1:24" s="17" customFormat="1" ht="11.25" x14ac:dyDescent="0.2">
      <c r="A100" s="17" t="s">
        <v>13701</v>
      </c>
      <c r="B100" s="17" t="s">
        <v>13702</v>
      </c>
      <c r="C100" s="17" t="s">
        <v>13703</v>
      </c>
      <c r="D100" s="17" t="s">
        <v>5325</v>
      </c>
      <c r="E100" s="17">
        <v>2021</v>
      </c>
      <c r="F100" s="17" t="s">
        <v>5460</v>
      </c>
      <c r="H100" s="17" t="s">
        <v>13704</v>
      </c>
      <c r="I100" s="17" t="s">
        <v>13705</v>
      </c>
      <c r="J100" s="17" t="s">
        <v>13706</v>
      </c>
      <c r="K100" s="17" t="s">
        <v>13609</v>
      </c>
      <c r="L100" s="17" t="s">
        <v>9031</v>
      </c>
      <c r="M100" s="64">
        <v>4775680</v>
      </c>
      <c r="N100" s="64">
        <v>2865405</v>
      </c>
      <c r="O100" s="17" t="s">
        <v>13707</v>
      </c>
      <c r="P100" s="17" t="s">
        <v>13708</v>
      </c>
      <c r="Q100" s="17" t="s">
        <v>13709</v>
      </c>
      <c r="R100" s="17" t="s">
        <v>5321</v>
      </c>
      <c r="S100" s="17" t="s">
        <v>13710</v>
      </c>
      <c r="T100" s="17" t="s">
        <v>5321</v>
      </c>
      <c r="U100" s="17" t="s">
        <v>13711</v>
      </c>
      <c r="V100" s="17">
        <v>1</v>
      </c>
      <c r="W100" s="17">
        <v>0</v>
      </c>
      <c r="X100" s="17">
        <v>0</v>
      </c>
    </row>
    <row r="101" spans="1:24" s="17" customFormat="1" ht="11.25" x14ac:dyDescent="0.2">
      <c r="A101" s="17" t="s">
        <v>13712</v>
      </c>
      <c r="B101" s="17" t="s">
        <v>13713</v>
      </c>
      <c r="C101" s="17" t="s">
        <v>13714</v>
      </c>
      <c r="D101" s="17" t="s">
        <v>5325</v>
      </c>
      <c r="E101" s="17">
        <v>2021</v>
      </c>
      <c r="F101" s="17" t="s">
        <v>6130</v>
      </c>
      <c r="I101" s="17" t="s">
        <v>13715</v>
      </c>
      <c r="J101" s="17" t="s">
        <v>13716</v>
      </c>
      <c r="K101" s="17" t="s">
        <v>5704</v>
      </c>
      <c r="L101" s="17" t="s">
        <v>13717</v>
      </c>
      <c r="M101" s="64">
        <v>13212122</v>
      </c>
      <c r="N101" s="64">
        <v>7927273</v>
      </c>
      <c r="O101" s="17" t="s">
        <v>13718</v>
      </c>
      <c r="P101" s="17" t="s">
        <v>13719</v>
      </c>
      <c r="Q101" s="17" t="s">
        <v>13720</v>
      </c>
      <c r="R101" s="17" t="s">
        <v>13721</v>
      </c>
      <c r="S101" s="17" t="s">
        <v>13722</v>
      </c>
      <c r="T101" s="17" t="s">
        <v>5321</v>
      </c>
      <c r="U101" s="17" t="s">
        <v>13723</v>
      </c>
      <c r="V101" s="17">
        <v>1</v>
      </c>
      <c r="W101" s="17">
        <v>0</v>
      </c>
      <c r="X101" s="17">
        <v>0</v>
      </c>
    </row>
    <row r="102" spans="1:24" s="17" customFormat="1" ht="11.25" x14ac:dyDescent="0.2">
      <c r="A102" s="17" t="s">
        <v>13896</v>
      </c>
      <c r="B102" s="17" t="s">
        <v>13897</v>
      </c>
      <c r="C102" s="17" t="s">
        <v>13898</v>
      </c>
      <c r="D102" s="17" t="s">
        <v>5325</v>
      </c>
      <c r="E102" s="17">
        <v>2020</v>
      </c>
      <c r="F102" s="17" t="s">
        <v>5326</v>
      </c>
      <c r="H102" s="17" t="s">
        <v>13899</v>
      </c>
      <c r="I102" s="17" t="s">
        <v>13900</v>
      </c>
      <c r="J102" s="17" t="s">
        <v>5671</v>
      </c>
      <c r="K102" s="17" t="s">
        <v>13061</v>
      </c>
      <c r="L102" s="17" t="s">
        <v>13901</v>
      </c>
      <c r="M102" s="64">
        <v>4444117</v>
      </c>
      <c r="N102" s="64">
        <v>2666470</v>
      </c>
      <c r="O102" s="17" t="s">
        <v>13902</v>
      </c>
      <c r="P102" s="17" t="s">
        <v>13903</v>
      </c>
      <c r="Q102" s="17" t="s">
        <v>13217</v>
      </c>
      <c r="R102" s="17" t="s">
        <v>5335</v>
      </c>
      <c r="S102" s="17" t="s">
        <v>13904</v>
      </c>
      <c r="T102" s="17" t="s">
        <v>5321</v>
      </c>
      <c r="U102" s="17" t="s">
        <v>13905</v>
      </c>
      <c r="V102" s="17">
        <v>1</v>
      </c>
      <c r="W102" s="17">
        <v>0</v>
      </c>
      <c r="X102" s="17">
        <v>0</v>
      </c>
    </row>
    <row r="106" spans="1:24" x14ac:dyDescent="0.25">
      <c r="L106" s="38"/>
      <c r="M106" s="54"/>
      <c r="N106" s="54"/>
    </row>
    <row r="107" spans="1:24" x14ac:dyDescent="0.25">
      <c r="L107" s="53"/>
      <c r="M107" s="55"/>
      <c r="N107" s="55"/>
    </row>
    <row r="108" spans="1:24" x14ac:dyDescent="0.25">
      <c r="L108" s="53"/>
      <c r="M108" s="55"/>
      <c r="N108" s="55"/>
    </row>
    <row r="109" spans="1:24" x14ac:dyDescent="0.25">
      <c r="L109" s="53"/>
      <c r="M109" s="55"/>
      <c r="N109" s="55"/>
    </row>
    <row r="110" spans="1:24" x14ac:dyDescent="0.25">
      <c r="L110" s="53"/>
      <c r="M110" s="55"/>
      <c r="N110" s="55"/>
    </row>
    <row r="111" spans="1:24" x14ac:dyDescent="0.25">
      <c r="L111" s="53"/>
      <c r="M111" s="55"/>
      <c r="N111" s="55"/>
    </row>
    <row r="112" spans="1:24" x14ac:dyDescent="0.25">
      <c r="L112" s="53"/>
      <c r="M112" s="55"/>
      <c r="N112" s="55"/>
    </row>
    <row r="113" spans="12:14" x14ac:dyDescent="0.25">
      <c r="L113" s="53"/>
      <c r="M113" s="55"/>
      <c r="N113" s="55"/>
    </row>
    <row r="114" spans="12:14" x14ac:dyDescent="0.25">
      <c r="L114" s="53"/>
      <c r="M114" s="55"/>
      <c r="N114" s="55"/>
    </row>
    <row r="115" spans="12:14" x14ac:dyDescent="0.25">
      <c r="L115" s="53"/>
      <c r="M115" s="55"/>
      <c r="N115" s="55"/>
    </row>
    <row r="116" spans="12:14" x14ac:dyDescent="0.25">
      <c r="L116" s="56"/>
      <c r="M116" s="41"/>
      <c r="N116"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C0526-674A-4ACA-BB5E-83FBA465277E}">
  <dimension ref="A1:I1389"/>
  <sheetViews>
    <sheetView zoomScaleNormal="100" workbookViewId="0">
      <selection sqref="A1:A1048576"/>
    </sheetView>
  </sheetViews>
  <sheetFormatPr defaultRowHeight="15" x14ac:dyDescent="0.25"/>
  <cols>
    <col min="1" max="1" width="9.42578125" style="34" customWidth="1"/>
    <col min="2" max="2" width="48.5703125" style="37" customWidth="1"/>
    <col min="3" max="3" width="17.28515625" style="34" customWidth="1"/>
    <col min="4" max="4" width="18.5703125" style="34" customWidth="1"/>
    <col min="5" max="6" width="10" style="34" customWidth="1"/>
    <col min="7" max="7" width="8.5703125" style="34" customWidth="1"/>
    <col min="8" max="8" width="150" style="37" customWidth="1"/>
    <col min="9" max="9" width="12.7109375" style="34" bestFit="1" customWidth="1"/>
    <col min="10" max="16384" width="9.140625" style="34"/>
  </cols>
  <sheetData>
    <row r="1" spans="1:9" x14ac:dyDescent="0.25">
      <c r="A1" s="32" t="s">
        <v>57</v>
      </c>
      <c r="B1" s="33" t="s">
        <v>4163</v>
      </c>
      <c r="C1" s="32" t="s">
        <v>40</v>
      </c>
      <c r="D1" s="32" t="s">
        <v>4164</v>
      </c>
      <c r="E1" s="32" t="s">
        <v>4165</v>
      </c>
      <c r="F1" s="32" t="s">
        <v>4166</v>
      </c>
      <c r="G1" s="32" t="s">
        <v>33</v>
      </c>
      <c r="H1" s="33" t="s">
        <v>4167</v>
      </c>
      <c r="I1" s="32" t="s">
        <v>4168</v>
      </c>
    </row>
    <row r="2" spans="1:9" s="35" customFormat="1" ht="78.75" x14ac:dyDescent="0.25">
      <c r="A2" s="35" t="s">
        <v>58</v>
      </c>
      <c r="B2" s="36" t="s">
        <v>59</v>
      </c>
      <c r="C2" s="39">
        <v>687017.99</v>
      </c>
      <c r="D2" s="39">
        <v>583965.29</v>
      </c>
      <c r="E2" s="52">
        <v>44326</v>
      </c>
      <c r="F2" s="52">
        <v>44844</v>
      </c>
      <c r="G2" s="35" t="s">
        <v>60</v>
      </c>
      <c r="H2" s="36" t="s">
        <v>61</v>
      </c>
      <c r="I2" s="35" t="s">
        <v>62</v>
      </c>
    </row>
    <row r="3" spans="1:9" s="35" customFormat="1" ht="112.5" x14ac:dyDescent="0.25">
      <c r="A3" s="35" t="s">
        <v>63</v>
      </c>
      <c r="B3" s="36" t="s">
        <v>64</v>
      </c>
      <c r="C3" s="39">
        <v>571132.26</v>
      </c>
      <c r="D3" s="39">
        <v>485462.42</v>
      </c>
      <c r="E3" s="52">
        <v>44355</v>
      </c>
      <c r="F3" s="52">
        <v>44873</v>
      </c>
      <c r="G3" s="35" t="s">
        <v>60</v>
      </c>
      <c r="H3" s="36" t="s">
        <v>65</v>
      </c>
      <c r="I3" s="35" t="s">
        <v>62</v>
      </c>
    </row>
    <row r="4" spans="1:9" s="35" customFormat="1" ht="112.5" x14ac:dyDescent="0.25">
      <c r="A4" s="35" t="s">
        <v>66</v>
      </c>
      <c r="B4" s="36" t="s">
        <v>67</v>
      </c>
      <c r="C4" s="39">
        <v>436420.84</v>
      </c>
      <c r="D4" s="39">
        <v>370957.7</v>
      </c>
      <c r="E4" s="52">
        <v>43424</v>
      </c>
      <c r="F4" s="52">
        <v>44469</v>
      </c>
      <c r="G4" s="35" t="s">
        <v>60</v>
      </c>
      <c r="H4" s="36" t="s">
        <v>68</v>
      </c>
      <c r="I4" s="35" t="s">
        <v>62</v>
      </c>
    </row>
    <row r="5" spans="1:9" s="35" customFormat="1" ht="90" x14ac:dyDescent="0.25">
      <c r="A5" s="35" t="s">
        <v>69</v>
      </c>
      <c r="B5" s="36" t="s">
        <v>70</v>
      </c>
      <c r="C5" s="39">
        <v>316096.65000000002</v>
      </c>
      <c r="D5" s="39">
        <v>268682.15000000002</v>
      </c>
      <c r="E5" s="52">
        <v>43371</v>
      </c>
      <c r="F5" s="52">
        <v>44420</v>
      </c>
      <c r="G5" s="35" t="s">
        <v>60</v>
      </c>
      <c r="H5" s="36" t="s">
        <v>71</v>
      </c>
      <c r="I5" s="35" t="s">
        <v>62</v>
      </c>
    </row>
    <row r="6" spans="1:9" s="35" customFormat="1" ht="112.5" x14ac:dyDescent="0.25">
      <c r="A6" s="35" t="s">
        <v>72</v>
      </c>
      <c r="B6" s="36" t="s">
        <v>73</v>
      </c>
      <c r="C6" s="39">
        <v>285602.34999999998</v>
      </c>
      <c r="D6" s="39">
        <v>242761.99</v>
      </c>
      <c r="E6" s="52">
        <v>43341</v>
      </c>
      <c r="F6" s="52">
        <v>44418</v>
      </c>
      <c r="G6" s="35" t="s">
        <v>60</v>
      </c>
      <c r="H6" s="36" t="s">
        <v>74</v>
      </c>
      <c r="I6" s="35" t="s">
        <v>62</v>
      </c>
    </row>
    <row r="7" spans="1:9" s="35" customFormat="1" ht="101.25" x14ac:dyDescent="0.25">
      <c r="A7" s="35" t="s">
        <v>75</v>
      </c>
      <c r="B7" s="36" t="s">
        <v>76</v>
      </c>
      <c r="C7" s="39">
        <v>185966.25</v>
      </c>
      <c r="D7" s="39">
        <v>158071.31</v>
      </c>
      <c r="E7" s="52">
        <v>43403</v>
      </c>
      <c r="F7" s="52">
        <v>44400</v>
      </c>
      <c r="G7" s="35" t="s">
        <v>60</v>
      </c>
      <c r="H7" s="36" t="s">
        <v>77</v>
      </c>
      <c r="I7" s="35" t="s">
        <v>62</v>
      </c>
    </row>
    <row r="8" spans="1:9" s="35" customFormat="1" ht="67.5" x14ac:dyDescent="0.25">
      <c r="A8" s="35" t="s">
        <v>78</v>
      </c>
      <c r="B8" s="36" t="s">
        <v>79</v>
      </c>
      <c r="C8" s="39">
        <v>150001.20000000001</v>
      </c>
      <c r="D8" s="39">
        <v>127501.02</v>
      </c>
      <c r="E8" s="52">
        <v>44040</v>
      </c>
      <c r="F8" s="52">
        <v>44923</v>
      </c>
      <c r="G8" s="35" t="s">
        <v>60</v>
      </c>
      <c r="H8" s="36" t="s">
        <v>80</v>
      </c>
      <c r="I8" s="35" t="s">
        <v>62</v>
      </c>
    </row>
    <row r="9" spans="1:9" s="35" customFormat="1" ht="56.25" x14ac:dyDescent="0.25">
      <c r="A9" s="35" t="s">
        <v>81</v>
      </c>
      <c r="B9" s="36" t="s">
        <v>82</v>
      </c>
      <c r="C9" s="39">
        <v>150001.20000000001</v>
      </c>
      <c r="D9" s="39">
        <v>127501.02</v>
      </c>
      <c r="E9" s="52">
        <v>44040</v>
      </c>
      <c r="F9" s="52">
        <v>44923</v>
      </c>
      <c r="G9" s="35" t="s">
        <v>60</v>
      </c>
      <c r="H9" s="36" t="s">
        <v>83</v>
      </c>
      <c r="I9" s="35" t="s">
        <v>62</v>
      </c>
    </row>
    <row r="10" spans="1:9" s="35" customFormat="1" ht="90" x14ac:dyDescent="0.25">
      <c r="A10" s="35" t="s">
        <v>84</v>
      </c>
      <c r="B10" s="36" t="s">
        <v>85</v>
      </c>
      <c r="C10" s="39">
        <v>149791.07999999999</v>
      </c>
      <c r="D10" s="39">
        <v>127322.42</v>
      </c>
      <c r="E10" s="52">
        <v>44067</v>
      </c>
      <c r="F10" s="52">
        <v>44889</v>
      </c>
      <c r="G10" s="35" t="s">
        <v>60</v>
      </c>
      <c r="H10" s="36" t="s">
        <v>86</v>
      </c>
      <c r="I10" s="35" t="s">
        <v>62</v>
      </c>
    </row>
    <row r="11" spans="1:9" s="35" customFormat="1" ht="101.25" x14ac:dyDescent="0.25">
      <c r="A11" s="35" t="s">
        <v>87</v>
      </c>
      <c r="B11" s="36" t="s">
        <v>88</v>
      </c>
      <c r="C11" s="39">
        <v>145825.79999999999</v>
      </c>
      <c r="D11" s="39">
        <v>123951.94</v>
      </c>
      <c r="E11" s="52">
        <v>43490</v>
      </c>
      <c r="F11" s="52">
        <v>44089</v>
      </c>
      <c r="G11" s="35" t="s">
        <v>60</v>
      </c>
      <c r="H11" s="36" t="s">
        <v>89</v>
      </c>
      <c r="I11" s="35" t="s">
        <v>62</v>
      </c>
    </row>
    <row r="12" spans="1:9" s="35" customFormat="1" ht="101.25" x14ac:dyDescent="0.25">
      <c r="A12" s="35" t="s">
        <v>90</v>
      </c>
      <c r="B12" s="36" t="s">
        <v>91</v>
      </c>
      <c r="C12" s="39">
        <v>102071.4</v>
      </c>
      <c r="D12" s="39">
        <v>86760.69</v>
      </c>
      <c r="E12" s="52">
        <v>43347</v>
      </c>
      <c r="F12" s="52">
        <v>44900</v>
      </c>
      <c r="G12" s="35" t="s">
        <v>60</v>
      </c>
      <c r="H12" s="36" t="s">
        <v>92</v>
      </c>
      <c r="I12" s="35" t="s">
        <v>62</v>
      </c>
    </row>
    <row r="13" spans="1:9" s="35" customFormat="1" ht="90" x14ac:dyDescent="0.25">
      <c r="A13" s="35" t="s">
        <v>93</v>
      </c>
      <c r="B13" s="36" t="s">
        <v>94</v>
      </c>
      <c r="C13" s="39">
        <v>87854.27</v>
      </c>
      <c r="D13" s="39">
        <v>74676.12</v>
      </c>
      <c r="E13" s="52">
        <v>43403</v>
      </c>
      <c r="F13" s="52">
        <v>44229</v>
      </c>
      <c r="G13" s="35" t="s">
        <v>60</v>
      </c>
      <c r="H13" s="36" t="s">
        <v>95</v>
      </c>
      <c r="I13" s="35" t="s">
        <v>62</v>
      </c>
    </row>
    <row r="14" spans="1:9" s="35" customFormat="1" ht="78.75" x14ac:dyDescent="0.25">
      <c r="A14" s="35" t="s">
        <v>96</v>
      </c>
      <c r="B14" s="36" t="s">
        <v>97</v>
      </c>
      <c r="C14" s="39">
        <v>50860.87</v>
      </c>
      <c r="D14" s="39">
        <v>43231.74</v>
      </c>
      <c r="E14" s="52">
        <v>44041</v>
      </c>
      <c r="F14" s="52">
        <v>44863</v>
      </c>
      <c r="G14" s="35" t="s">
        <v>60</v>
      </c>
      <c r="H14" s="36" t="s">
        <v>98</v>
      </c>
      <c r="I14" s="35" t="s">
        <v>62</v>
      </c>
    </row>
    <row r="15" spans="1:9" s="35" customFormat="1" ht="90" x14ac:dyDescent="0.25">
      <c r="A15" s="35" t="s">
        <v>99</v>
      </c>
      <c r="B15" s="36" t="s">
        <v>100</v>
      </c>
      <c r="C15" s="39">
        <v>50860.87</v>
      </c>
      <c r="D15" s="39">
        <v>43231.74</v>
      </c>
      <c r="E15" s="52">
        <v>44041</v>
      </c>
      <c r="F15" s="52">
        <v>44863</v>
      </c>
      <c r="G15" s="35" t="s">
        <v>60</v>
      </c>
      <c r="H15" s="36" t="s">
        <v>101</v>
      </c>
      <c r="I15" s="35" t="s">
        <v>62</v>
      </c>
    </row>
    <row r="16" spans="1:9" s="35" customFormat="1" ht="78.75" x14ac:dyDescent="0.25">
      <c r="A16" s="35" t="s">
        <v>102</v>
      </c>
      <c r="B16" s="36" t="s">
        <v>103</v>
      </c>
      <c r="C16" s="39">
        <v>50860.87</v>
      </c>
      <c r="D16" s="39">
        <v>43231.74</v>
      </c>
      <c r="E16" s="52">
        <v>44041</v>
      </c>
      <c r="F16" s="52">
        <v>44863</v>
      </c>
      <c r="G16" s="35" t="s">
        <v>60</v>
      </c>
      <c r="H16" s="36" t="s">
        <v>104</v>
      </c>
      <c r="I16" s="35" t="s">
        <v>62</v>
      </c>
    </row>
    <row r="17" spans="1:9" s="35" customFormat="1" ht="67.5" x14ac:dyDescent="0.25">
      <c r="A17" s="35" t="s">
        <v>105</v>
      </c>
      <c r="B17" s="36" t="s">
        <v>106</v>
      </c>
      <c r="C17" s="39">
        <v>50000.39</v>
      </c>
      <c r="D17" s="39">
        <v>42500.33</v>
      </c>
      <c r="E17" s="52">
        <v>44040</v>
      </c>
      <c r="F17" s="52">
        <v>44923</v>
      </c>
      <c r="G17" s="35" t="s">
        <v>60</v>
      </c>
      <c r="H17" s="36" t="s">
        <v>107</v>
      </c>
      <c r="I17" s="35" t="s">
        <v>62</v>
      </c>
    </row>
    <row r="18" spans="1:9" s="35" customFormat="1" ht="101.25" x14ac:dyDescent="0.25">
      <c r="A18" s="35" t="s">
        <v>108</v>
      </c>
      <c r="B18" s="36" t="s">
        <v>109</v>
      </c>
      <c r="C18" s="39">
        <v>42962.32</v>
      </c>
      <c r="D18" s="39">
        <v>36517.97</v>
      </c>
      <c r="E18" s="52">
        <v>43353</v>
      </c>
      <c r="F18" s="52">
        <v>44238</v>
      </c>
      <c r="G18" s="35" t="s">
        <v>60</v>
      </c>
      <c r="H18" s="36" t="s">
        <v>110</v>
      </c>
      <c r="I18" s="35" t="s">
        <v>62</v>
      </c>
    </row>
    <row r="19" spans="1:9" s="35" customFormat="1" ht="90" x14ac:dyDescent="0.25">
      <c r="A19" s="35" t="s">
        <v>111</v>
      </c>
      <c r="B19" s="36" t="s">
        <v>112</v>
      </c>
      <c r="C19" s="39">
        <v>36414</v>
      </c>
      <c r="D19" s="39">
        <v>30951.9</v>
      </c>
      <c r="E19" s="52">
        <v>44291</v>
      </c>
      <c r="F19" s="52">
        <v>44809</v>
      </c>
      <c r="G19" s="35" t="s">
        <v>60</v>
      </c>
      <c r="H19" s="36" t="s">
        <v>113</v>
      </c>
      <c r="I19" s="35" t="s">
        <v>62</v>
      </c>
    </row>
    <row r="20" spans="1:9" s="35" customFormat="1" ht="90" x14ac:dyDescent="0.25">
      <c r="A20" s="35" t="s">
        <v>114</v>
      </c>
      <c r="B20" s="36" t="s">
        <v>115</v>
      </c>
      <c r="C20" s="39">
        <v>36414</v>
      </c>
      <c r="D20" s="39">
        <v>30951.9</v>
      </c>
      <c r="E20" s="52">
        <v>44326</v>
      </c>
      <c r="F20" s="52">
        <v>44823</v>
      </c>
      <c r="G20" s="35" t="s">
        <v>60</v>
      </c>
      <c r="H20" s="36" t="s">
        <v>116</v>
      </c>
      <c r="I20" s="35" t="s">
        <v>62</v>
      </c>
    </row>
    <row r="21" spans="1:9" s="35" customFormat="1" ht="112.5" x14ac:dyDescent="0.25">
      <c r="A21" s="35" t="s">
        <v>117</v>
      </c>
      <c r="B21" s="36" t="s">
        <v>118</v>
      </c>
      <c r="C21" s="39">
        <v>36414</v>
      </c>
      <c r="D21" s="39">
        <v>30951.9</v>
      </c>
      <c r="E21" s="52">
        <v>44326</v>
      </c>
      <c r="F21" s="52">
        <v>44823</v>
      </c>
      <c r="G21" s="35" t="s">
        <v>60</v>
      </c>
      <c r="H21" s="36" t="s">
        <v>119</v>
      </c>
      <c r="I21" s="35" t="s">
        <v>62</v>
      </c>
    </row>
    <row r="22" spans="1:9" s="35" customFormat="1" ht="112.5" x14ac:dyDescent="0.25">
      <c r="A22" s="35" t="s">
        <v>120</v>
      </c>
      <c r="B22" s="36" t="s">
        <v>121</v>
      </c>
      <c r="C22" s="39">
        <v>36414</v>
      </c>
      <c r="D22" s="39">
        <v>30951.9</v>
      </c>
      <c r="E22" s="52">
        <v>44326</v>
      </c>
      <c r="F22" s="52">
        <v>44823</v>
      </c>
      <c r="G22" s="35" t="s">
        <v>60</v>
      </c>
      <c r="H22" s="36" t="s">
        <v>122</v>
      </c>
      <c r="I22" s="35" t="s">
        <v>62</v>
      </c>
    </row>
    <row r="23" spans="1:9" s="35" customFormat="1" ht="78.75" x14ac:dyDescent="0.25">
      <c r="A23" s="35" t="s">
        <v>123</v>
      </c>
      <c r="B23" s="36" t="s">
        <v>124</v>
      </c>
      <c r="C23" s="39">
        <v>36414</v>
      </c>
      <c r="D23" s="39">
        <v>30951.9</v>
      </c>
      <c r="E23" s="52">
        <v>44291</v>
      </c>
      <c r="F23" s="52">
        <v>44900</v>
      </c>
      <c r="G23" s="35" t="s">
        <v>60</v>
      </c>
      <c r="H23" s="36" t="s">
        <v>125</v>
      </c>
      <c r="I23" s="35" t="s">
        <v>62</v>
      </c>
    </row>
    <row r="24" spans="1:9" s="35" customFormat="1" ht="112.5" x14ac:dyDescent="0.25">
      <c r="A24" s="35" t="s">
        <v>126</v>
      </c>
      <c r="B24" s="36" t="s">
        <v>127</v>
      </c>
      <c r="C24" s="39">
        <v>36414</v>
      </c>
      <c r="D24" s="39">
        <v>30951.9</v>
      </c>
      <c r="E24" s="52">
        <v>44040</v>
      </c>
      <c r="F24" s="52">
        <v>44923</v>
      </c>
      <c r="G24" s="35" t="s">
        <v>60</v>
      </c>
      <c r="H24" s="36" t="s">
        <v>128</v>
      </c>
      <c r="I24" s="35" t="s">
        <v>62</v>
      </c>
    </row>
    <row r="25" spans="1:9" s="35" customFormat="1" ht="101.25" x14ac:dyDescent="0.25">
      <c r="A25" s="35" t="s">
        <v>129</v>
      </c>
      <c r="B25" s="36" t="s">
        <v>130</v>
      </c>
      <c r="C25" s="39">
        <v>36412.93</v>
      </c>
      <c r="D25" s="39">
        <v>30950.99</v>
      </c>
      <c r="E25" s="52">
        <v>44293</v>
      </c>
      <c r="F25" s="52">
        <v>44544</v>
      </c>
      <c r="G25" s="35" t="s">
        <v>60</v>
      </c>
      <c r="H25" s="36" t="s">
        <v>131</v>
      </c>
      <c r="I25" s="35" t="s">
        <v>62</v>
      </c>
    </row>
    <row r="26" spans="1:9" s="35" customFormat="1" ht="101.25" x14ac:dyDescent="0.25">
      <c r="A26" s="35" t="s">
        <v>132</v>
      </c>
      <c r="B26" s="36" t="s">
        <v>133</v>
      </c>
      <c r="C26" s="39">
        <v>36392.07</v>
      </c>
      <c r="D26" s="39">
        <v>30933.26</v>
      </c>
      <c r="E26" s="52">
        <v>44301</v>
      </c>
      <c r="F26" s="52">
        <v>44757</v>
      </c>
      <c r="G26" s="35" t="s">
        <v>60</v>
      </c>
      <c r="H26" s="36" t="s">
        <v>134</v>
      </c>
      <c r="I26" s="35" t="s">
        <v>62</v>
      </c>
    </row>
    <row r="27" spans="1:9" s="35" customFormat="1" ht="90" x14ac:dyDescent="0.25">
      <c r="A27" s="35" t="s">
        <v>135</v>
      </c>
      <c r="B27" s="36" t="s">
        <v>136</v>
      </c>
      <c r="C27" s="39">
        <v>32429.82</v>
      </c>
      <c r="D27" s="39">
        <v>27565.360000000001</v>
      </c>
      <c r="E27" s="52">
        <v>44054</v>
      </c>
      <c r="F27" s="52">
        <v>44664</v>
      </c>
      <c r="G27" s="35" t="s">
        <v>60</v>
      </c>
      <c r="H27" s="36" t="s">
        <v>137</v>
      </c>
      <c r="I27" s="35" t="s">
        <v>62</v>
      </c>
    </row>
    <row r="28" spans="1:9" s="35" customFormat="1" ht="67.5" x14ac:dyDescent="0.25">
      <c r="A28" s="35" t="s">
        <v>138</v>
      </c>
      <c r="B28" s="36" t="s">
        <v>139</v>
      </c>
      <c r="C28" s="39">
        <v>27828.61</v>
      </c>
      <c r="D28" s="39">
        <v>23654.32</v>
      </c>
      <c r="E28" s="52">
        <v>44046</v>
      </c>
      <c r="F28" s="52">
        <v>44582</v>
      </c>
      <c r="G28" s="35" t="s">
        <v>60</v>
      </c>
      <c r="H28" s="36" t="s">
        <v>140</v>
      </c>
      <c r="I28" s="35" t="s">
        <v>62</v>
      </c>
    </row>
    <row r="29" spans="1:9" s="35" customFormat="1" ht="78.75" x14ac:dyDescent="0.25">
      <c r="A29" s="35" t="s">
        <v>141</v>
      </c>
      <c r="B29" s="36" t="s">
        <v>142</v>
      </c>
      <c r="C29" s="39">
        <v>25749.15</v>
      </c>
      <c r="D29" s="39">
        <v>21886.77</v>
      </c>
      <c r="E29" s="52">
        <v>44041</v>
      </c>
      <c r="F29" s="52">
        <v>44538</v>
      </c>
      <c r="G29" s="35" t="s">
        <v>60</v>
      </c>
      <c r="H29" s="36" t="s">
        <v>143</v>
      </c>
      <c r="I29" s="35" t="s">
        <v>62</v>
      </c>
    </row>
    <row r="30" spans="1:9" s="35" customFormat="1" ht="45" x14ac:dyDescent="0.25">
      <c r="A30" s="35" t="s">
        <v>144</v>
      </c>
      <c r="B30" s="36" t="s">
        <v>145</v>
      </c>
      <c r="C30" s="39">
        <v>4144458.16</v>
      </c>
      <c r="D30" s="39">
        <v>2531844.52</v>
      </c>
      <c r="E30" s="52">
        <v>43224</v>
      </c>
      <c r="F30" s="52">
        <v>43831</v>
      </c>
      <c r="G30" s="35" t="s">
        <v>146</v>
      </c>
      <c r="H30" s="36" t="s">
        <v>147</v>
      </c>
      <c r="I30" s="35" t="s">
        <v>62</v>
      </c>
    </row>
    <row r="31" spans="1:9" s="35" customFormat="1" ht="33.75" x14ac:dyDescent="0.25">
      <c r="A31" s="35" t="s">
        <v>148</v>
      </c>
      <c r="B31" s="36" t="s">
        <v>149</v>
      </c>
      <c r="C31" s="39">
        <v>3152019.72</v>
      </c>
      <c r="D31" s="39">
        <v>2550310.44</v>
      </c>
      <c r="E31" s="52">
        <v>43301</v>
      </c>
      <c r="F31" s="52">
        <v>44197</v>
      </c>
      <c r="G31" s="35" t="s">
        <v>146</v>
      </c>
      <c r="H31" s="36" t="s">
        <v>150</v>
      </c>
      <c r="I31" s="35" t="s">
        <v>62</v>
      </c>
    </row>
    <row r="32" spans="1:9" s="35" customFormat="1" ht="22.5" x14ac:dyDescent="0.25">
      <c r="A32" s="35" t="s">
        <v>151</v>
      </c>
      <c r="B32" s="36" t="s">
        <v>152</v>
      </c>
      <c r="C32" s="39">
        <v>2975648.2</v>
      </c>
      <c r="D32" s="39">
        <v>1817706.45</v>
      </c>
      <c r="E32" s="52">
        <v>43371</v>
      </c>
      <c r="F32" s="52">
        <v>44561</v>
      </c>
      <c r="G32" s="35" t="s">
        <v>146</v>
      </c>
      <c r="H32" s="36" t="s">
        <v>153</v>
      </c>
      <c r="I32" s="35" t="s">
        <v>62</v>
      </c>
    </row>
    <row r="33" spans="1:9" s="35" customFormat="1" ht="33.75" x14ac:dyDescent="0.25">
      <c r="A33" s="35" t="s">
        <v>154</v>
      </c>
      <c r="B33" s="36" t="s">
        <v>155</v>
      </c>
      <c r="C33" s="39">
        <v>2757267.47</v>
      </c>
      <c r="D33" s="39">
        <v>2271531.81</v>
      </c>
      <c r="E33" s="52">
        <v>43297</v>
      </c>
      <c r="F33" s="52">
        <v>44053</v>
      </c>
      <c r="G33" s="35" t="s">
        <v>146</v>
      </c>
      <c r="H33" s="36" t="s">
        <v>156</v>
      </c>
      <c r="I33" s="35" t="s">
        <v>62</v>
      </c>
    </row>
    <row r="34" spans="1:9" s="35" customFormat="1" ht="33.75" x14ac:dyDescent="0.25">
      <c r="A34" s="35" t="s">
        <v>157</v>
      </c>
      <c r="B34" s="36" t="s">
        <v>158</v>
      </c>
      <c r="C34" s="39">
        <v>2688126.12</v>
      </c>
      <c r="D34" s="39">
        <v>2150500.89</v>
      </c>
      <c r="E34" s="52">
        <v>43301</v>
      </c>
      <c r="F34" s="52">
        <v>44401</v>
      </c>
      <c r="G34" s="35" t="s">
        <v>146</v>
      </c>
      <c r="H34" s="36" t="s">
        <v>159</v>
      </c>
      <c r="I34" s="35" t="s">
        <v>62</v>
      </c>
    </row>
    <row r="35" spans="1:9" s="35" customFormat="1" ht="33.75" x14ac:dyDescent="0.25">
      <c r="A35" s="35" t="s">
        <v>160</v>
      </c>
      <c r="B35" s="36" t="s">
        <v>161</v>
      </c>
      <c r="C35" s="39">
        <v>1826249.36</v>
      </c>
      <c r="D35" s="39">
        <v>1369687.02</v>
      </c>
      <c r="E35" s="52">
        <v>43297</v>
      </c>
      <c r="F35" s="52">
        <v>44136</v>
      </c>
      <c r="G35" s="35" t="s">
        <v>146</v>
      </c>
      <c r="H35" s="36" t="s">
        <v>162</v>
      </c>
      <c r="I35" s="35" t="s">
        <v>62</v>
      </c>
    </row>
    <row r="36" spans="1:9" s="35" customFormat="1" ht="33.75" x14ac:dyDescent="0.25">
      <c r="A36" s="35" t="s">
        <v>163</v>
      </c>
      <c r="B36" s="36" t="s">
        <v>164</v>
      </c>
      <c r="C36" s="39">
        <v>1574094.97</v>
      </c>
      <c r="D36" s="39">
        <v>1337980.72</v>
      </c>
      <c r="E36" s="52">
        <v>43297</v>
      </c>
      <c r="F36" s="52">
        <v>43903</v>
      </c>
      <c r="G36" s="35" t="s">
        <v>146</v>
      </c>
      <c r="H36" s="36" t="s">
        <v>165</v>
      </c>
      <c r="I36" s="35" t="s">
        <v>62</v>
      </c>
    </row>
    <row r="37" spans="1:9" s="35" customFormat="1" ht="11.25" x14ac:dyDescent="0.25">
      <c r="A37" s="35" t="s">
        <v>166</v>
      </c>
      <c r="B37" s="36" t="s">
        <v>167</v>
      </c>
      <c r="C37" s="39">
        <v>1197348.23</v>
      </c>
      <c r="D37" s="39">
        <v>1017746</v>
      </c>
      <c r="E37" s="52">
        <v>43297</v>
      </c>
      <c r="F37" s="52">
        <v>43728</v>
      </c>
      <c r="G37" s="35" t="s">
        <v>146</v>
      </c>
      <c r="H37" s="36" t="s">
        <v>168</v>
      </c>
      <c r="I37" s="35" t="s">
        <v>62</v>
      </c>
    </row>
    <row r="38" spans="1:9" s="35" customFormat="1" ht="33.75" x14ac:dyDescent="0.25">
      <c r="A38" s="35" t="s">
        <v>169</v>
      </c>
      <c r="B38" s="36" t="s">
        <v>170</v>
      </c>
      <c r="C38" s="39">
        <v>1025025.49</v>
      </c>
      <c r="D38" s="39">
        <v>871271.67</v>
      </c>
      <c r="E38" s="52">
        <v>43297</v>
      </c>
      <c r="F38" s="52">
        <v>43745</v>
      </c>
      <c r="G38" s="35" t="s">
        <v>146</v>
      </c>
      <c r="H38" s="36" t="s">
        <v>171</v>
      </c>
      <c r="I38" s="35" t="s">
        <v>62</v>
      </c>
    </row>
    <row r="39" spans="1:9" s="35" customFormat="1" ht="22.5" x14ac:dyDescent="0.25">
      <c r="A39" s="35" t="s">
        <v>172</v>
      </c>
      <c r="B39" s="36" t="s">
        <v>173</v>
      </c>
      <c r="C39" s="39">
        <v>929797.32</v>
      </c>
      <c r="D39" s="39">
        <v>650858.12</v>
      </c>
      <c r="E39" s="52">
        <v>43311</v>
      </c>
      <c r="F39" s="52">
        <v>44317</v>
      </c>
      <c r="G39" s="35" t="s">
        <v>146</v>
      </c>
      <c r="H39" s="36" t="s">
        <v>174</v>
      </c>
      <c r="I39" s="35" t="s">
        <v>62</v>
      </c>
    </row>
    <row r="40" spans="1:9" s="35" customFormat="1" ht="45" x14ac:dyDescent="0.25">
      <c r="A40" s="35" t="s">
        <v>175</v>
      </c>
      <c r="B40" s="36" t="s">
        <v>176</v>
      </c>
      <c r="C40" s="39">
        <v>561140.63</v>
      </c>
      <c r="D40" s="39">
        <v>476969.53</v>
      </c>
      <c r="E40" s="52">
        <v>43297</v>
      </c>
      <c r="F40" s="52">
        <v>44197</v>
      </c>
      <c r="G40" s="35" t="s">
        <v>146</v>
      </c>
      <c r="H40" s="36" t="s">
        <v>177</v>
      </c>
      <c r="I40" s="35" t="s">
        <v>62</v>
      </c>
    </row>
    <row r="41" spans="1:9" s="35" customFormat="1" ht="22.5" x14ac:dyDescent="0.25">
      <c r="A41" s="35" t="s">
        <v>181</v>
      </c>
      <c r="B41" s="36" t="s">
        <v>182</v>
      </c>
      <c r="C41" s="39">
        <v>334145.94</v>
      </c>
      <c r="D41" s="39">
        <v>262672.12</v>
      </c>
      <c r="E41" s="52">
        <v>43297</v>
      </c>
      <c r="F41" s="52">
        <v>43525</v>
      </c>
      <c r="G41" s="35" t="s">
        <v>146</v>
      </c>
      <c r="H41" s="36" t="s">
        <v>183</v>
      </c>
      <c r="I41" s="35" t="s">
        <v>62</v>
      </c>
    </row>
    <row r="42" spans="1:9" s="35" customFormat="1" ht="33.75" x14ac:dyDescent="0.25">
      <c r="A42" s="35" t="s">
        <v>184</v>
      </c>
      <c r="B42" s="36" t="s">
        <v>185</v>
      </c>
      <c r="C42" s="39">
        <v>736091.08</v>
      </c>
      <c r="D42" s="39">
        <v>736091.08</v>
      </c>
      <c r="E42" s="52">
        <v>42675</v>
      </c>
      <c r="F42" s="52">
        <v>43391</v>
      </c>
      <c r="G42" s="35" t="s">
        <v>186</v>
      </c>
      <c r="H42" s="36" t="s">
        <v>187</v>
      </c>
      <c r="I42" s="35" t="s">
        <v>62</v>
      </c>
    </row>
    <row r="43" spans="1:9" s="35" customFormat="1" ht="33.75" x14ac:dyDescent="0.25">
      <c r="A43" s="35" t="s">
        <v>188</v>
      </c>
      <c r="B43" s="36" t="s">
        <v>189</v>
      </c>
      <c r="C43" s="39">
        <v>279778.88</v>
      </c>
      <c r="D43" s="39">
        <v>279778.88</v>
      </c>
      <c r="E43" s="52">
        <v>42704</v>
      </c>
      <c r="F43" s="52">
        <v>43432</v>
      </c>
      <c r="G43" s="35" t="s">
        <v>186</v>
      </c>
      <c r="H43" s="36" t="s">
        <v>190</v>
      </c>
      <c r="I43" s="35" t="s">
        <v>62</v>
      </c>
    </row>
    <row r="44" spans="1:9" s="35" customFormat="1" ht="33.75" x14ac:dyDescent="0.25">
      <c r="A44" s="35" t="s">
        <v>191</v>
      </c>
      <c r="B44" s="36" t="s">
        <v>192</v>
      </c>
      <c r="C44" s="39">
        <v>259241.67</v>
      </c>
      <c r="D44" s="39">
        <v>220355.42</v>
      </c>
      <c r="E44" s="52">
        <v>42927</v>
      </c>
      <c r="F44" s="52">
        <v>44804</v>
      </c>
      <c r="G44" s="35" t="s">
        <v>186</v>
      </c>
      <c r="H44" s="36" t="s">
        <v>193</v>
      </c>
      <c r="I44" s="35" t="s">
        <v>62</v>
      </c>
    </row>
    <row r="45" spans="1:9" s="35" customFormat="1" ht="33.75" x14ac:dyDescent="0.25">
      <c r="A45" s="35" t="s">
        <v>194</v>
      </c>
      <c r="B45" s="36" t="s">
        <v>195</v>
      </c>
      <c r="C45" s="39">
        <v>244023.38</v>
      </c>
      <c r="D45" s="39">
        <v>195218.7</v>
      </c>
      <c r="E45" s="52">
        <v>42956</v>
      </c>
      <c r="F45" s="52">
        <v>43425</v>
      </c>
      <c r="G45" s="35" t="s">
        <v>186</v>
      </c>
      <c r="H45" s="36" t="s">
        <v>196</v>
      </c>
      <c r="I45" s="35" t="s">
        <v>62</v>
      </c>
    </row>
    <row r="46" spans="1:9" s="35" customFormat="1" ht="22.5" x14ac:dyDescent="0.25">
      <c r="A46" s="35" t="s">
        <v>197</v>
      </c>
      <c r="B46" s="36" t="s">
        <v>198</v>
      </c>
      <c r="C46" s="39">
        <v>224571.86</v>
      </c>
      <c r="D46" s="39">
        <v>224571.86</v>
      </c>
      <c r="E46" s="52">
        <v>43062</v>
      </c>
      <c r="F46" s="52">
        <v>43479</v>
      </c>
      <c r="G46" s="35" t="s">
        <v>186</v>
      </c>
      <c r="H46" s="36" t="s">
        <v>199</v>
      </c>
      <c r="I46" s="35" t="s">
        <v>62</v>
      </c>
    </row>
    <row r="47" spans="1:9" s="35" customFormat="1" ht="33.75" x14ac:dyDescent="0.25">
      <c r="A47" s="35" t="s">
        <v>200</v>
      </c>
      <c r="B47" s="36" t="s">
        <v>201</v>
      </c>
      <c r="C47" s="39">
        <v>189480</v>
      </c>
      <c r="D47" s="39">
        <v>189480</v>
      </c>
      <c r="E47" s="52">
        <v>42926</v>
      </c>
      <c r="F47" s="52">
        <v>43671</v>
      </c>
      <c r="G47" s="35" t="s">
        <v>186</v>
      </c>
      <c r="H47" s="36" t="s">
        <v>202</v>
      </c>
      <c r="I47" s="35" t="s">
        <v>62</v>
      </c>
    </row>
    <row r="48" spans="1:9" s="35" customFormat="1" ht="22.5" x14ac:dyDescent="0.25">
      <c r="A48" s="35" t="s">
        <v>203</v>
      </c>
      <c r="B48" s="36" t="s">
        <v>204</v>
      </c>
      <c r="C48" s="39">
        <v>183644.6</v>
      </c>
      <c r="D48" s="39">
        <v>183644.6</v>
      </c>
      <c r="E48" s="52">
        <v>43186</v>
      </c>
      <c r="F48" s="52">
        <v>43472</v>
      </c>
      <c r="G48" s="35" t="s">
        <v>186</v>
      </c>
      <c r="H48" s="36" t="s">
        <v>205</v>
      </c>
      <c r="I48" s="35" t="s">
        <v>62</v>
      </c>
    </row>
    <row r="49" spans="1:9" s="35" customFormat="1" ht="33.75" x14ac:dyDescent="0.25">
      <c r="A49" s="35" t="s">
        <v>206</v>
      </c>
      <c r="B49" s="36" t="s">
        <v>207</v>
      </c>
      <c r="C49" s="39">
        <v>124166.26</v>
      </c>
      <c r="D49" s="39">
        <v>111749.64</v>
      </c>
      <c r="E49" s="52">
        <v>43480</v>
      </c>
      <c r="F49" s="52">
        <v>43720</v>
      </c>
      <c r="G49" s="35" t="s">
        <v>186</v>
      </c>
      <c r="H49" s="36" t="s">
        <v>208</v>
      </c>
      <c r="I49" s="35" t="s">
        <v>62</v>
      </c>
    </row>
    <row r="50" spans="1:9" s="35" customFormat="1" ht="33.75" x14ac:dyDescent="0.25">
      <c r="A50" s="35" t="s">
        <v>209</v>
      </c>
      <c r="B50" s="36" t="s">
        <v>210</v>
      </c>
      <c r="C50" s="39">
        <v>119885.65</v>
      </c>
      <c r="D50" s="39">
        <v>119885.65</v>
      </c>
      <c r="E50" s="52">
        <v>43292</v>
      </c>
      <c r="F50" s="52">
        <v>43754</v>
      </c>
      <c r="G50" s="35" t="s">
        <v>186</v>
      </c>
      <c r="H50" s="36" t="s">
        <v>211</v>
      </c>
      <c r="I50" s="35" t="s">
        <v>62</v>
      </c>
    </row>
    <row r="51" spans="1:9" s="35" customFormat="1" ht="11.25" x14ac:dyDescent="0.25">
      <c r="A51" s="35" t="s">
        <v>212</v>
      </c>
      <c r="B51" s="36" t="s">
        <v>213</v>
      </c>
      <c r="C51" s="39">
        <v>111740</v>
      </c>
      <c r="D51" s="39">
        <v>111740</v>
      </c>
      <c r="E51" s="52">
        <v>43361</v>
      </c>
      <c r="F51" s="52">
        <v>43430</v>
      </c>
      <c r="G51" s="35" t="s">
        <v>186</v>
      </c>
      <c r="H51" s="36" t="s">
        <v>214</v>
      </c>
      <c r="I51" s="35" t="s">
        <v>62</v>
      </c>
    </row>
    <row r="52" spans="1:9" s="35" customFormat="1" ht="33.75" x14ac:dyDescent="0.25">
      <c r="A52" s="35" t="s">
        <v>215</v>
      </c>
      <c r="B52" s="36" t="s">
        <v>216</v>
      </c>
      <c r="C52" s="39">
        <v>106714.72</v>
      </c>
      <c r="D52" s="39">
        <v>69364.570000000007</v>
      </c>
      <c r="E52" s="52">
        <v>43663</v>
      </c>
      <c r="F52" s="52">
        <v>43738</v>
      </c>
      <c r="G52" s="35" t="s">
        <v>186</v>
      </c>
      <c r="H52" s="36" t="s">
        <v>217</v>
      </c>
      <c r="I52" s="35" t="s">
        <v>62</v>
      </c>
    </row>
    <row r="53" spans="1:9" s="35" customFormat="1" ht="22.5" x14ac:dyDescent="0.25">
      <c r="A53" s="35" t="s">
        <v>218</v>
      </c>
      <c r="B53" s="36" t="s">
        <v>219</v>
      </c>
      <c r="C53" s="39">
        <v>99235.86</v>
      </c>
      <c r="D53" s="39">
        <v>99235.86</v>
      </c>
      <c r="E53" s="52">
        <v>43374</v>
      </c>
      <c r="F53" s="52">
        <v>43549</v>
      </c>
      <c r="G53" s="35" t="s">
        <v>186</v>
      </c>
      <c r="H53" s="36" t="s">
        <v>220</v>
      </c>
      <c r="I53" s="35" t="s">
        <v>62</v>
      </c>
    </row>
    <row r="54" spans="1:9" s="35" customFormat="1" ht="33.75" x14ac:dyDescent="0.25">
      <c r="A54" s="35" t="s">
        <v>221</v>
      </c>
      <c r="B54" s="36" t="s">
        <v>222</v>
      </c>
      <c r="C54" s="39">
        <v>94485.96</v>
      </c>
      <c r="D54" s="39">
        <v>47242.98</v>
      </c>
      <c r="E54" s="52">
        <v>42887</v>
      </c>
      <c r="F54" s="52">
        <v>43025</v>
      </c>
      <c r="G54" s="35" t="s">
        <v>186</v>
      </c>
      <c r="H54" s="36" t="s">
        <v>223</v>
      </c>
      <c r="I54" s="35" t="s">
        <v>62</v>
      </c>
    </row>
    <row r="55" spans="1:9" s="35" customFormat="1" ht="33.75" x14ac:dyDescent="0.25">
      <c r="A55" s="35" t="s">
        <v>224</v>
      </c>
      <c r="B55" s="36" t="s">
        <v>225</v>
      </c>
      <c r="C55" s="39">
        <v>93274.44</v>
      </c>
      <c r="D55" s="39">
        <v>74619.55</v>
      </c>
      <c r="E55" s="52">
        <v>43035</v>
      </c>
      <c r="F55" s="52">
        <v>43479</v>
      </c>
      <c r="G55" s="35" t="s">
        <v>186</v>
      </c>
      <c r="H55" s="36" t="s">
        <v>226</v>
      </c>
      <c r="I55" s="35" t="s">
        <v>62</v>
      </c>
    </row>
    <row r="56" spans="1:9" s="35" customFormat="1" ht="33.75" x14ac:dyDescent="0.25">
      <c r="A56" s="35" t="s">
        <v>227</v>
      </c>
      <c r="B56" s="36" t="s">
        <v>228</v>
      </c>
      <c r="C56" s="39">
        <v>90445.31</v>
      </c>
      <c r="D56" s="39">
        <v>90445.31</v>
      </c>
      <c r="E56" s="52">
        <v>42614</v>
      </c>
      <c r="F56" s="52">
        <v>43982</v>
      </c>
      <c r="G56" s="35" t="s">
        <v>186</v>
      </c>
      <c r="H56" s="36" t="s">
        <v>229</v>
      </c>
      <c r="I56" s="35" t="s">
        <v>62</v>
      </c>
    </row>
    <row r="57" spans="1:9" s="35" customFormat="1" ht="22.5" x14ac:dyDescent="0.25">
      <c r="A57" s="35" t="s">
        <v>230</v>
      </c>
      <c r="B57" s="36" t="s">
        <v>231</v>
      </c>
      <c r="C57" s="39">
        <v>90001.36</v>
      </c>
      <c r="D57" s="39">
        <v>81001.22</v>
      </c>
      <c r="E57" s="52">
        <v>43132</v>
      </c>
      <c r="F57" s="52">
        <v>43251</v>
      </c>
      <c r="G57" s="35" t="s">
        <v>186</v>
      </c>
      <c r="H57" s="36" t="s">
        <v>232</v>
      </c>
      <c r="I57" s="35" t="s">
        <v>62</v>
      </c>
    </row>
    <row r="58" spans="1:9" s="35" customFormat="1" ht="33.75" x14ac:dyDescent="0.25">
      <c r="A58" s="35" t="s">
        <v>233</v>
      </c>
      <c r="B58" s="36" t="s">
        <v>234</v>
      </c>
      <c r="C58" s="39">
        <v>85363.21</v>
      </c>
      <c r="D58" s="39">
        <v>72558.720000000001</v>
      </c>
      <c r="E58" s="52">
        <v>42952</v>
      </c>
      <c r="F58" s="52">
        <v>43525</v>
      </c>
      <c r="G58" s="35" t="s">
        <v>186</v>
      </c>
      <c r="H58" s="36" t="s">
        <v>235</v>
      </c>
      <c r="I58" s="35" t="s">
        <v>62</v>
      </c>
    </row>
    <row r="59" spans="1:9" s="35" customFormat="1" ht="33.75" x14ac:dyDescent="0.25">
      <c r="A59" s="35" t="s">
        <v>236</v>
      </c>
      <c r="B59" s="36" t="s">
        <v>237</v>
      </c>
      <c r="C59" s="39">
        <v>79266.2</v>
      </c>
      <c r="D59" s="39">
        <v>47559.72</v>
      </c>
      <c r="E59" s="52">
        <v>42912</v>
      </c>
      <c r="F59" s="52">
        <v>43494</v>
      </c>
      <c r="G59" s="35" t="s">
        <v>186</v>
      </c>
      <c r="H59" s="36" t="s">
        <v>238</v>
      </c>
      <c r="I59" s="35" t="s">
        <v>62</v>
      </c>
    </row>
    <row r="60" spans="1:9" s="35" customFormat="1" ht="22.5" x14ac:dyDescent="0.25">
      <c r="A60" s="35" t="s">
        <v>239</v>
      </c>
      <c r="B60" s="36" t="s">
        <v>240</v>
      </c>
      <c r="C60" s="39">
        <v>77119.460000000006</v>
      </c>
      <c r="D60" s="39">
        <v>77119.460000000006</v>
      </c>
      <c r="E60" s="52">
        <v>43115</v>
      </c>
      <c r="F60" s="52">
        <v>43472</v>
      </c>
      <c r="G60" s="35" t="s">
        <v>186</v>
      </c>
      <c r="H60" s="36" t="s">
        <v>241</v>
      </c>
      <c r="I60" s="35" t="s">
        <v>62</v>
      </c>
    </row>
    <row r="61" spans="1:9" s="35" customFormat="1" ht="33.75" x14ac:dyDescent="0.25">
      <c r="A61" s="35" t="s">
        <v>242</v>
      </c>
      <c r="B61" s="36" t="s">
        <v>243</v>
      </c>
      <c r="C61" s="39">
        <v>65519.43</v>
      </c>
      <c r="D61" s="39">
        <v>52415.54</v>
      </c>
      <c r="E61" s="52">
        <v>42982</v>
      </c>
      <c r="F61" s="52">
        <v>43432</v>
      </c>
      <c r="G61" s="35" t="s">
        <v>186</v>
      </c>
      <c r="H61" s="36" t="s">
        <v>244</v>
      </c>
      <c r="I61" s="35" t="s">
        <v>62</v>
      </c>
    </row>
    <row r="62" spans="1:9" s="35" customFormat="1" ht="33.75" x14ac:dyDescent="0.25">
      <c r="A62" s="35" t="s">
        <v>245</v>
      </c>
      <c r="B62" s="36" t="s">
        <v>246</v>
      </c>
      <c r="C62" s="39">
        <v>62684.56</v>
      </c>
      <c r="D62" s="39">
        <v>53281.88</v>
      </c>
      <c r="E62" s="52">
        <v>43018</v>
      </c>
      <c r="F62" s="52">
        <v>43404</v>
      </c>
      <c r="G62" s="35" t="s">
        <v>186</v>
      </c>
      <c r="H62" s="36" t="s">
        <v>247</v>
      </c>
      <c r="I62" s="35" t="s">
        <v>62</v>
      </c>
    </row>
    <row r="63" spans="1:9" s="35" customFormat="1" ht="33.75" x14ac:dyDescent="0.25">
      <c r="A63" s="35" t="s">
        <v>248</v>
      </c>
      <c r="B63" s="36" t="s">
        <v>249</v>
      </c>
      <c r="C63" s="39">
        <v>60283.1</v>
      </c>
      <c r="D63" s="39">
        <v>54254.79</v>
      </c>
      <c r="E63" s="52">
        <v>43201</v>
      </c>
      <c r="F63" s="52">
        <v>43544</v>
      </c>
      <c r="G63" s="35" t="s">
        <v>186</v>
      </c>
      <c r="H63" s="36" t="s">
        <v>250</v>
      </c>
      <c r="I63" s="35" t="s">
        <v>62</v>
      </c>
    </row>
    <row r="64" spans="1:9" s="35" customFormat="1" ht="33.75" x14ac:dyDescent="0.25">
      <c r="A64" s="35" t="s">
        <v>251</v>
      </c>
      <c r="B64" s="36" t="s">
        <v>252</v>
      </c>
      <c r="C64" s="39">
        <v>56268</v>
      </c>
      <c r="D64" s="39">
        <v>56268</v>
      </c>
      <c r="E64" s="52">
        <v>43080</v>
      </c>
      <c r="F64" s="52">
        <v>43455</v>
      </c>
      <c r="G64" s="35" t="s">
        <v>186</v>
      </c>
      <c r="H64" s="36" t="s">
        <v>253</v>
      </c>
      <c r="I64" s="35" t="s">
        <v>62</v>
      </c>
    </row>
    <row r="65" spans="1:9" s="35" customFormat="1" ht="33.75" x14ac:dyDescent="0.25">
      <c r="A65" s="35" t="s">
        <v>254</v>
      </c>
      <c r="B65" s="36" t="s">
        <v>255</v>
      </c>
      <c r="C65" s="39">
        <v>54314.720000000001</v>
      </c>
      <c r="D65" s="39">
        <v>48883.25</v>
      </c>
      <c r="E65" s="52">
        <v>43112</v>
      </c>
      <c r="F65" s="52">
        <v>43391</v>
      </c>
      <c r="G65" s="35" t="s">
        <v>186</v>
      </c>
      <c r="H65" s="36" t="s">
        <v>256</v>
      </c>
      <c r="I65" s="35" t="s">
        <v>62</v>
      </c>
    </row>
    <row r="66" spans="1:9" s="35" customFormat="1" ht="22.5" x14ac:dyDescent="0.25">
      <c r="A66" s="35" t="s">
        <v>257</v>
      </c>
      <c r="B66" s="36" t="s">
        <v>258</v>
      </c>
      <c r="C66" s="39">
        <v>53112.98</v>
      </c>
      <c r="D66" s="39">
        <v>47801.68</v>
      </c>
      <c r="E66" s="52">
        <v>43185</v>
      </c>
      <c r="F66" s="52">
        <v>43452</v>
      </c>
      <c r="G66" s="35" t="s">
        <v>186</v>
      </c>
      <c r="H66" s="36" t="s">
        <v>259</v>
      </c>
      <c r="I66" s="35" t="s">
        <v>62</v>
      </c>
    </row>
    <row r="67" spans="1:9" s="35" customFormat="1" ht="33.75" x14ac:dyDescent="0.25">
      <c r="A67" s="35" t="s">
        <v>260</v>
      </c>
      <c r="B67" s="36" t="s">
        <v>261</v>
      </c>
      <c r="C67" s="39">
        <v>52978.02</v>
      </c>
      <c r="D67" s="39">
        <v>31786.81</v>
      </c>
      <c r="E67" s="52">
        <v>43245</v>
      </c>
      <c r="F67" s="52">
        <v>43419</v>
      </c>
      <c r="G67" s="35" t="s">
        <v>186</v>
      </c>
      <c r="H67" s="36" t="s">
        <v>262</v>
      </c>
      <c r="I67" s="35" t="s">
        <v>62</v>
      </c>
    </row>
    <row r="68" spans="1:9" s="35" customFormat="1" ht="33.75" x14ac:dyDescent="0.25">
      <c r="A68" s="35" t="s">
        <v>263</v>
      </c>
      <c r="B68" s="36" t="s">
        <v>264</v>
      </c>
      <c r="C68" s="39">
        <v>48712.61</v>
      </c>
      <c r="D68" s="39">
        <v>38970.089999999997</v>
      </c>
      <c r="E68" s="52">
        <v>42796</v>
      </c>
      <c r="F68" s="52">
        <v>43311</v>
      </c>
      <c r="G68" s="35" t="s">
        <v>186</v>
      </c>
      <c r="H68" s="36" t="s">
        <v>265</v>
      </c>
      <c r="I68" s="35" t="s">
        <v>62</v>
      </c>
    </row>
    <row r="69" spans="1:9" s="35" customFormat="1" ht="22.5" x14ac:dyDescent="0.25">
      <c r="A69" s="35" t="s">
        <v>266</v>
      </c>
      <c r="B69" s="36" t="s">
        <v>267</v>
      </c>
      <c r="C69" s="39">
        <v>44413.72</v>
      </c>
      <c r="D69" s="39">
        <v>37751.660000000003</v>
      </c>
      <c r="E69" s="52">
        <v>42460</v>
      </c>
      <c r="F69" s="52">
        <v>43636</v>
      </c>
      <c r="G69" s="35" t="s">
        <v>186</v>
      </c>
      <c r="H69" s="36" t="s">
        <v>268</v>
      </c>
      <c r="I69" s="35" t="s">
        <v>62</v>
      </c>
    </row>
    <row r="70" spans="1:9" s="35" customFormat="1" ht="33.75" x14ac:dyDescent="0.25">
      <c r="A70" s="35" t="s">
        <v>269</v>
      </c>
      <c r="B70" s="36" t="s">
        <v>270</v>
      </c>
      <c r="C70" s="39">
        <v>38629.72</v>
      </c>
      <c r="D70" s="39">
        <v>38629.72</v>
      </c>
      <c r="E70" s="52">
        <v>42996</v>
      </c>
      <c r="F70" s="52">
        <v>43592</v>
      </c>
      <c r="G70" s="35" t="s">
        <v>186</v>
      </c>
      <c r="H70" s="36" t="s">
        <v>271</v>
      </c>
      <c r="I70" s="35" t="s">
        <v>62</v>
      </c>
    </row>
    <row r="71" spans="1:9" s="35" customFormat="1" ht="33.75" x14ac:dyDescent="0.25">
      <c r="A71" s="35" t="s">
        <v>272</v>
      </c>
      <c r="B71" s="36" t="s">
        <v>273</v>
      </c>
      <c r="C71" s="39">
        <v>37074.879999999997</v>
      </c>
      <c r="D71" s="39">
        <v>22244.93</v>
      </c>
      <c r="E71" s="52">
        <v>43250</v>
      </c>
      <c r="F71" s="52">
        <v>44742</v>
      </c>
      <c r="G71" s="35" t="s">
        <v>186</v>
      </c>
      <c r="H71" s="36" t="s">
        <v>274</v>
      </c>
      <c r="I71" s="35" t="s">
        <v>62</v>
      </c>
    </row>
    <row r="72" spans="1:9" s="35" customFormat="1" ht="33.75" x14ac:dyDescent="0.25">
      <c r="A72" s="35" t="s">
        <v>275</v>
      </c>
      <c r="B72" s="36" t="s">
        <v>276</v>
      </c>
      <c r="C72" s="39">
        <v>32806.86</v>
      </c>
      <c r="D72" s="39">
        <v>26245.49</v>
      </c>
      <c r="E72" s="52">
        <v>42989</v>
      </c>
      <c r="F72" s="52">
        <v>44439</v>
      </c>
      <c r="G72" s="35" t="s">
        <v>186</v>
      </c>
      <c r="H72" s="36" t="s">
        <v>277</v>
      </c>
      <c r="I72" s="35" t="s">
        <v>62</v>
      </c>
    </row>
    <row r="73" spans="1:9" s="35" customFormat="1" ht="33.75" x14ac:dyDescent="0.25">
      <c r="A73" s="35" t="s">
        <v>278</v>
      </c>
      <c r="B73" s="36" t="s">
        <v>279</v>
      </c>
      <c r="C73" s="39">
        <v>30238.66</v>
      </c>
      <c r="D73" s="39">
        <v>18143.189999999999</v>
      </c>
      <c r="E73" s="52">
        <v>43124</v>
      </c>
      <c r="F73" s="52">
        <v>43656</v>
      </c>
      <c r="G73" s="35" t="s">
        <v>186</v>
      </c>
      <c r="H73" s="36" t="s">
        <v>280</v>
      </c>
      <c r="I73" s="35" t="s">
        <v>62</v>
      </c>
    </row>
    <row r="74" spans="1:9" s="35" customFormat="1" ht="22.5" x14ac:dyDescent="0.25">
      <c r="A74" s="35" t="s">
        <v>281</v>
      </c>
      <c r="B74" s="36" t="s">
        <v>282</v>
      </c>
      <c r="C74" s="39">
        <v>29034.52</v>
      </c>
      <c r="D74" s="39">
        <v>14517.26</v>
      </c>
      <c r="E74" s="52">
        <v>42902</v>
      </c>
      <c r="F74" s="52">
        <v>43342</v>
      </c>
      <c r="G74" s="35" t="s">
        <v>186</v>
      </c>
      <c r="H74" s="36" t="s">
        <v>283</v>
      </c>
      <c r="I74" s="35" t="s">
        <v>62</v>
      </c>
    </row>
    <row r="75" spans="1:9" s="35" customFormat="1" ht="33.75" x14ac:dyDescent="0.25">
      <c r="A75" s="35" t="s">
        <v>284</v>
      </c>
      <c r="B75" s="36" t="s">
        <v>285</v>
      </c>
      <c r="C75" s="39">
        <v>28699.48</v>
      </c>
      <c r="D75" s="39">
        <v>22959.59</v>
      </c>
      <c r="E75" s="52">
        <v>42625</v>
      </c>
      <c r="F75" s="52">
        <v>44043</v>
      </c>
      <c r="G75" s="35" t="s">
        <v>186</v>
      </c>
      <c r="H75" s="36" t="s">
        <v>286</v>
      </c>
      <c r="I75" s="35" t="s">
        <v>62</v>
      </c>
    </row>
    <row r="76" spans="1:9" s="35" customFormat="1" ht="33.75" x14ac:dyDescent="0.25">
      <c r="A76" s="35" t="s">
        <v>287</v>
      </c>
      <c r="B76" s="36" t="s">
        <v>288</v>
      </c>
      <c r="C76" s="39">
        <v>26382.400000000001</v>
      </c>
      <c r="D76" s="39">
        <v>21105.919999999998</v>
      </c>
      <c r="E76" s="52">
        <v>42979</v>
      </c>
      <c r="F76" s="52">
        <v>43038</v>
      </c>
      <c r="G76" s="35" t="s">
        <v>186</v>
      </c>
      <c r="H76" s="36" t="s">
        <v>289</v>
      </c>
      <c r="I76" s="35" t="s">
        <v>62</v>
      </c>
    </row>
    <row r="77" spans="1:9" s="35" customFormat="1" ht="33.75" x14ac:dyDescent="0.25">
      <c r="A77" s="35" t="s">
        <v>290</v>
      </c>
      <c r="B77" s="36" t="s">
        <v>291</v>
      </c>
      <c r="C77" s="39">
        <v>25824.560000000001</v>
      </c>
      <c r="D77" s="39">
        <v>20659.650000000001</v>
      </c>
      <c r="E77" s="52">
        <v>42893</v>
      </c>
      <c r="F77" s="52">
        <v>43338</v>
      </c>
      <c r="G77" s="35" t="s">
        <v>186</v>
      </c>
      <c r="H77" s="36" t="s">
        <v>292</v>
      </c>
      <c r="I77" s="35" t="s">
        <v>62</v>
      </c>
    </row>
    <row r="78" spans="1:9" s="35" customFormat="1" ht="22.5" x14ac:dyDescent="0.25">
      <c r="A78" s="35" t="s">
        <v>293</v>
      </c>
      <c r="B78" s="36" t="s">
        <v>294</v>
      </c>
      <c r="C78" s="39">
        <v>23431.279999999999</v>
      </c>
      <c r="D78" s="39">
        <v>23431.279999999999</v>
      </c>
      <c r="E78" s="52">
        <v>43472</v>
      </c>
      <c r="F78" s="52">
        <v>43539</v>
      </c>
      <c r="G78" s="35" t="s">
        <v>186</v>
      </c>
      <c r="H78" s="36" t="s">
        <v>295</v>
      </c>
      <c r="I78" s="35" t="s">
        <v>62</v>
      </c>
    </row>
    <row r="79" spans="1:9" s="35" customFormat="1" ht="33.75" x14ac:dyDescent="0.25">
      <c r="A79" s="35" t="s">
        <v>296</v>
      </c>
      <c r="B79" s="36" t="s">
        <v>297</v>
      </c>
      <c r="C79" s="39">
        <v>21958.86</v>
      </c>
      <c r="D79" s="39">
        <v>17567.09</v>
      </c>
      <c r="E79" s="52">
        <v>43556</v>
      </c>
      <c r="F79" s="52">
        <v>43609</v>
      </c>
      <c r="G79" s="35" t="s">
        <v>186</v>
      </c>
      <c r="H79" s="36" t="s">
        <v>298</v>
      </c>
      <c r="I79" s="35" t="s">
        <v>62</v>
      </c>
    </row>
    <row r="80" spans="1:9" s="35" customFormat="1" ht="22.5" x14ac:dyDescent="0.25">
      <c r="A80" s="35" t="s">
        <v>299</v>
      </c>
      <c r="B80" s="36" t="s">
        <v>300</v>
      </c>
      <c r="C80" s="39">
        <v>20029.759999999998</v>
      </c>
      <c r="D80" s="39">
        <v>12017.86</v>
      </c>
      <c r="E80" s="52">
        <v>42871</v>
      </c>
      <c r="F80" s="52">
        <v>43305</v>
      </c>
      <c r="G80" s="35" t="s">
        <v>186</v>
      </c>
      <c r="H80" s="36" t="s">
        <v>301</v>
      </c>
      <c r="I80" s="35" t="s">
        <v>62</v>
      </c>
    </row>
    <row r="81" spans="1:9" s="35" customFormat="1" ht="33.75" x14ac:dyDescent="0.25">
      <c r="A81" s="35" t="s">
        <v>302</v>
      </c>
      <c r="B81" s="36" t="s">
        <v>303</v>
      </c>
      <c r="C81" s="39">
        <v>19349.68</v>
      </c>
      <c r="D81" s="39">
        <v>15479.74</v>
      </c>
      <c r="E81" s="52">
        <v>43078</v>
      </c>
      <c r="F81" s="52">
        <v>43552</v>
      </c>
      <c r="G81" s="35" t="s">
        <v>186</v>
      </c>
      <c r="H81" s="36" t="s">
        <v>304</v>
      </c>
      <c r="I81" s="35" t="s">
        <v>62</v>
      </c>
    </row>
    <row r="82" spans="1:9" s="35" customFormat="1" ht="33.75" x14ac:dyDescent="0.25">
      <c r="A82" s="35" t="s">
        <v>305</v>
      </c>
      <c r="B82" s="36" t="s">
        <v>306</v>
      </c>
      <c r="C82" s="39">
        <v>18832</v>
      </c>
      <c r="D82" s="39">
        <v>14124</v>
      </c>
      <c r="E82" s="52">
        <v>42982</v>
      </c>
      <c r="F82" s="52">
        <v>43340</v>
      </c>
      <c r="G82" s="35" t="s">
        <v>186</v>
      </c>
      <c r="H82" s="36" t="s">
        <v>307</v>
      </c>
      <c r="I82" s="35" t="s">
        <v>62</v>
      </c>
    </row>
    <row r="83" spans="1:9" s="35" customFormat="1" ht="33.75" x14ac:dyDescent="0.25">
      <c r="A83" s="35" t="s">
        <v>308</v>
      </c>
      <c r="B83" s="36" t="s">
        <v>309</v>
      </c>
      <c r="C83" s="39">
        <v>18794.29</v>
      </c>
      <c r="D83" s="39">
        <v>11276.58</v>
      </c>
      <c r="E83" s="52">
        <v>42810</v>
      </c>
      <c r="F83" s="52">
        <v>44316</v>
      </c>
      <c r="G83" s="35" t="s">
        <v>186</v>
      </c>
      <c r="H83" s="36" t="s">
        <v>310</v>
      </c>
      <c r="I83" s="35" t="s">
        <v>62</v>
      </c>
    </row>
    <row r="84" spans="1:9" s="35" customFormat="1" ht="33.75" x14ac:dyDescent="0.25">
      <c r="A84" s="35" t="s">
        <v>311</v>
      </c>
      <c r="B84" s="36" t="s">
        <v>312</v>
      </c>
      <c r="C84" s="39">
        <v>18505.189999999999</v>
      </c>
      <c r="D84" s="39">
        <v>14804.15</v>
      </c>
      <c r="E84" s="52">
        <v>42982</v>
      </c>
      <c r="F84" s="52">
        <v>43432</v>
      </c>
      <c r="G84" s="35" t="s">
        <v>186</v>
      </c>
      <c r="H84" s="36" t="s">
        <v>313</v>
      </c>
      <c r="I84" s="35" t="s">
        <v>62</v>
      </c>
    </row>
    <row r="85" spans="1:9" s="35" customFormat="1" ht="33.75" x14ac:dyDescent="0.25">
      <c r="A85" s="35" t="s">
        <v>314</v>
      </c>
      <c r="B85" s="36" t="s">
        <v>315</v>
      </c>
      <c r="C85" s="39">
        <v>18131.16</v>
      </c>
      <c r="D85" s="39">
        <v>15411.48</v>
      </c>
      <c r="E85" s="52">
        <v>42807</v>
      </c>
      <c r="F85" s="52">
        <v>43328</v>
      </c>
      <c r="G85" s="35" t="s">
        <v>186</v>
      </c>
      <c r="H85" s="36" t="s">
        <v>316</v>
      </c>
      <c r="I85" s="35" t="s">
        <v>62</v>
      </c>
    </row>
    <row r="86" spans="1:9" s="35" customFormat="1" ht="33.75" x14ac:dyDescent="0.25">
      <c r="A86" s="35" t="s">
        <v>317</v>
      </c>
      <c r="B86" s="36" t="s">
        <v>318</v>
      </c>
      <c r="C86" s="39">
        <v>16339.19</v>
      </c>
      <c r="D86" s="39">
        <v>9803.52</v>
      </c>
      <c r="E86" s="52">
        <v>42668</v>
      </c>
      <c r="F86" s="52">
        <v>42977</v>
      </c>
      <c r="G86" s="35" t="s">
        <v>186</v>
      </c>
      <c r="H86" s="36" t="s">
        <v>319</v>
      </c>
      <c r="I86" s="35" t="s">
        <v>62</v>
      </c>
    </row>
    <row r="87" spans="1:9" s="35" customFormat="1" ht="33.75" x14ac:dyDescent="0.25">
      <c r="A87" s="35" t="s">
        <v>320</v>
      </c>
      <c r="B87" s="36" t="s">
        <v>321</v>
      </c>
      <c r="C87" s="39">
        <v>13767.5</v>
      </c>
      <c r="D87" s="39">
        <v>8260.5</v>
      </c>
      <c r="E87" s="52">
        <v>43160</v>
      </c>
      <c r="F87" s="52">
        <v>43781</v>
      </c>
      <c r="G87" s="35" t="s">
        <v>186</v>
      </c>
      <c r="H87" s="36" t="s">
        <v>322</v>
      </c>
      <c r="I87" s="35" t="s">
        <v>62</v>
      </c>
    </row>
    <row r="88" spans="1:9" s="35" customFormat="1" ht="11.25" x14ac:dyDescent="0.25">
      <c r="A88" s="35" t="s">
        <v>323</v>
      </c>
      <c r="B88" s="36" t="s">
        <v>324</v>
      </c>
      <c r="C88" s="39">
        <v>12992.29</v>
      </c>
      <c r="D88" s="39">
        <v>10393.84</v>
      </c>
      <c r="E88" s="52">
        <v>42643</v>
      </c>
      <c r="F88" s="52">
        <v>43180</v>
      </c>
      <c r="G88" s="35" t="s">
        <v>186</v>
      </c>
      <c r="H88" s="36" t="s">
        <v>325</v>
      </c>
      <c r="I88" s="35" t="s">
        <v>62</v>
      </c>
    </row>
    <row r="89" spans="1:9" s="35" customFormat="1" ht="22.5" x14ac:dyDescent="0.25">
      <c r="A89" s="35" t="s">
        <v>326</v>
      </c>
      <c r="B89" s="36" t="s">
        <v>327</v>
      </c>
      <c r="C89" s="39">
        <v>12376.76</v>
      </c>
      <c r="D89" s="39">
        <v>6188.38</v>
      </c>
      <c r="E89" s="52">
        <v>42366</v>
      </c>
      <c r="F89" s="52">
        <v>42490</v>
      </c>
      <c r="G89" s="35" t="s">
        <v>186</v>
      </c>
      <c r="H89" s="36" t="s">
        <v>328</v>
      </c>
      <c r="I89" s="35" t="s">
        <v>62</v>
      </c>
    </row>
    <row r="90" spans="1:9" s="35" customFormat="1" ht="33.75" x14ac:dyDescent="0.25">
      <c r="A90" s="35" t="s">
        <v>329</v>
      </c>
      <c r="B90" s="36" t="s">
        <v>330</v>
      </c>
      <c r="C90" s="39">
        <v>10697.93</v>
      </c>
      <c r="D90" s="39">
        <v>6418.76</v>
      </c>
      <c r="E90" s="52">
        <v>42916</v>
      </c>
      <c r="F90" s="52">
        <v>43496</v>
      </c>
      <c r="G90" s="35" t="s">
        <v>186</v>
      </c>
      <c r="H90" s="36" t="s">
        <v>331</v>
      </c>
      <c r="I90" s="35" t="s">
        <v>62</v>
      </c>
    </row>
    <row r="91" spans="1:9" s="35" customFormat="1" ht="45" x14ac:dyDescent="0.25">
      <c r="A91" s="35" t="s">
        <v>332</v>
      </c>
      <c r="B91" s="36" t="s">
        <v>333</v>
      </c>
      <c r="C91" s="39">
        <v>4181186.47</v>
      </c>
      <c r="D91" s="39">
        <v>1695805.61</v>
      </c>
      <c r="E91" s="52">
        <v>42005</v>
      </c>
      <c r="F91" s="52">
        <v>43159</v>
      </c>
      <c r="G91" s="35" t="s">
        <v>334</v>
      </c>
      <c r="H91" s="36" t="s">
        <v>335</v>
      </c>
      <c r="I91" s="35" t="s">
        <v>62</v>
      </c>
    </row>
    <row r="92" spans="1:9" s="35" customFormat="1" ht="22.5" x14ac:dyDescent="0.25">
      <c r="A92" s="35" t="s">
        <v>336</v>
      </c>
      <c r="B92" s="36" t="s">
        <v>337</v>
      </c>
      <c r="C92" s="39">
        <v>2412500</v>
      </c>
      <c r="D92" s="39">
        <v>1690000</v>
      </c>
      <c r="E92" s="52">
        <v>44013</v>
      </c>
      <c r="F92" s="52">
        <v>44926</v>
      </c>
      <c r="G92" s="35" t="s">
        <v>334</v>
      </c>
      <c r="H92" s="36" t="s">
        <v>338</v>
      </c>
      <c r="I92" s="35" t="s">
        <v>62</v>
      </c>
    </row>
    <row r="93" spans="1:9" s="35" customFormat="1" ht="78.75" x14ac:dyDescent="0.25">
      <c r="A93" s="35" t="s">
        <v>339</v>
      </c>
      <c r="B93" s="36" t="s">
        <v>340</v>
      </c>
      <c r="C93" s="39">
        <v>1935557.66</v>
      </c>
      <c r="D93" s="39">
        <v>565738</v>
      </c>
      <c r="E93" s="52">
        <v>43344</v>
      </c>
      <c r="F93" s="52">
        <v>44196</v>
      </c>
      <c r="G93" s="35" t="s">
        <v>334</v>
      </c>
      <c r="H93" s="36" t="s">
        <v>341</v>
      </c>
      <c r="I93" s="35" t="s">
        <v>62</v>
      </c>
    </row>
    <row r="94" spans="1:9" s="35" customFormat="1" ht="22.5" x14ac:dyDescent="0.25">
      <c r="A94" s="35" t="s">
        <v>342</v>
      </c>
      <c r="B94" s="36" t="s">
        <v>343</v>
      </c>
      <c r="C94" s="39">
        <v>1820000</v>
      </c>
      <c r="D94" s="39">
        <v>910000</v>
      </c>
      <c r="E94" s="52">
        <v>42583</v>
      </c>
      <c r="F94" s="52">
        <v>43100</v>
      </c>
      <c r="G94" s="35" t="s">
        <v>334</v>
      </c>
      <c r="H94" s="36" t="s">
        <v>344</v>
      </c>
      <c r="I94" s="35" t="s">
        <v>62</v>
      </c>
    </row>
    <row r="95" spans="1:9" s="35" customFormat="1" ht="22.5" x14ac:dyDescent="0.25">
      <c r="A95" s="35" t="s">
        <v>345</v>
      </c>
      <c r="B95" s="36" t="s">
        <v>346</v>
      </c>
      <c r="C95" s="39">
        <v>1375758.26</v>
      </c>
      <c r="D95" s="39">
        <v>464123.75</v>
      </c>
      <c r="E95" s="52">
        <v>42736</v>
      </c>
      <c r="F95" s="52">
        <v>43100</v>
      </c>
      <c r="G95" s="35" t="s">
        <v>334</v>
      </c>
      <c r="H95" s="36" t="s">
        <v>347</v>
      </c>
      <c r="I95" s="35" t="s">
        <v>62</v>
      </c>
    </row>
    <row r="96" spans="1:9" s="35" customFormat="1" ht="56.25" x14ac:dyDescent="0.25">
      <c r="A96" s="35" t="s">
        <v>348</v>
      </c>
      <c r="B96" s="36" t="s">
        <v>349</v>
      </c>
      <c r="C96" s="39">
        <v>1367685.96</v>
      </c>
      <c r="D96" s="39">
        <v>500000</v>
      </c>
      <c r="E96" s="52">
        <v>41640</v>
      </c>
      <c r="F96" s="52">
        <v>44196</v>
      </c>
      <c r="G96" s="35" t="s">
        <v>334</v>
      </c>
      <c r="H96" s="36" t="s">
        <v>350</v>
      </c>
      <c r="I96" s="35" t="s">
        <v>62</v>
      </c>
    </row>
    <row r="97" spans="1:9" s="35" customFormat="1" ht="33.75" x14ac:dyDescent="0.25">
      <c r="A97" s="35" t="s">
        <v>351</v>
      </c>
      <c r="B97" s="36" t="s">
        <v>352</v>
      </c>
      <c r="C97" s="39">
        <v>1332715.25</v>
      </c>
      <c r="D97" s="39">
        <v>137103.9</v>
      </c>
      <c r="E97" s="52">
        <v>41640</v>
      </c>
      <c r="F97" s="52">
        <v>42369</v>
      </c>
      <c r="G97" s="35" t="s">
        <v>334</v>
      </c>
      <c r="H97" s="36" t="s">
        <v>353</v>
      </c>
      <c r="I97" s="35" t="s">
        <v>62</v>
      </c>
    </row>
    <row r="98" spans="1:9" s="35" customFormat="1" ht="67.5" x14ac:dyDescent="0.25">
      <c r="A98" s="35" t="s">
        <v>354</v>
      </c>
      <c r="B98" s="36" t="s">
        <v>355</v>
      </c>
      <c r="C98" s="39">
        <v>1263596</v>
      </c>
      <c r="D98" s="39">
        <v>617140.29</v>
      </c>
      <c r="E98" s="52">
        <v>43132</v>
      </c>
      <c r="F98" s="52">
        <v>44196</v>
      </c>
      <c r="G98" s="35" t="s">
        <v>334</v>
      </c>
      <c r="H98" s="36" t="s">
        <v>356</v>
      </c>
      <c r="I98" s="35" t="s">
        <v>62</v>
      </c>
    </row>
    <row r="99" spans="1:9" s="35" customFormat="1" ht="22.5" x14ac:dyDescent="0.25">
      <c r="A99" s="35" t="s">
        <v>357</v>
      </c>
      <c r="B99" s="36" t="s">
        <v>358</v>
      </c>
      <c r="C99" s="39">
        <v>1248705</v>
      </c>
      <c r="D99" s="39">
        <v>561918</v>
      </c>
      <c r="E99" s="52">
        <v>42644</v>
      </c>
      <c r="F99" s="52">
        <v>43554</v>
      </c>
      <c r="G99" s="35" t="s">
        <v>334</v>
      </c>
      <c r="H99" s="36" t="s">
        <v>359</v>
      </c>
      <c r="I99" s="35" t="s">
        <v>62</v>
      </c>
    </row>
    <row r="100" spans="1:9" s="35" customFormat="1" ht="78.75" x14ac:dyDescent="0.25">
      <c r="A100" s="35" t="s">
        <v>360</v>
      </c>
      <c r="B100" s="36" t="s">
        <v>361</v>
      </c>
      <c r="C100" s="39">
        <v>1219482.3500000001</v>
      </c>
      <c r="D100" s="39">
        <v>1036560</v>
      </c>
      <c r="E100" s="52">
        <v>43587</v>
      </c>
      <c r="F100" s="52">
        <v>43799</v>
      </c>
      <c r="G100" s="35" t="s">
        <v>334</v>
      </c>
      <c r="H100" s="36" t="s">
        <v>362</v>
      </c>
      <c r="I100" s="35" t="s">
        <v>62</v>
      </c>
    </row>
    <row r="101" spans="1:9" s="35" customFormat="1" ht="33.75" x14ac:dyDescent="0.25">
      <c r="A101" s="35" t="s">
        <v>363</v>
      </c>
      <c r="B101" s="36" t="s">
        <v>364</v>
      </c>
      <c r="C101" s="39">
        <v>1158982.3400000001</v>
      </c>
      <c r="D101" s="39">
        <v>289745.59000000003</v>
      </c>
      <c r="E101" s="52">
        <v>41640</v>
      </c>
      <c r="F101" s="52">
        <v>42735</v>
      </c>
      <c r="G101" s="35" t="s">
        <v>334</v>
      </c>
      <c r="H101" s="36" t="s">
        <v>365</v>
      </c>
      <c r="I101" s="35" t="s">
        <v>62</v>
      </c>
    </row>
    <row r="102" spans="1:9" s="35" customFormat="1" ht="45" x14ac:dyDescent="0.25">
      <c r="A102" s="35" t="s">
        <v>366</v>
      </c>
      <c r="B102" s="36" t="s">
        <v>367</v>
      </c>
      <c r="C102" s="39">
        <v>1113832.8600000001</v>
      </c>
      <c r="D102" s="39">
        <v>779683</v>
      </c>
      <c r="E102" s="52">
        <v>42767</v>
      </c>
      <c r="F102" s="52">
        <v>43830</v>
      </c>
      <c r="G102" s="35" t="s">
        <v>334</v>
      </c>
      <c r="H102" s="36" t="s">
        <v>368</v>
      </c>
      <c r="I102" s="35" t="s">
        <v>62</v>
      </c>
    </row>
    <row r="103" spans="1:9" s="35" customFormat="1" ht="78.75" x14ac:dyDescent="0.25">
      <c r="A103" s="35" t="s">
        <v>369</v>
      </c>
      <c r="B103" s="36" t="s">
        <v>370</v>
      </c>
      <c r="C103" s="39">
        <v>1042476.75</v>
      </c>
      <c r="D103" s="39">
        <v>233943</v>
      </c>
      <c r="E103" s="52">
        <v>42005</v>
      </c>
      <c r="F103" s="52">
        <v>42916</v>
      </c>
      <c r="G103" s="35" t="s">
        <v>334</v>
      </c>
      <c r="H103" s="36" t="s">
        <v>371</v>
      </c>
      <c r="I103" s="35" t="s">
        <v>62</v>
      </c>
    </row>
    <row r="104" spans="1:9" s="35" customFormat="1" ht="67.5" x14ac:dyDescent="0.25">
      <c r="A104" s="35" t="s">
        <v>372</v>
      </c>
      <c r="B104" s="36" t="s">
        <v>373</v>
      </c>
      <c r="C104" s="39">
        <v>1035438.42</v>
      </c>
      <c r="D104" s="39">
        <v>598267.46</v>
      </c>
      <c r="E104" s="52">
        <v>43466</v>
      </c>
      <c r="F104" s="52">
        <v>44651</v>
      </c>
      <c r="G104" s="35" t="s">
        <v>334</v>
      </c>
      <c r="H104" s="36" t="s">
        <v>374</v>
      </c>
      <c r="I104" s="35" t="s">
        <v>62</v>
      </c>
    </row>
    <row r="105" spans="1:9" s="35" customFormat="1" ht="67.5" x14ac:dyDescent="0.25">
      <c r="A105" s="35" t="s">
        <v>375</v>
      </c>
      <c r="B105" s="36" t="s">
        <v>376</v>
      </c>
      <c r="C105" s="39">
        <v>1011098.91</v>
      </c>
      <c r="D105" s="39">
        <v>483559</v>
      </c>
      <c r="E105" s="52">
        <v>42370</v>
      </c>
      <c r="F105" s="52">
        <v>42735</v>
      </c>
      <c r="G105" s="35" t="s">
        <v>334</v>
      </c>
      <c r="H105" s="36" t="s">
        <v>377</v>
      </c>
      <c r="I105" s="35" t="s">
        <v>62</v>
      </c>
    </row>
    <row r="106" spans="1:9" s="35" customFormat="1" ht="22.5" x14ac:dyDescent="0.25">
      <c r="A106" s="35" t="s">
        <v>378</v>
      </c>
      <c r="B106" s="36" t="s">
        <v>379</v>
      </c>
      <c r="C106" s="39">
        <v>1007756.79</v>
      </c>
      <c r="D106" s="39">
        <v>419646.35</v>
      </c>
      <c r="E106" s="52">
        <v>43374</v>
      </c>
      <c r="F106" s="52">
        <v>44377</v>
      </c>
      <c r="G106" s="35" t="s">
        <v>334</v>
      </c>
      <c r="H106" s="36" t="s">
        <v>380</v>
      </c>
      <c r="I106" s="35" t="s">
        <v>62</v>
      </c>
    </row>
    <row r="107" spans="1:9" s="35" customFormat="1" ht="33.75" x14ac:dyDescent="0.25">
      <c r="A107" s="35" t="s">
        <v>381</v>
      </c>
      <c r="B107" s="36" t="s">
        <v>382</v>
      </c>
      <c r="C107" s="39">
        <v>1000000</v>
      </c>
      <c r="D107" s="39">
        <v>500000</v>
      </c>
      <c r="E107" s="52">
        <v>43678</v>
      </c>
      <c r="F107" s="52">
        <v>44377</v>
      </c>
      <c r="G107" s="35" t="s">
        <v>334</v>
      </c>
      <c r="H107" s="36" t="s">
        <v>383</v>
      </c>
      <c r="I107" s="35" t="s">
        <v>62</v>
      </c>
    </row>
    <row r="108" spans="1:9" s="35" customFormat="1" ht="11.25" x14ac:dyDescent="0.25">
      <c r="A108" s="35" t="s">
        <v>384</v>
      </c>
      <c r="B108" s="36" t="s">
        <v>385</v>
      </c>
      <c r="C108" s="39">
        <v>975290.23</v>
      </c>
      <c r="D108" s="39">
        <v>452149.41</v>
      </c>
      <c r="E108" s="52">
        <v>42005</v>
      </c>
      <c r="F108" s="52">
        <v>42369</v>
      </c>
      <c r="G108" s="35" t="s">
        <v>334</v>
      </c>
      <c r="H108" s="36" t="s">
        <v>386</v>
      </c>
      <c r="I108" s="35" t="s">
        <v>62</v>
      </c>
    </row>
    <row r="109" spans="1:9" s="35" customFormat="1" ht="67.5" x14ac:dyDescent="0.25">
      <c r="A109" s="35" t="s">
        <v>387</v>
      </c>
      <c r="B109" s="36" t="s">
        <v>388</v>
      </c>
      <c r="C109" s="39">
        <v>975205.78</v>
      </c>
      <c r="D109" s="39">
        <v>682644</v>
      </c>
      <c r="E109" s="52">
        <v>42705</v>
      </c>
      <c r="F109" s="52">
        <v>44196</v>
      </c>
      <c r="G109" s="35" t="s">
        <v>334</v>
      </c>
      <c r="H109" s="36" t="s">
        <v>389</v>
      </c>
      <c r="I109" s="35" t="s">
        <v>62</v>
      </c>
    </row>
    <row r="110" spans="1:9" s="35" customFormat="1" ht="22.5" x14ac:dyDescent="0.25">
      <c r="A110" s="35" t="s">
        <v>390</v>
      </c>
      <c r="B110" s="36" t="s">
        <v>391</v>
      </c>
      <c r="C110" s="39">
        <v>961984.53</v>
      </c>
      <c r="D110" s="39">
        <v>673389.17</v>
      </c>
      <c r="E110" s="52">
        <v>42005</v>
      </c>
      <c r="F110" s="52">
        <v>43100</v>
      </c>
      <c r="G110" s="35" t="s">
        <v>334</v>
      </c>
      <c r="H110" s="36" t="s">
        <v>392</v>
      </c>
      <c r="I110" s="35" t="s">
        <v>62</v>
      </c>
    </row>
    <row r="111" spans="1:9" s="35" customFormat="1" ht="56.25" x14ac:dyDescent="0.25">
      <c r="A111" s="35" t="s">
        <v>393</v>
      </c>
      <c r="B111" s="36" t="s">
        <v>394</v>
      </c>
      <c r="C111" s="39">
        <v>889069.7</v>
      </c>
      <c r="D111" s="39">
        <v>177813.94</v>
      </c>
      <c r="E111" s="52">
        <v>42736</v>
      </c>
      <c r="F111" s="52">
        <v>44196</v>
      </c>
      <c r="G111" s="35" t="s">
        <v>334</v>
      </c>
      <c r="H111" s="36" t="s">
        <v>395</v>
      </c>
      <c r="I111" s="35" t="s">
        <v>62</v>
      </c>
    </row>
    <row r="112" spans="1:9" s="35" customFormat="1" ht="33.75" x14ac:dyDescent="0.25">
      <c r="A112" s="35" t="s">
        <v>396</v>
      </c>
      <c r="B112" s="36" t="s">
        <v>397</v>
      </c>
      <c r="C112" s="39">
        <v>877786</v>
      </c>
      <c r="D112" s="39">
        <v>293092.74</v>
      </c>
      <c r="E112" s="52">
        <v>43466</v>
      </c>
      <c r="F112" s="52">
        <v>44592</v>
      </c>
      <c r="G112" s="35" t="s">
        <v>334</v>
      </c>
      <c r="H112" s="36" t="s">
        <v>398</v>
      </c>
      <c r="I112" s="35" t="s">
        <v>62</v>
      </c>
    </row>
    <row r="113" spans="1:9" s="35" customFormat="1" ht="33.75" x14ac:dyDescent="0.25">
      <c r="A113" s="35" t="s">
        <v>399</v>
      </c>
      <c r="B113" s="36" t="s">
        <v>400</v>
      </c>
      <c r="C113" s="39">
        <v>873107.02</v>
      </c>
      <c r="D113" s="39">
        <v>435123.39</v>
      </c>
      <c r="E113" s="52">
        <v>42979</v>
      </c>
      <c r="F113" s="52">
        <v>44123</v>
      </c>
      <c r="G113" s="35" t="s">
        <v>334</v>
      </c>
      <c r="H113" s="36" t="s">
        <v>401</v>
      </c>
      <c r="I113" s="35" t="s">
        <v>62</v>
      </c>
    </row>
    <row r="114" spans="1:9" s="35" customFormat="1" ht="45" x14ac:dyDescent="0.25">
      <c r="A114" s="35" t="s">
        <v>402</v>
      </c>
      <c r="B114" s="36" t="s">
        <v>403</v>
      </c>
      <c r="C114" s="39">
        <v>855002.5</v>
      </c>
      <c r="D114" s="39">
        <v>427501.25</v>
      </c>
      <c r="E114" s="52">
        <v>42948</v>
      </c>
      <c r="F114" s="52">
        <v>44196</v>
      </c>
      <c r="G114" s="35" t="s">
        <v>334</v>
      </c>
      <c r="H114" s="36" t="s">
        <v>404</v>
      </c>
      <c r="I114" s="35" t="s">
        <v>62</v>
      </c>
    </row>
    <row r="115" spans="1:9" s="35" customFormat="1" ht="56.25" x14ac:dyDescent="0.25">
      <c r="A115" s="35" t="s">
        <v>405</v>
      </c>
      <c r="B115" s="36" t="s">
        <v>406</v>
      </c>
      <c r="C115" s="39">
        <v>823000</v>
      </c>
      <c r="D115" s="39">
        <v>360000</v>
      </c>
      <c r="E115" s="52">
        <v>43466</v>
      </c>
      <c r="F115" s="52">
        <v>44561</v>
      </c>
      <c r="G115" s="35" t="s">
        <v>334</v>
      </c>
      <c r="H115" s="36" t="s">
        <v>407</v>
      </c>
      <c r="I115" s="35" t="s">
        <v>62</v>
      </c>
    </row>
    <row r="116" spans="1:9" s="35" customFormat="1" ht="22.5" x14ac:dyDescent="0.25">
      <c r="A116" s="35" t="s">
        <v>408</v>
      </c>
      <c r="B116" s="36" t="s">
        <v>409</v>
      </c>
      <c r="C116" s="39">
        <v>817652</v>
      </c>
      <c r="D116" s="39">
        <v>481106</v>
      </c>
      <c r="E116" s="52">
        <v>42370</v>
      </c>
      <c r="F116" s="52">
        <v>42916</v>
      </c>
      <c r="G116" s="35" t="s">
        <v>334</v>
      </c>
      <c r="H116" s="36" t="s">
        <v>410</v>
      </c>
      <c r="I116" s="35" t="s">
        <v>62</v>
      </c>
    </row>
    <row r="117" spans="1:9" s="35" customFormat="1" ht="22.5" x14ac:dyDescent="0.25">
      <c r="A117" s="35" t="s">
        <v>411</v>
      </c>
      <c r="B117" s="36" t="s">
        <v>412</v>
      </c>
      <c r="C117" s="39">
        <v>810380.78</v>
      </c>
      <c r="D117" s="39">
        <v>334129.90999999997</v>
      </c>
      <c r="E117" s="52">
        <v>42461</v>
      </c>
      <c r="F117" s="52">
        <v>43799</v>
      </c>
      <c r="G117" s="35" t="s">
        <v>334</v>
      </c>
      <c r="H117" s="36" t="s">
        <v>413</v>
      </c>
      <c r="I117" s="35" t="s">
        <v>62</v>
      </c>
    </row>
    <row r="118" spans="1:9" s="35" customFormat="1" ht="22.5" x14ac:dyDescent="0.25">
      <c r="A118" s="35" t="s">
        <v>414</v>
      </c>
      <c r="B118" s="36" t="s">
        <v>415</v>
      </c>
      <c r="C118" s="39">
        <v>774652.79</v>
      </c>
      <c r="D118" s="39">
        <v>387327.4</v>
      </c>
      <c r="E118" s="52">
        <v>42370</v>
      </c>
      <c r="F118" s="52">
        <v>43524</v>
      </c>
      <c r="G118" s="35" t="s">
        <v>334</v>
      </c>
      <c r="H118" s="36" t="s">
        <v>416</v>
      </c>
      <c r="I118" s="35" t="s">
        <v>62</v>
      </c>
    </row>
    <row r="119" spans="1:9" s="35" customFormat="1" ht="56.25" x14ac:dyDescent="0.25">
      <c r="A119" s="35" t="s">
        <v>417</v>
      </c>
      <c r="B119" s="36" t="s">
        <v>418</v>
      </c>
      <c r="C119" s="39">
        <v>768168</v>
      </c>
      <c r="D119" s="39">
        <v>566418</v>
      </c>
      <c r="E119" s="52">
        <v>42736</v>
      </c>
      <c r="F119" s="52">
        <v>43555</v>
      </c>
      <c r="G119" s="35" t="s">
        <v>334</v>
      </c>
      <c r="H119" s="36" t="s">
        <v>419</v>
      </c>
      <c r="I119" s="35" t="s">
        <v>62</v>
      </c>
    </row>
    <row r="120" spans="1:9" s="35" customFormat="1" ht="33.75" x14ac:dyDescent="0.25">
      <c r="A120" s="35" t="s">
        <v>420</v>
      </c>
      <c r="B120" s="36" t="s">
        <v>421</v>
      </c>
      <c r="C120" s="39">
        <v>765434</v>
      </c>
      <c r="D120" s="39">
        <v>413961</v>
      </c>
      <c r="E120" s="52">
        <v>42736</v>
      </c>
      <c r="F120" s="52">
        <v>43373</v>
      </c>
      <c r="G120" s="35" t="s">
        <v>334</v>
      </c>
      <c r="H120" s="36" t="s">
        <v>422</v>
      </c>
      <c r="I120" s="35" t="s">
        <v>62</v>
      </c>
    </row>
    <row r="121" spans="1:9" s="35" customFormat="1" ht="78.75" x14ac:dyDescent="0.25">
      <c r="A121" s="35" t="s">
        <v>423</v>
      </c>
      <c r="B121" s="36" t="s">
        <v>424</v>
      </c>
      <c r="C121" s="39">
        <v>729229.22</v>
      </c>
      <c r="D121" s="39">
        <v>252749.22</v>
      </c>
      <c r="E121" s="52">
        <v>43466</v>
      </c>
      <c r="F121" s="52">
        <v>44561</v>
      </c>
      <c r="G121" s="35" t="s">
        <v>334</v>
      </c>
      <c r="H121" s="36" t="s">
        <v>425</v>
      </c>
      <c r="I121" s="35" t="s">
        <v>62</v>
      </c>
    </row>
    <row r="122" spans="1:9" s="35" customFormat="1" ht="56.25" x14ac:dyDescent="0.25">
      <c r="A122" s="35" t="s">
        <v>426</v>
      </c>
      <c r="B122" s="36" t="s">
        <v>427</v>
      </c>
      <c r="C122" s="39">
        <v>717320.4</v>
      </c>
      <c r="D122" s="39">
        <v>358660.2</v>
      </c>
      <c r="E122" s="52">
        <v>42917</v>
      </c>
      <c r="F122" s="52">
        <v>44196</v>
      </c>
      <c r="G122" s="35" t="s">
        <v>334</v>
      </c>
      <c r="H122" s="36" t="s">
        <v>428</v>
      </c>
      <c r="I122" s="35" t="s">
        <v>62</v>
      </c>
    </row>
    <row r="123" spans="1:9" s="35" customFormat="1" ht="22.5" x14ac:dyDescent="0.25">
      <c r="A123" s="35" t="s">
        <v>429</v>
      </c>
      <c r="B123" s="36" t="s">
        <v>430</v>
      </c>
      <c r="C123" s="39">
        <v>712869.04</v>
      </c>
      <c r="D123" s="39">
        <v>271118.32</v>
      </c>
      <c r="E123" s="52">
        <v>42552</v>
      </c>
      <c r="F123" s="52">
        <v>43830</v>
      </c>
      <c r="G123" s="35" t="s">
        <v>334</v>
      </c>
      <c r="H123" s="36" t="s">
        <v>431</v>
      </c>
      <c r="I123" s="35" t="s">
        <v>62</v>
      </c>
    </row>
    <row r="124" spans="1:9" s="35" customFormat="1" ht="22.5" x14ac:dyDescent="0.25">
      <c r="A124" s="35" t="s">
        <v>432</v>
      </c>
      <c r="B124" s="36" t="s">
        <v>421</v>
      </c>
      <c r="C124" s="39">
        <v>711883</v>
      </c>
      <c r="D124" s="39">
        <v>360000</v>
      </c>
      <c r="E124" s="52">
        <v>42005</v>
      </c>
      <c r="F124" s="52">
        <v>42369</v>
      </c>
      <c r="G124" s="35" t="s">
        <v>334</v>
      </c>
      <c r="H124" s="36" t="s">
        <v>433</v>
      </c>
      <c r="I124" s="35" t="s">
        <v>62</v>
      </c>
    </row>
    <row r="125" spans="1:9" s="35" customFormat="1" ht="22.5" x14ac:dyDescent="0.25">
      <c r="A125" s="35" t="s">
        <v>434</v>
      </c>
      <c r="B125" s="36" t="s">
        <v>435</v>
      </c>
      <c r="C125" s="39">
        <v>701118.35</v>
      </c>
      <c r="D125" s="39">
        <v>350559.18</v>
      </c>
      <c r="E125" s="52">
        <v>41913</v>
      </c>
      <c r="F125" s="52">
        <v>42551</v>
      </c>
      <c r="G125" s="35" t="s">
        <v>334</v>
      </c>
      <c r="H125" s="36" t="s">
        <v>436</v>
      </c>
      <c r="I125" s="35" t="s">
        <v>62</v>
      </c>
    </row>
    <row r="126" spans="1:9" s="35" customFormat="1" ht="45" x14ac:dyDescent="0.25">
      <c r="A126" s="35" t="s">
        <v>437</v>
      </c>
      <c r="B126" s="36" t="s">
        <v>438</v>
      </c>
      <c r="C126" s="39">
        <v>698604.28</v>
      </c>
      <c r="D126" s="39">
        <v>297614</v>
      </c>
      <c r="E126" s="52">
        <v>43466</v>
      </c>
      <c r="F126" s="52">
        <v>44919</v>
      </c>
      <c r="G126" s="35" t="s">
        <v>334</v>
      </c>
      <c r="H126" s="36" t="s">
        <v>439</v>
      </c>
      <c r="I126" s="35" t="s">
        <v>62</v>
      </c>
    </row>
    <row r="127" spans="1:9" s="35" customFormat="1" ht="22.5" x14ac:dyDescent="0.25">
      <c r="A127" s="35" t="s">
        <v>440</v>
      </c>
      <c r="B127" s="36" t="s">
        <v>441</v>
      </c>
      <c r="C127" s="39">
        <v>680000</v>
      </c>
      <c r="D127" s="39">
        <v>224400</v>
      </c>
      <c r="E127" s="52">
        <v>42828</v>
      </c>
      <c r="F127" s="52">
        <v>44043</v>
      </c>
      <c r="G127" s="35" t="s">
        <v>334</v>
      </c>
      <c r="H127" s="36" t="s">
        <v>442</v>
      </c>
      <c r="I127" s="35" t="s">
        <v>62</v>
      </c>
    </row>
    <row r="128" spans="1:9" s="35" customFormat="1" ht="45" x14ac:dyDescent="0.25">
      <c r="A128" s="35" t="s">
        <v>443</v>
      </c>
      <c r="B128" s="36" t="s">
        <v>444</v>
      </c>
      <c r="C128" s="39">
        <v>679823</v>
      </c>
      <c r="D128" s="39">
        <v>240047</v>
      </c>
      <c r="E128" s="52">
        <v>42379</v>
      </c>
      <c r="F128" s="52">
        <v>42735</v>
      </c>
      <c r="G128" s="35" t="s">
        <v>334</v>
      </c>
      <c r="H128" s="36" t="s">
        <v>445</v>
      </c>
      <c r="I128" s="35" t="s">
        <v>62</v>
      </c>
    </row>
    <row r="129" spans="1:9" s="35" customFormat="1" ht="78.75" x14ac:dyDescent="0.25">
      <c r="A129" s="35" t="s">
        <v>446</v>
      </c>
      <c r="B129" s="36" t="s">
        <v>447</v>
      </c>
      <c r="C129" s="39">
        <v>677836.74</v>
      </c>
      <c r="D129" s="39">
        <v>173396</v>
      </c>
      <c r="E129" s="52">
        <v>42744</v>
      </c>
      <c r="F129" s="52">
        <v>44196</v>
      </c>
      <c r="G129" s="35" t="s">
        <v>334</v>
      </c>
      <c r="H129" s="36" t="s">
        <v>448</v>
      </c>
      <c r="I129" s="35" t="s">
        <v>62</v>
      </c>
    </row>
    <row r="130" spans="1:9" s="35" customFormat="1" ht="45" x14ac:dyDescent="0.25">
      <c r="A130" s="35" t="s">
        <v>449</v>
      </c>
      <c r="B130" s="36" t="s">
        <v>450</v>
      </c>
      <c r="C130" s="39">
        <v>650298</v>
      </c>
      <c r="D130" s="39">
        <v>260119</v>
      </c>
      <c r="E130" s="52">
        <v>43101</v>
      </c>
      <c r="F130" s="52">
        <v>43921</v>
      </c>
      <c r="G130" s="35" t="s">
        <v>334</v>
      </c>
      <c r="H130" s="36" t="s">
        <v>451</v>
      </c>
      <c r="I130" s="35" t="s">
        <v>62</v>
      </c>
    </row>
    <row r="131" spans="1:9" s="35" customFormat="1" ht="67.5" x14ac:dyDescent="0.25">
      <c r="A131" s="35" t="s">
        <v>452</v>
      </c>
      <c r="B131" s="36" t="s">
        <v>453</v>
      </c>
      <c r="C131" s="39">
        <v>647550.66</v>
      </c>
      <c r="D131" s="39">
        <v>289819.96000000002</v>
      </c>
      <c r="E131" s="52">
        <v>42826</v>
      </c>
      <c r="F131" s="52">
        <v>43830</v>
      </c>
      <c r="G131" s="35" t="s">
        <v>334</v>
      </c>
      <c r="H131" s="36" t="s">
        <v>454</v>
      </c>
      <c r="I131" s="35" t="s">
        <v>62</v>
      </c>
    </row>
    <row r="132" spans="1:9" s="35" customFormat="1" ht="22.5" x14ac:dyDescent="0.25">
      <c r="A132" s="35" t="s">
        <v>455</v>
      </c>
      <c r="B132" s="36" t="s">
        <v>456</v>
      </c>
      <c r="C132" s="39">
        <v>642010</v>
      </c>
      <c r="D132" s="39">
        <v>256804</v>
      </c>
      <c r="E132" s="52">
        <v>43497</v>
      </c>
      <c r="F132" s="52">
        <v>43921</v>
      </c>
      <c r="G132" s="35" t="s">
        <v>334</v>
      </c>
      <c r="H132" s="36" t="s">
        <v>457</v>
      </c>
      <c r="I132" s="35" t="s">
        <v>62</v>
      </c>
    </row>
    <row r="133" spans="1:9" s="35" customFormat="1" ht="45" x14ac:dyDescent="0.25">
      <c r="A133" s="35" t="s">
        <v>458</v>
      </c>
      <c r="B133" s="36" t="s">
        <v>459</v>
      </c>
      <c r="C133" s="39">
        <v>630431</v>
      </c>
      <c r="D133" s="39">
        <v>213961</v>
      </c>
      <c r="E133" s="52">
        <v>42370</v>
      </c>
      <c r="F133" s="52">
        <v>42735</v>
      </c>
      <c r="G133" s="35" t="s">
        <v>334</v>
      </c>
      <c r="H133" s="36" t="s">
        <v>460</v>
      </c>
      <c r="I133" s="35" t="s">
        <v>62</v>
      </c>
    </row>
    <row r="134" spans="1:9" s="35" customFormat="1" ht="56.25" x14ac:dyDescent="0.25">
      <c r="A134" s="35" t="s">
        <v>461</v>
      </c>
      <c r="B134" s="36" t="s">
        <v>462</v>
      </c>
      <c r="C134" s="39">
        <v>628153.25</v>
      </c>
      <c r="D134" s="39">
        <v>439708</v>
      </c>
      <c r="E134" s="52">
        <v>42917</v>
      </c>
      <c r="F134" s="52">
        <v>43465</v>
      </c>
      <c r="G134" s="35" t="s">
        <v>334</v>
      </c>
      <c r="H134" s="36" t="s">
        <v>463</v>
      </c>
      <c r="I134" s="35" t="s">
        <v>62</v>
      </c>
    </row>
    <row r="135" spans="1:9" s="35" customFormat="1" ht="78.75" x14ac:dyDescent="0.25">
      <c r="A135" s="35" t="s">
        <v>464</v>
      </c>
      <c r="B135" s="36" t="s">
        <v>465</v>
      </c>
      <c r="C135" s="39">
        <v>616175.93000000005</v>
      </c>
      <c r="D135" s="39">
        <v>308087.96999999997</v>
      </c>
      <c r="E135" s="52">
        <v>43800</v>
      </c>
      <c r="F135" s="52">
        <v>44895</v>
      </c>
      <c r="G135" s="35" t="s">
        <v>334</v>
      </c>
      <c r="H135" s="36" t="s">
        <v>466</v>
      </c>
      <c r="I135" s="35" t="s">
        <v>62</v>
      </c>
    </row>
    <row r="136" spans="1:9" s="35" customFormat="1" ht="33.75" x14ac:dyDescent="0.25">
      <c r="A136" s="35" t="s">
        <v>467</v>
      </c>
      <c r="B136" s="36" t="s">
        <v>468</v>
      </c>
      <c r="C136" s="39">
        <v>611490.51</v>
      </c>
      <c r="D136" s="39">
        <v>208229.46</v>
      </c>
      <c r="E136" s="52">
        <v>42736</v>
      </c>
      <c r="F136" s="52">
        <v>43465</v>
      </c>
      <c r="G136" s="35" t="s">
        <v>334</v>
      </c>
      <c r="H136" s="36" t="s">
        <v>469</v>
      </c>
      <c r="I136" s="35" t="s">
        <v>62</v>
      </c>
    </row>
    <row r="137" spans="1:9" s="35" customFormat="1" ht="22.5" x14ac:dyDescent="0.25">
      <c r="A137" s="35" t="s">
        <v>470</v>
      </c>
      <c r="B137" s="36" t="s">
        <v>471</v>
      </c>
      <c r="C137" s="39">
        <v>602959.80000000005</v>
      </c>
      <c r="D137" s="39">
        <v>211035.92</v>
      </c>
      <c r="E137" s="52">
        <v>42005</v>
      </c>
      <c r="F137" s="52">
        <v>42369</v>
      </c>
      <c r="G137" s="35" t="s">
        <v>334</v>
      </c>
      <c r="H137" s="36" t="s">
        <v>472</v>
      </c>
      <c r="I137" s="35" t="s">
        <v>62</v>
      </c>
    </row>
    <row r="138" spans="1:9" s="35" customFormat="1" ht="22.5" x14ac:dyDescent="0.25">
      <c r="A138" s="35" t="s">
        <v>473</v>
      </c>
      <c r="B138" s="36" t="s">
        <v>474</v>
      </c>
      <c r="C138" s="39">
        <v>587708.39</v>
      </c>
      <c r="D138" s="39">
        <v>267524.86</v>
      </c>
      <c r="E138" s="52">
        <v>42644</v>
      </c>
      <c r="F138" s="52">
        <v>43281</v>
      </c>
      <c r="G138" s="35" t="s">
        <v>334</v>
      </c>
      <c r="H138" s="36" t="s">
        <v>475</v>
      </c>
      <c r="I138" s="35" t="s">
        <v>62</v>
      </c>
    </row>
    <row r="139" spans="1:9" s="35" customFormat="1" ht="22.5" x14ac:dyDescent="0.25">
      <c r="A139" s="35" t="s">
        <v>476</v>
      </c>
      <c r="B139" s="36" t="s">
        <v>477</v>
      </c>
      <c r="C139" s="39">
        <v>579189.88</v>
      </c>
      <c r="D139" s="39">
        <v>289594</v>
      </c>
      <c r="E139" s="52">
        <v>43101</v>
      </c>
      <c r="F139" s="52">
        <v>44196</v>
      </c>
      <c r="G139" s="35" t="s">
        <v>334</v>
      </c>
      <c r="H139" s="36" t="s">
        <v>478</v>
      </c>
      <c r="I139" s="35" t="s">
        <v>62</v>
      </c>
    </row>
    <row r="140" spans="1:9" s="35" customFormat="1" ht="67.5" x14ac:dyDescent="0.25">
      <c r="A140" s="35" t="s">
        <v>479</v>
      </c>
      <c r="B140" s="36" t="s">
        <v>480</v>
      </c>
      <c r="C140" s="39">
        <v>557052.56000000006</v>
      </c>
      <c r="D140" s="39">
        <v>200522.01</v>
      </c>
      <c r="E140" s="52">
        <v>43466</v>
      </c>
      <c r="F140" s="52">
        <v>44651</v>
      </c>
      <c r="G140" s="35" t="s">
        <v>334</v>
      </c>
      <c r="H140" s="36" t="s">
        <v>481</v>
      </c>
      <c r="I140" s="35" t="s">
        <v>62</v>
      </c>
    </row>
    <row r="141" spans="1:9" s="35" customFormat="1" ht="33.75" x14ac:dyDescent="0.25">
      <c r="A141" s="35" t="s">
        <v>482</v>
      </c>
      <c r="B141" s="36" t="s">
        <v>483</v>
      </c>
      <c r="C141" s="39">
        <v>553579</v>
      </c>
      <c r="D141" s="39">
        <v>166073.70000000001</v>
      </c>
      <c r="E141" s="52">
        <v>43466</v>
      </c>
      <c r="F141" s="52">
        <v>44561</v>
      </c>
      <c r="G141" s="35" t="s">
        <v>334</v>
      </c>
      <c r="H141" s="36" t="s">
        <v>484</v>
      </c>
      <c r="I141" s="35" t="s">
        <v>62</v>
      </c>
    </row>
    <row r="142" spans="1:9" s="35" customFormat="1" ht="22.5" x14ac:dyDescent="0.25">
      <c r="A142" s="35" t="s">
        <v>485</v>
      </c>
      <c r="B142" s="36" t="s">
        <v>486</v>
      </c>
      <c r="C142" s="39">
        <v>544737</v>
      </c>
      <c r="D142" s="39">
        <v>185210.58</v>
      </c>
      <c r="E142" s="52">
        <v>42705</v>
      </c>
      <c r="F142" s="52">
        <v>43860</v>
      </c>
      <c r="G142" s="35" t="s">
        <v>334</v>
      </c>
      <c r="H142" s="36" t="s">
        <v>487</v>
      </c>
      <c r="I142" s="35" t="s">
        <v>62</v>
      </c>
    </row>
    <row r="143" spans="1:9" s="35" customFormat="1" ht="22.5" x14ac:dyDescent="0.25">
      <c r="A143" s="35" t="s">
        <v>488</v>
      </c>
      <c r="B143" s="36" t="s">
        <v>489</v>
      </c>
      <c r="C143" s="39">
        <v>535000</v>
      </c>
      <c r="D143" s="39">
        <v>176550</v>
      </c>
      <c r="E143" s="52">
        <v>42836</v>
      </c>
      <c r="F143" s="52">
        <v>43190</v>
      </c>
      <c r="G143" s="35" t="s">
        <v>334</v>
      </c>
      <c r="H143" s="36" t="s">
        <v>490</v>
      </c>
      <c r="I143" s="35" t="s">
        <v>62</v>
      </c>
    </row>
    <row r="144" spans="1:9" s="35" customFormat="1" ht="22.5" x14ac:dyDescent="0.25">
      <c r="A144" s="35" t="s">
        <v>491</v>
      </c>
      <c r="B144" s="36" t="s">
        <v>492</v>
      </c>
      <c r="C144" s="39">
        <v>528395.5</v>
      </c>
      <c r="D144" s="39">
        <v>184938.43</v>
      </c>
      <c r="E144" s="52">
        <v>42370</v>
      </c>
      <c r="F144" s="52">
        <v>42674</v>
      </c>
      <c r="G144" s="35" t="s">
        <v>334</v>
      </c>
      <c r="H144" s="36" t="s">
        <v>493</v>
      </c>
      <c r="I144" s="35" t="s">
        <v>62</v>
      </c>
    </row>
    <row r="145" spans="1:9" s="35" customFormat="1" ht="22.5" x14ac:dyDescent="0.25">
      <c r="A145" s="35" t="s">
        <v>494</v>
      </c>
      <c r="B145" s="36" t="s">
        <v>495</v>
      </c>
      <c r="C145" s="39">
        <v>525933</v>
      </c>
      <c r="D145" s="39">
        <v>368153.1</v>
      </c>
      <c r="E145" s="52">
        <v>43282</v>
      </c>
      <c r="F145" s="52">
        <v>44012</v>
      </c>
      <c r="G145" s="35" t="s">
        <v>334</v>
      </c>
      <c r="H145" s="36" t="s">
        <v>496</v>
      </c>
      <c r="I145" s="35" t="s">
        <v>62</v>
      </c>
    </row>
    <row r="146" spans="1:9" s="35" customFormat="1" ht="45" x14ac:dyDescent="0.25">
      <c r="A146" s="35" t="s">
        <v>497</v>
      </c>
      <c r="B146" s="36" t="s">
        <v>498</v>
      </c>
      <c r="C146" s="39">
        <v>525481</v>
      </c>
      <c r="D146" s="39">
        <v>341562</v>
      </c>
      <c r="E146" s="52">
        <v>41640</v>
      </c>
      <c r="F146" s="52">
        <v>42735</v>
      </c>
      <c r="G146" s="35" t="s">
        <v>334</v>
      </c>
      <c r="H146" s="36" t="s">
        <v>499</v>
      </c>
      <c r="I146" s="35" t="s">
        <v>62</v>
      </c>
    </row>
    <row r="147" spans="1:9" s="35" customFormat="1" ht="33.75" x14ac:dyDescent="0.25">
      <c r="A147" s="35" t="s">
        <v>500</v>
      </c>
      <c r="B147" s="36" t="s">
        <v>501</v>
      </c>
      <c r="C147" s="39">
        <v>516916</v>
      </c>
      <c r="D147" s="39">
        <v>194677</v>
      </c>
      <c r="E147" s="52">
        <v>41897</v>
      </c>
      <c r="F147" s="52">
        <v>42536</v>
      </c>
      <c r="G147" s="35" t="s">
        <v>334</v>
      </c>
      <c r="H147" s="36" t="s">
        <v>502</v>
      </c>
      <c r="I147" s="35" t="s">
        <v>62</v>
      </c>
    </row>
    <row r="148" spans="1:9" s="35" customFormat="1" ht="11.25" x14ac:dyDescent="0.25">
      <c r="A148" s="35" t="s">
        <v>503</v>
      </c>
      <c r="B148" s="36" t="s">
        <v>504</v>
      </c>
      <c r="C148" s="39">
        <v>511405</v>
      </c>
      <c r="D148" s="39">
        <v>357983</v>
      </c>
      <c r="E148" s="52">
        <v>42370</v>
      </c>
      <c r="F148" s="52">
        <v>43100</v>
      </c>
      <c r="G148" s="35" t="s">
        <v>334</v>
      </c>
      <c r="H148" s="36" t="s">
        <v>505</v>
      </c>
      <c r="I148" s="35" t="s">
        <v>62</v>
      </c>
    </row>
    <row r="149" spans="1:9" s="35" customFormat="1" ht="67.5" x14ac:dyDescent="0.25">
      <c r="A149" s="35" t="s">
        <v>506</v>
      </c>
      <c r="B149" s="36" t="s">
        <v>507</v>
      </c>
      <c r="C149" s="39">
        <v>506806</v>
      </c>
      <c r="D149" s="39">
        <v>253403</v>
      </c>
      <c r="E149" s="52">
        <v>42887</v>
      </c>
      <c r="F149" s="52">
        <v>44377</v>
      </c>
      <c r="G149" s="35" t="s">
        <v>334</v>
      </c>
      <c r="H149" s="36" t="s">
        <v>508</v>
      </c>
      <c r="I149" s="35" t="s">
        <v>62</v>
      </c>
    </row>
    <row r="150" spans="1:9" s="35" customFormat="1" ht="22.5" x14ac:dyDescent="0.25">
      <c r="A150" s="35" t="s">
        <v>509</v>
      </c>
      <c r="B150" s="36" t="s">
        <v>510</v>
      </c>
      <c r="C150" s="39">
        <v>501305.21</v>
      </c>
      <c r="D150" s="39">
        <v>144084.21</v>
      </c>
      <c r="E150" s="52">
        <v>43101</v>
      </c>
      <c r="F150" s="52">
        <v>43555</v>
      </c>
      <c r="G150" s="35" t="s">
        <v>334</v>
      </c>
      <c r="H150" s="36" t="s">
        <v>511</v>
      </c>
      <c r="I150" s="35" t="s">
        <v>62</v>
      </c>
    </row>
    <row r="151" spans="1:9" s="35" customFormat="1" ht="45" x14ac:dyDescent="0.25">
      <c r="A151" s="35" t="s">
        <v>512</v>
      </c>
      <c r="B151" s="36" t="s">
        <v>513</v>
      </c>
      <c r="C151" s="39">
        <v>498460</v>
      </c>
      <c r="D151" s="39">
        <v>89159</v>
      </c>
      <c r="E151" s="52">
        <v>41897</v>
      </c>
      <c r="F151" s="52">
        <v>42536</v>
      </c>
      <c r="G151" s="35" t="s">
        <v>334</v>
      </c>
      <c r="H151" s="36" t="s">
        <v>460</v>
      </c>
      <c r="I151" s="35" t="s">
        <v>62</v>
      </c>
    </row>
    <row r="152" spans="1:9" s="35" customFormat="1" ht="56.25" x14ac:dyDescent="0.25">
      <c r="A152" s="35" t="s">
        <v>514</v>
      </c>
      <c r="B152" s="36" t="s">
        <v>515</v>
      </c>
      <c r="C152" s="39">
        <v>496321.15</v>
      </c>
      <c r="D152" s="39">
        <v>347424</v>
      </c>
      <c r="E152" s="52">
        <v>42370</v>
      </c>
      <c r="F152" s="52">
        <v>43465</v>
      </c>
      <c r="G152" s="35" t="s">
        <v>334</v>
      </c>
      <c r="H152" s="36" t="s">
        <v>516</v>
      </c>
      <c r="I152" s="35" t="s">
        <v>62</v>
      </c>
    </row>
    <row r="153" spans="1:9" s="35" customFormat="1" ht="33.75" x14ac:dyDescent="0.25">
      <c r="A153" s="35" t="s">
        <v>517</v>
      </c>
      <c r="B153" s="36" t="s">
        <v>518</v>
      </c>
      <c r="C153" s="39">
        <v>491507.48</v>
      </c>
      <c r="D153" s="39">
        <v>245753.74</v>
      </c>
      <c r="E153" s="52">
        <v>43009</v>
      </c>
      <c r="F153" s="52">
        <v>44104</v>
      </c>
      <c r="G153" s="35" t="s">
        <v>334</v>
      </c>
      <c r="H153" s="36" t="s">
        <v>519</v>
      </c>
      <c r="I153" s="35" t="s">
        <v>62</v>
      </c>
    </row>
    <row r="154" spans="1:9" s="35" customFormat="1" ht="22.5" x14ac:dyDescent="0.25">
      <c r="A154" s="35" t="s">
        <v>520</v>
      </c>
      <c r="B154" s="36" t="s">
        <v>521</v>
      </c>
      <c r="C154" s="39">
        <v>489438.61</v>
      </c>
      <c r="D154" s="39">
        <v>165000</v>
      </c>
      <c r="E154" s="52">
        <v>42736</v>
      </c>
      <c r="F154" s="52">
        <v>43190</v>
      </c>
      <c r="G154" s="35" t="s">
        <v>334</v>
      </c>
      <c r="H154" s="36" t="s">
        <v>511</v>
      </c>
      <c r="I154" s="35" t="s">
        <v>62</v>
      </c>
    </row>
    <row r="155" spans="1:9" s="35" customFormat="1" ht="33.75" x14ac:dyDescent="0.25">
      <c r="A155" s="35" t="s">
        <v>522</v>
      </c>
      <c r="B155" s="36" t="s">
        <v>523</v>
      </c>
      <c r="C155" s="39">
        <v>484926.23</v>
      </c>
      <c r="D155" s="39">
        <v>152634.35</v>
      </c>
      <c r="E155" s="52">
        <v>42736</v>
      </c>
      <c r="F155" s="52">
        <v>43983</v>
      </c>
      <c r="G155" s="35" t="s">
        <v>334</v>
      </c>
      <c r="H155" s="36" t="s">
        <v>524</v>
      </c>
      <c r="I155" s="35" t="s">
        <v>62</v>
      </c>
    </row>
    <row r="156" spans="1:9" s="35" customFormat="1" ht="33.75" x14ac:dyDescent="0.25">
      <c r="A156" s="35" t="s">
        <v>525</v>
      </c>
      <c r="B156" s="36" t="s">
        <v>526</v>
      </c>
      <c r="C156" s="39">
        <v>483962</v>
      </c>
      <c r="D156" s="39">
        <v>260429</v>
      </c>
      <c r="E156" s="52">
        <v>42736</v>
      </c>
      <c r="F156" s="52">
        <v>43100</v>
      </c>
      <c r="G156" s="35" t="s">
        <v>334</v>
      </c>
      <c r="H156" s="36" t="s">
        <v>527</v>
      </c>
      <c r="I156" s="35" t="s">
        <v>62</v>
      </c>
    </row>
    <row r="157" spans="1:9" s="35" customFormat="1" ht="33.75" x14ac:dyDescent="0.25">
      <c r="A157" s="35" t="s">
        <v>528</v>
      </c>
      <c r="B157" s="36" t="s">
        <v>529</v>
      </c>
      <c r="C157" s="39">
        <v>475710</v>
      </c>
      <c r="D157" s="39">
        <v>90739</v>
      </c>
      <c r="E157" s="52">
        <v>43466</v>
      </c>
      <c r="F157" s="52">
        <v>44377</v>
      </c>
      <c r="G157" s="35" t="s">
        <v>334</v>
      </c>
      <c r="H157" s="36" t="s">
        <v>530</v>
      </c>
      <c r="I157" s="35" t="s">
        <v>62</v>
      </c>
    </row>
    <row r="158" spans="1:9" s="35" customFormat="1" ht="33.75" x14ac:dyDescent="0.25">
      <c r="A158" s="35" t="s">
        <v>531</v>
      </c>
      <c r="B158" s="36" t="s">
        <v>532</v>
      </c>
      <c r="C158" s="39">
        <v>473884.54</v>
      </c>
      <c r="D158" s="39">
        <v>156679.60999999999</v>
      </c>
      <c r="E158" s="52">
        <v>41640</v>
      </c>
      <c r="F158" s="52">
        <v>42369</v>
      </c>
      <c r="G158" s="35" t="s">
        <v>334</v>
      </c>
      <c r="H158" s="36" t="s">
        <v>533</v>
      </c>
      <c r="I158" s="35" t="s">
        <v>62</v>
      </c>
    </row>
    <row r="159" spans="1:9" s="35" customFormat="1" ht="45" x14ac:dyDescent="0.25">
      <c r="A159" s="35" t="s">
        <v>534</v>
      </c>
      <c r="B159" s="36" t="s">
        <v>535</v>
      </c>
      <c r="C159" s="39">
        <v>468417.55</v>
      </c>
      <c r="D159" s="39">
        <v>165000</v>
      </c>
      <c r="E159" s="52">
        <v>42370</v>
      </c>
      <c r="F159" s="52">
        <v>42825</v>
      </c>
      <c r="G159" s="35" t="s">
        <v>334</v>
      </c>
      <c r="H159" s="36" t="s">
        <v>536</v>
      </c>
      <c r="I159" s="35" t="s">
        <v>62</v>
      </c>
    </row>
    <row r="160" spans="1:9" s="35" customFormat="1" ht="45" x14ac:dyDescent="0.25">
      <c r="A160" s="35" t="s">
        <v>537</v>
      </c>
      <c r="B160" s="36" t="s">
        <v>538</v>
      </c>
      <c r="C160" s="39">
        <v>466605</v>
      </c>
      <c r="D160" s="39">
        <v>93321</v>
      </c>
      <c r="E160" s="52">
        <v>42370</v>
      </c>
      <c r="F160" s="52">
        <v>42735</v>
      </c>
      <c r="G160" s="35" t="s">
        <v>334</v>
      </c>
      <c r="H160" s="36" t="s">
        <v>539</v>
      </c>
      <c r="I160" s="35" t="s">
        <v>62</v>
      </c>
    </row>
    <row r="161" spans="1:9" s="35" customFormat="1" ht="22.5" x14ac:dyDescent="0.25">
      <c r="A161" s="35" t="s">
        <v>540</v>
      </c>
      <c r="B161" s="36" t="s">
        <v>541</v>
      </c>
      <c r="C161" s="39">
        <v>464297.77</v>
      </c>
      <c r="D161" s="39">
        <v>232148.52</v>
      </c>
      <c r="E161" s="52">
        <v>41640</v>
      </c>
      <c r="F161" s="52">
        <v>42369</v>
      </c>
      <c r="G161" s="35" t="s">
        <v>334</v>
      </c>
      <c r="H161" s="36" t="s">
        <v>542</v>
      </c>
      <c r="I161" s="35" t="s">
        <v>62</v>
      </c>
    </row>
    <row r="162" spans="1:9" s="35" customFormat="1" ht="45" x14ac:dyDescent="0.25">
      <c r="A162" s="35" t="s">
        <v>543</v>
      </c>
      <c r="B162" s="36" t="s">
        <v>544</v>
      </c>
      <c r="C162" s="39">
        <v>442170.62</v>
      </c>
      <c r="D162" s="39">
        <v>309519</v>
      </c>
      <c r="E162" s="52">
        <v>42767</v>
      </c>
      <c r="F162" s="52">
        <v>43862</v>
      </c>
      <c r="G162" s="35" t="s">
        <v>334</v>
      </c>
      <c r="H162" s="36" t="s">
        <v>545</v>
      </c>
      <c r="I162" s="35" t="s">
        <v>62</v>
      </c>
    </row>
    <row r="163" spans="1:9" s="35" customFormat="1" ht="22.5" x14ac:dyDescent="0.25">
      <c r="A163" s="35" t="s">
        <v>546</v>
      </c>
      <c r="B163" s="36" t="s">
        <v>547</v>
      </c>
      <c r="C163" s="39">
        <v>432763</v>
      </c>
      <c r="D163" s="39">
        <v>142812</v>
      </c>
      <c r="E163" s="52">
        <v>41791</v>
      </c>
      <c r="F163" s="52">
        <v>42094</v>
      </c>
      <c r="G163" s="35" t="s">
        <v>334</v>
      </c>
      <c r="H163" s="36" t="s">
        <v>548</v>
      </c>
      <c r="I163" s="35" t="s">
        <v>62</v>
      </c>
    </row>
    <row r="164" spans="1:9" s="35" customFormat="1" ht="67.5" x14ac:dyDescent="0.25">
      <c r="A164" s="35" t="s">
        <v>549</v>
      </c>
      <c r="B164" s="36" t="s">
        <v>550</v>
      </c>
      <c r="C164" s="39">
        <v>432504</v>
      </c>
      <c r="D164" s="39">
        <v>216252</v>
      </c>
      <c r="E164" s="52">
        <v>42887</v>
      </c>
      <c r="F164" s="52">
        <v>43405</v>
      </c>
      <c r="G164" s="35" t="s">
        <v>334</v>
      </c>
      <c r="H164" s="36" t="s">
        <v>551</v>
      </c>
      <c r="I164" s="35" t="s">
        <v>62</v>
      </c>
    </row>
    <row r="165" spans="1:9" s="35" customFormat="1" ht="33.75" x14ac:dyDescent="0.25">
      <c r="A165" s="35" t="s">
        <v>552</v>
      </c>
      <c r="B165" s="36" t="s">
        <v>553</v>
      </c>
      <c r="C165" s="39">
        <v>429319.96</v>
      </c>
      <c r="D165" s="39">
        <v>208222.5</v>
      </c>
      <c r="E165" s="52">
        <v>41640</v>
      </c>
      <c r="F165" s="52">
        <v>43251</v>
      </c>
      <c r="G165" s="35" t="s">
        <v>334</v>
      </c>
      <c r="H165" s="36" t="s">
        <v>554</v>
      </c>
      <c r="I165" s="35" t="s">
        <v>62</v>
      </c>
    </row>
    <row r="166" spans="1:9" s="35" customFormat="1" ht="45" x14ac:dyDescent="0.25">
      <c r="A166" s="35" t="s">
        <v>555</v>
      </c>
      <c r="B166" s="36" t="s">
        <v>556</v>
      </c>
      <c r="C166" s="39">
        <v>422748.52</v>
      </c>
      <c r="D166" s="39">
        <v>230000</v>
      </c>
      <c r="E166" s="52">
        <v>43467</v>
      </c>
      <c r="F166" s="52">
        <v>44561</v>
      </c>
      <c r="G166" s="35" t="s">
        <v>334</v>
      </c>
      <c r="H166" s="36" t="s">
        <v>557</v>
      </c>
      <c r="I166" s="35" t="s">
        <v>62</v>
      </c>
    </row>
    <row r="167" spans="1:9" s="35" customFormat="1" ht="45" x14ac:dyDescent="0.25">
      <c r="A167" s="35" t="s">
        <v>558</v>
      </c>
      <c r="B167" s="36" t="s">
        <v>559</v>
      </c>
      <c r="C167" s="39">
        <v>418471</v>
      </c>
      <c r="D167" s="39">
        <v>167388.4</v>
      </c>
      <c r="E167" s="52">
        <v>42917</v>
      </c>
      <c r="F167" s="52">
        <v>44012</v>
      </c>
      <c r="G167" s="35" t="s">
        <v>334</v>
      </c>
      <c r="H167" s="36" t="s">
        <v>560</v>
      </c>
      <c r="I167" s="35" t="s">
        <v>62</v>
      </c>
    </row>
    <row r="168" spans="1:9" s="35" customFormat="1" ht="22.5" x14ac:dyDescent="0.25">
      <c r="A168" s="35" t="s">
        <v>561</v>
      </c>
      <c r="B168" s="36" t="s">
        <v>562</v>
      </c>
      <c r="C168" s="39">
        <v>412587.16</v>
      </c>
      <c r="D168" s="39">
        <v>288811.01</v>
      </c>
      <c r="E168" s="52">
        <v>42278</v>
      </c>
      <c r="F168" s="52">
        <v>43039</v>
      </c>
      <c r="G168" s="35" t="s">
        <v>334</v>
      </c>
      <c r="H168" s="36" t="s">
        <v>563</v>
      </c>
      <c r="I168" s="35" t="s">
        <v>62</v>
      </c>
    </row>
    <row r="169" spans="1:9" s="35" customFormat="1" ht="33.75" x14ac:dyDescent="0.25">
      <c r="A169" s="35" t="s">
        <v>564</v>
      </c>
      <c r="B169" s="36" t="s">
        <v>565</v>
      </c>
      <c r="C169" s="39">
        <v>408509.76</v>
      </c>
      <c r="D169" s="39">
        <v>155480</v>
      </c>
      <c r="E169" s="52">
        <v>42005</v>
      </c>
      <c r="F169" s="52">
        <v>42460</v>
      </c>
      <c r="G169" s="35" t="s">
        <v>334</v>
      </c>
      <c r="H169" s="36" t="s">
        <v>566</v>
      </c>
      <c r="I169" s="35" t="s">
        <v>62</v>
      </c>
    </row>
    <row r="170" spans="1:9" s="35" customFormat="1" ht="22.5" x14ac:dyDescent="0.25">
      <c r="A170" s="35" t="s">
        <v>567</v>
      </c>
      <c r="B170" s="36" t="s">
        <v>568</v>
      </c>
      <c r="C170" s="39">
        <v>408184.1</v>
      </c>
      <c r="D170" s="39">
        <v>285728.87</v>
      </c>
      <c r="E170" s="52">
        <v>42736</v>
      </c>
      <c r="F170" s="52">
        <v>43646</v>
      </c>
      <c r="G170" s="35" t="s">
        <v>334</v>
      </c>
      <c r="H170" s="36" t="s">
        <v>569</v>
      </c>
      <c r="I170" s="35" t="s">
        <v>62</v>
      </c>
    </row>
    <row r="171" spans="1:9" s="35" customFormat="1" ht="22.5" x14ac:dyDescent="0.25">
      <c r="A171" s="35" t="s">
        <v>570</v>
      </c>
      <c r="B171" s="36" t="s">
        <v>571</v>
      </c>
      <c r="C171" s="39">
        <v>405422.51</v>
      </c>
      <c r="D171" s="39">
        <v>283795.75</v>
      </c>
      <c r="E171" s="52">
        <v>42522</v>
      </c>
      <c r="F171" s="52">
        <v>43921</v>
      </c>
      <c r="G171" s="35" t="s">
        <v>334</v>
      </c>
      <c r="H171" s="36" t="s">
        <v>572</v>
      </c>
      <c r="I171" s="35" t="s">
        <v>62</v>
      </c>
    </row>
    <row r="172" spans="1:9" s="35" customFormat="1" ht="33.75" x14ac:dyDescent="0.25">
      <c r="A172" s="35" t="s">
        <v>573</v>
      </c>
      <c r="B172" s="36" t="s">
        <v>574</v>
      </c>
      <c r="C172" s="39">
        <v>400000</v>
      </c>
      <c r="D172" s="39">
        <v>200000</v>
      </c>
      <c r="E172" s="52">
        <v>42370</v>
      </c>
      <c r="F172" s="52">
        <v>43465</v>
      </c>
      <c r="G172" s="35" t="s">
        <v>334</v>
      </c>
      <c r="H172" s="36" t="s">
        <v>575</v>
      </c>
      <c r="I172" s="35" t="s">
        <v>62</v>
      </c>
    </row>
    <row r="173" spans="1:9" s="35" customFormat="1" ht="22.5" x14ac:dyDescent="0.25">
      <c r="A173" s="35" t="s">
        <v>576</v>
      </c>
      <c r="B173" s="36" t="s">
        <v>577</v>
      </c>
      <c r="C173" s="39">
        <v>395823</v>
      </c>
      <c r="D173" s="39">
        <v>265201</v>
      </c>
      <c r="E173" s="52">
        <v>42370</v>
      </c>
      <c r="F173" s="52">
        <v>42735</v>
      </c>
      <c r="G173" s="35" t="s">
        <v>334</v>
      </c>
      <c r="H173" s="36" t="s">
        <v>578</v>
      </c>
      <c r="I173" s="35" t="s">
        <v>62</v>
      </c>
    </row>
    <row r="174" spans="1:9" s="35" customFormat="1" ht="11.25" x14ac:dyDescent="0.25">
      <c r="A174" s="35" t="s">
        <v>579</v>
      </c>
      <c r="B174" s="36" t="s">
        <v>580</v>
      </c>
      <c r="C174" s="39">
        <v>393940</v>
      </c>
      <c r="D174" s="39">
        <v>196970</v>
      </c>
      <c r="E174" s="52">
        <v>42339</v>
      </c>
      <c r="F174" s="52">
        <v>43434</v>
      </c>
      <c r="G174" s="35" t="s">
        <v>334</v>
      </c>
      <c r="H174" s="36" t="s">
        <v>581</v>
      </c>
      <c r="I174" s="35" t="s">
        <v>62</v>
      </c>
    </row>
    <row r="175" spans="1:9" s="35" customFormat="1" ht="33.75" x14ac:dyDescent="0.25">
      <c r="A175" s="35" t="s">
        <v>582</v>
      </c>
      <c r="B175" s="36" t="s">
        <v>583</v>
      </c>
      <c r="C175" s="39">
        <v>388928</v>
      </c>
      <c r="D175" s="39">
        <v>191597</v>
      </c>
      <c r="E175" s="52">
        <v>42005</v>
      </c>
      <c r="F175" s="52">
        <v>42369</v>
      </c>
      <c r="G175" s="35" t="s">
        <v>334</v>
      </c>
      <c r="H175" s="36" t="s">
        <v>584</v>
      </c>
      <c r="I175" s="35" t="s">
        <v>62</v>
      </c>
    </row>
    <row r="176" spans="1:9" s="35" customFormat="1" ht="33.75" x14ac:dyDescent="0.25">
      <c r="A176" s="35" t="s">
        <v>585</v>
      </c>
      <c r="B176" s="36" t="s">
        <v>586</v>
      </c>
      <c r="C176" s="39">
        <v>384471.26</v>
      </c>
      <c r="D176" s="39">
        <v>192235.63</v>
      </c>
      <c r="E176" s="52">
        <v>43132</v>
      </c>
      <c r="F176" s="52">
        <v>43861</v>
      </c>
      <c r="G176" s="35" t="s">
        <v>334</v>
      </c>
      <c r="H176" s="36" t="s">
        <v>587</v>
      </c>
      <c r="I176" s="35" t="s">
        <v>62</v>
      </c>
    </row>
    <row r="177" spans="1:9" s="35" customFormat="1" ht="22.5" x14ac:dyDescent="0.25">
      <c r="A177" s="35" t="s">
        <v>588</v>
      </c>
      <c r="B177" s="36" t="s">
        <v>589</v>
      </c>
      <c r="C177" s="39">
        <v>383444.36</v>
      </c>
      <c r="D177" s="39">
        <v>191722.18</v>
      </c>
      <c r="E177" s="52">
        <v>42262</v>
      </c>
      <c r="F177" s="52">
        <v>42993</v>
      </c>
      <c r="G177" s="35" t="s">
        <v>334</v>
      </c>
      <c r="H177" s="36" t="s">
        <v>590</v>
      </c>
      <c r="I177" s="35" t="s">
        <v>62</v>
      </c>
    </row>
    <row r="178" spans="1:9" s="35" customFormat="1" ht="22.5" x14ac:dyDescent="0.25">
      <c r="A178" s="35" t="s">
        <v>591</v>
      </c>
      <c r="B178" s="36" t="s">
        <v>592</v>
      </c>
      <c r="C178" s="39">
        <v>372346.83</v>
      </c>
      <c r="D178" s="39">
        <v>213510</v>
      </c>
      <c r="E178" s="52">
        <v>41640</v>
      </c>
      <c r="F178" s="52">
        <v>43465</v>
      </c>
      <c r="G178" s="35" t="s">
        <v>334</v>
      </c>
      <c r="H178" s="36" t="s">
        <v>593</v>
      </c>
      <c r="I178" s="35" t="s">
        <v>62</v>
      </c>
    </row>
    <row r="179" spans="1:9" s="35" customFormat="1" ht="33.75" x14ac:dyDescent="0.25">
      <c r="A179" s="35" t="s">
        <v>594</v>
      </c>
      <c r="B179" s="36" t="s">
        <v>595</v>
      </c>
      <c r="C179" s="39">
        <v>371321</v>
      </c>
      <c r="D179" s="39">
        <v>371321</v>
      </c>
      <c r="E179" s="52">
        <v>42805</v>
      </c>
      <c r="F179" s="52">
        <v>44286</v>
      </c>
      <c r="G179" s="35" t="s">
        <v>334</v>
      </c>
      <c r="H179" s="36" t="s">
        <v>596</v>
      </c>
      <c r="I179" s="35" t="s">
        <v>62</v>
      </c>
    </row>
    <row r="180" spans="1:9" s="35" customFormat="1" ht="22.5" x14ac:dyDescent="0.25">
      <c r="A180" s="35" t="s">
        <v>597</v>
      </c>
      <c r="B180" s="36" t="s">
        <v>598</v>
      </c>
      <c r="C180" s="39">
        <v>365539.26</v>
      </c>
      <c r="D180" s="39">
        <v>159881.26</v>
      </c>
      <c r="E180" s="52">
        <v>42461</v>
      </c>
      <c r="F180" s="52">
        <v>42735</v>
      </c>
      <c r="G180" s="35" t="s">
        <v>334</v>
      </c>
      <c r="H180" s="36" t="s">
        <v>599</v>
      </c>
      <c r="I180" s="35" t="s">
        <v>62</v>
      </c>
    </row>
    <row r="181" spans="1:9" s="35" customFormat="1" ht="22.5" x14ac:dyDescent="0.25">
      <c r="A181" s="35" t="s">
        <v>600</v>
      </c>
      <c r="B181" s="36" t="s">
        <v>601</v>
      </c>
      <c r="C181" s="39">
        <v>358492</v>
      </c>
      <c r="D181" s="39">
        <v>178598</v>
      </c>
      <c r="E181" s="52">
        <v>42370</v>
      </c>
      <c r="F181" s="52">
        <v>42735</v>
      </c>
      <c r="G181" s="35" t="s">
        <v>334</v>
      </c>
      <c r="H181" s="36" t="s">
        <v>602</v>
      </c>
      <c r="I181" s="35" t="s">
        <v>62</v>
      </c>
    </row>
    <row r="182" spans="1:9" s="35" customFormat="1" ht="22.5" x14ac:dyDescent="0.25">
      <c r="A182" s="35" t="s">
        <v>603</v>
      </c>
      <c r="B182" s="36" t="s">
        <v>604</v>
      </c>
      <c r="C182" s="39">
        <v>357580.1</v>
      </c>
      <c r="D182" s="39">
        <v>208370.1</v>
      </c>
      <c r="E182" s="52">
        <v>41730</v>
      </c>
      <c r="F182" s="52">
        <v>42521</v>
      </c>
      <c r="G182" s="35" t="s">
        <v>334</v>
      </c>
      <c r="H182" s="36" t="s">
        <v>605</v>
      </c>
      <c r="I182" s="35" t="s">
        <v>62</v>
      </c>
    </row>
    <row r="183" spans="1:9" s="35" customFormat="1" ht="22.5" x14ac:dyDescent="0.25">
      <c r="A183" s="35" t="s">
        <v>606</v>
      </c>
      <c r="B183" s="36" t="s">
        <v>607</v>
      </c>
      <c r="C183" s="39">
        <v>353514</v>
      </c>
      <c r="D183" s="39">
        <v>157514</v>
      </c>
      <c r="E183" s="52">
        <v>42736</v>
      </c>
      <c r="F183" s="52">
        <v>43100</v>
      </c>
      <c r="G183" s="35" t="s">
        <v>334</v>
      </c>
      <c r="H183" s="36" t="s">
        <v>608</v>
      </c>
      <c r="I183" s="35" t="s">
        <v>62</v>
      </c>
    </row>
    <row r="184" spans="1:9" s="35" customFormat="1" ht="22.5" x14ac:dyDescent="0.25">
      <c r="A184" s="35" t="s">
        <v>609</v>
      </c>
      <c r="B184" s="36" t="s">
        <v>610</v>
      </c>
      <c r="C184" s="39">
        <v>343023.56</v>
      </c>
      <c r="D184" s="39">
        <v>157356</v>
      </c>
      <c r="E184" s="52">
        <v>41640</v>
      </c>
      <c r="F184" s="52">
        <v>43646</v>
      </c>
      <c r="G184" s="35" t="s">
        <v>334</v>
      </c>
      <c r="H184" s="36" t="s">
        <v>611</v>
      </c>
      <c r="I184" s="35" t="s">
        <v>62</v>
      </c>
    </row>
    <row r="185" spans="1:9" s="35" customFormat="1" ht="11.25" x14ac:dyDescent="0.25">
      <c r="A185" s="35" t="s">
        <v>612</v>
      </c>
      <c r="B185" s="36" t="s">
        <v>613</v>
      </c>
      <c r="C185" s="39">
        <v>343000</v>
      </c>
      <c r="D185" s="39">
        <v>51450</v>
      </c>
      <c r="E185" s="52">
        <v>42186</v>
      </c>
      <c r="F185" s="52">
        <v>42825</v>
      </c>
      <c r="G185" s="35" t="s">
        <v>334</v>
      </c>
      <c r="H185" s="36" t="s">
        <v>614</v>
      </c>
      <c r="I185" s="35" t="s">
        <v>62</v>
      </c>
    </row>
    <row r="186" spans="1:9" s="35" customFormat="1" ht="33.75" x14ac:dyDescent="0.25">
      <c r="A186" s="35" t="s">
        <v>615</v>
      </c>
      <c r="B186" s="36" t="s">
        <v>616</v>
      </c>
      <c r="C186" s="39">
        <v>342000</v>
      </c>
      <c r="D186" s="39">
        <v>142500</v>
      </c>
      <c r="E186" s="52">
        <v>42370</v>
      </c>
      <c r="F186" s="52">
        <v>43100</v>
      </c>
      <c r="G186" s="35" t="s">
        <v>334</v>
      </c>
      <c r="H186" s="36" t="s">
        <v>617</v>
      </c>
      <c r="I186" s="35" t="s">
        <v>62</v>
      </c>
    </row>
    <row r="187" spans="1:9" s="35" customFormat="1" ht="22.5" x14ac:dyDescent="0.25">
      <c r="A187" s="35" t="s">
        <v>618</v>
      </c>
      <c r="B187" s="36" t="s">
        <v>619</v>
      </c>
      <c r="C187" s="39">
        <v>339492.97</v>
      </c>
      <c r="D187" s="39">
        <v>169712.53</v>
      </c>
      <c r="E187" s="52">
        <v>42095</v>
      </c>
      <c r="F187" s="52">
        <v>42460</v>
      </c>
      <c r="G187" s="35" t="s">
        <v>334</v>
      </c>
      <c r="H187" s="36" t="s">
        <v>620</v>
      </c>
      <c r="I187" s="35" t="s">
        <v>62</v>
      </c>
    </row>
    <row r="188" spans="1:9" s="35" customFormat="1" ht="45" x14ac:dyDescent="0.25">
      <c r="A188" s="35" t="s">
        <v>621</v>
      </c>
      <c r="B188" s="36" t="s">
        <v>622</v>
      </c>
      <c r="C188" s="39">
        <v>336849</v>
      </c>
      <c r="D188" s="39">
        <v>168120</v>
      </c>
      <c r="E188" s="52">
        <v>43101</v>
      </c>
      <c r="F188" s="52">
        <v>44196</v>
      </c>
      <c r="G188" s="35" t="s">
        <v>334</v>
      </c>
      <c r="H188" s="36" t="s">
        <v>623</v>
      </c>
      <c r="I188" s="35" t="s">
        <v>62</v>
      </c>
    </row>
    <row r="189" spans="1:9" s="35" customFormat="1" ht="45" x14ac:dyDescent="0.25">
      <c r="A189" s="35" t="s">
        <v>624</v>
      </c>
      <c r="B189" s="36" t="s">
        <v>625</v>
      </c>
      <c r="C189" s="39">
        <v>332566.63</v>
      </c>
      <c r="D189" s="39">
        <v>88539.71</v>
      </c>
      <c r="E189" s="52">
        <v>43466</v>
      </c>
      <c r="F189" s="52">
        <v>43830</v>
      </c>
      <c r="G189" s="35" t="s">
        <v>334</v>
      </c>
      <c r="H189" s="36" t="s">
        <v>626</v>
      </c>
      <c r="I189" s="35" t="s">
        <v>62</v>
      </c>
    </row>
    <row r="190" spans="1:9" s="35" customFormat="1" ht="45" x14ac:dyDescent="0.25">
      <c r="A190" s="35" t="s">
        <v>627</v>
      </c>
      <c r="B190" s="36" t="s">
        <v>628</v>
      </c>
      <c r="C190" s="39">
        <v>331646</v>
      </c>
      <c r="D190" s="39">
        <v>77733</v>
      </c>
      <c r="E190" s="52">
        <v>41640</v>
      </c>
      <c r="F190" s="52">
        <v>42004</v>
      </c>
      <c r="G190" s="35" t="s">
        <v>334</v>
      </c>
      <c r="H190" s="36" t="s">
        <v>629</v>
      </c>
      <c r="I190" s="35" t="s">
        <v>62</v>
      </c>
    </row>
    <row r="191" spans="1:9" s="35" customFormat="1" ht="22.5" x14ac:dyDescent="0.25">
      <c r="A191" s="35" t="s">
        <v>630</v>
      </c>
      <c r="B191" s="36" t="s">
        <v>631</v>
      </c>
      <c r="C191" s="39">
        <v>331494</v>
      </c>
      <c r="D191" s="39">
        <v>145856</v>
      </c>
      <c r="E191" s="52">
        <v>43466</v>
      </c>
      <c r="F191" s="52">
        <v>43830</v>
      </c>
      <c r="G191" s="35" t="s">
        <v>334</v>
      </c>
      <c r="H191" s="36" t="s">
        <v>632</v>
      </c>
      <c r="I191" s="35" t="s">
        <v>62</v>
      </c>
    </row>
    <row r="192" spans="1:9" s="35" customFormat="1" ht="78.75" x14ac:dyDescent="0.25">
      <c r="A192" s="35" t="s">
        <v>633</v>
      </c>
      <c r="B192" s="36" t="s">
        <v>634</v>
      </c>
      <c r="C192" s="39">
        <v>329483</v>
      </c>
      <c r="D192" s="39">
        <v>127806</v>
      </c>
      <c r="E192" s="52">
        <v>43255</v>
      </c>
      <c r="F192" s="52">
        <v>43800</v>
      </c>
      <c r="G192" s="35" t="s">
        <v>334</v>
      </c>
      <c r="H192" s="36" t="s">
        <v>635</v>
      </c>
      <c r="I192" s="35" t="s">
        <v>62</v>
      </c>
    </row>
    <row r="193" spans="1:9" s="35" customFormat="1" ht="22.5" x14ac:dyDescent="0.25">
      <c r="A193" s="35" t="s">
        <v>636</v>
      </c>
      <c r="B193" s="36" t="s">
        <v>637</v>
      </c>
      <c r="C193" s="39">
        <v>329246</v>
      </c>
      <c r="D193" s="39">
        <v>144868</v>
      </c>
      <c r="E193" s="52">
        <v>43101</v>
      </c>
      <c r="F193" s="52">
        <v>43465</v>
      </c>
      <c r="G193" s="35" t="s">
        <v>334</v>
      </c>
      <c r="H193" s="36" t="s">
        <v>638</v>
      </c>
      <c r="I193" s="35" t="s">
        <v>62</v>
      </c>
    </row>
    <row r="194" spans="1:9" s="35" customFormat="1" ht="22.5" x14ac:dyDescent="0.25">
      <c r="A194" s="35" t="s">
        <v>639</v>
      </c>
      <c r="B194" s="36" t="s">
        <v>640</v>
      </c>
      <c r="C194" s="39">
        <v>324324.89</v>
      </c>
      <c r="D194" s="39">
        <v>162162</v>
      </c>
      <c r="E194" s="52">
        <v>42370</v>
      </c>
      <c r="F194" s="52">
        <v>43100</v>
      </c>
      <c r="G194" s="35" t="s">
        <v>334</v>
      </c>
      <c r="H194" s="36" t="s">
        <v>641</v>
      </c>
      <c r="I194" s="35" t="s">
        <v>62</v>
      </c>
    </row>
    <row r="195" spans="1:9" s="35" customFormat="1" ht="22.5" x14ac:dyDescent="0.25">
      <c r="A195" s="35" t="s">
        <v>642</v>
      </c>
      <c r="B195" s="36" t="s">
        <v>643</v>
      </c>
      <c r="C195" s="39">
        <v>323046.15999999997</v>
      </c>
      <c r="D195" s="39">
        <v>226132.31</v>
      </c>
      <c r="E195" s="52">
        <v>43831</v>
      </c>
      <c r="F195" s="52">
        <v>44561</v>
      </c>
      <c r="G195" s="35" t="s">
        <v>334</v>
      </c>
      <c r="H195" s="36" t="s">
        <v>644</v>
      </c>
      <c r="I195" s="35" t="s">
        <v>62</v>
      </c>
    </row>
    <row r="196" spans="1:9" s="35" customFormat="1" ht="33.75" x14ac:dyDescent="0.25">
      <c r="A196" s="35" t="s">
        <v>645</v>
      </c>
      <c r="B196" s="36" t="s">
        <v>646</v>
      </c>
      <c r="C196" s="39">
        <v>319229.28000000003</v>
      </c>
      <c r="D196" s="39">
        <v>140460.88</v>
      </c>
      <c r="E196" s="52">
        <v>42979</v>
      </c>
      <c r="F196" s="52">
        <v>44074</v>
      </c>
      <c r="G196" s="35" t="s">
        <v>334</v>
      </c>
      <c r="H196" s="36" t="s">
        <v>647</v>
      </c>
      <c r="I196" s="35" t="s">
        <v>62</v>
      </c>
    </row>
    <row r="197" spans="1:9" s="35" customFormat="1" ht="22.5" x14ac:dyDescent="0.25">
      <c r="A197" s="35" t="s">
        <v>648</v>
      </c>
      <c r="B197" s="36" t="s">
        <v>649</v>
      </c>
      <c r="C197" s="39">
        <v>315256.40000000002</v>
      </c>
      <c r="D197" s="39">
        <v>149493.57999999999</v>
      </c>
      <c r="E197" s="52">
        <v>42370</v>
      </c>
      <c r="F197" s="52">
        <v>43100</v>
      </c>
      <c r="G197" s="35" t="s">
        <v>334</v>
      </c>
      <c r="H197" s="36" t="s">
        <v>650</v>
      </c>
      <c r="I197" s="35" t="s">
        <v>62</v>
      </c>
    </row>
    <row r="198" spans="1:9" s="35" customFormat="1" ht="22.5" x14ac:dyDescent="0.25">
      <c r="A198" s="35" t="s">
        <v>651</v>
      </c>
      <c r="B198" s="36" t="s">
        <v>652</v>
      </c>
      <c r="C198" s="39">
        <v>314589</v>
      </c>
      <c r="D198" s="39">
        <v>61564</v>
      </c>
      <c r="E198" s="52">
        <v>42675</v>
      </c>
      <c r="F198" s="52">
        <v>43434</v>
      </c>
      <c r="G198" s="35" t="s">
        <v>334</v>
      </c>
      <c r="H198" s="36" t="s">
        <v>653</v>
      </c>
      <c r="I198" s="35" t="s">
        <v>62</v>
      </c>
    </row>
    <row r="199" spans="1:9" s="35" customFormat="1" ht="22.5" x14ac:dyDescent="0.25">
      <c r="A199" s="35" t="s">
        <v>654</v>
      </c>
      <c r="B199" s="36" t="s">
        <v>655</v>
      </c>
      <c r="C199" s="39">
        <v>312231.8</v>
      </c>
      <c r="D199" s="39">
        <v>156115.9</v>
      </c>
      <c r="E199" s="52">
        <v>42795</v>
      </c>
      <c r="F199" s="52">
        <v>43525</v>
      </c>
      <c r="G199" s="35" t="s">
        <v>334</v>
      </c>
      <c r="H199" s="36" t="s">
        <v>656</v>
      </c>
      <c r="I199" s="35" t="s">
        <v>62</v>
      </c>
    </row>
    <row r="200" spans="1:9" s="35" customFormat="1" ht="33.75" x14ac:dyDescent="0.25">
      <c r="A200" s="35" t="s">
        <v>657</v>
      </c>
      <c r="B200" s="36" t="s">
        <v>658</v>
      </c>
      <c r="C200" s="39">
        <v>309470.40999999997</v>
      </c>
      <c r="D200" s="39">
        <v>136166.98000000001</v>
      </c>
      <c r="E200" s="52">
        <v>42979</v>
      </c>
      <c r="F200" s="52">
        <v>44074</v>
      </c>
      <c r="G200" s="35" t="s">
        <v>334</v>
      </c>
      <c r="H200" s="36" t="s">
        <v>659</v>
      </c>
      <c r="I200" s="35" t="s">
        <v>62</v>
      </c>
    </row>
    <row r="201" spans="1:9" s="35" customFormat="1" ht="45" x14ac:dyDescent="0.25">
      <c r="A201" s="35" t="s">
        <v>660</v>
      </c>
      <c r="B201" s="36" t="s">
        <v>661</v>
      </c>
      <c r="C201" s="39">
        <v>306334</v>
      </c>
      <c r="D201" s="39">
        <v>153167</v>
      </c>
      <c r="E201" s="52">
        <v>42370</v>
      </c>
      <c r="F201" s="52">
        <v>43465</v>
      </c>
      <c r="G201" s="35" t="s">
        <v>334</v>
      </c>
      <c r="H201" s="36" t="s">
        <v>575</v>
      </c>
      <c r="I201" s="35" t="s">
        <v>62</v>
      </c>
    </row>
    <row r="202" spans="1:9" s="35" customFormat="1" ht="45" x14ac:dyDescent="0.25">
      <c r="A202" s="35" t="s">
        <v>662</v>
      </c>
      <c r="B202" s="36" t="s">
        <v>663</v>
      </c>
      <c r="C202" s="39">
        <v>302417</v>
      </c>
      <c r="D202" s="39">
        <v>30477.599999999999</v>
      </c>
      <c r="E202" s="52">
        <v>43194</v>
      </c>
      <c r="F202" s="52">
        <v>43555</v>
      </c>
      <c r="G202" s="35" t="s">
        <v>334</v>
      </c>
      <c r="H202" s="36" t="s">
        <v>664</v>
      </c>
      <c r="I202" s="35" t="s">
        <v>62</v>
      </c>
    </row>
    <row r="203" spans="1:9" s="35" customFormat="1" ht="33.75" x14ac:dyDescent="0.25">
      <c r="A203" s="35" t="s">
        <v>665</v>
      </c>
      <c r="B203" s="36" t="s">
        <v>663</v>
      </c>
      <c r="C203" s="39">
        <v>300000</v>
      </c>
      <c r="D203" s="39">
        <v>99000</v>
      </c>
      <c r="E203" s="52">
        <v>43556</v>
      </c>
      <c r="F203" s="52">
        <v>44012</v>
      </c>
      <c r="G203" s="35" t="s">
        <v>334</v>
      </c>
      <c r="H203" s="36" t="s">
        <v>666</v>
      </c>
      <c r="I203" s="35" t="s">
        <v>62</v>
      </c>
    </row>
    <row r="204" spans="1:9" s="35" customFormat="1" ht="33.75" x14ac:dyDescent="0.25">
      <c r="A204" s="35" t="s">
        <v>667</v>
      </c>
      <c r="B204" s="36" t="s">
        <v>668</v>
      </c>
      <c r="C204" s="39">
        <v>299646.2</v>
      </c>
      <c r="D204" s="39">
        <v>149823.1</v>
      </c>
      <c r="E204" s="52">
        <v>43132</v>
      </c>
      <c r="F204" s="52">
        <v>43861</v>
      </c>
      <c r="G204" s="35" t="s">
        <v>334</v>
      </c>
      <c r="H204" s="36" t="s">
        <v>669</v>
      </c>
      <c r="I204" s="35" t="s">
        <v>62</v>
      </c>
    </row>
    <row r="205" spans="1:9" s="35" customFormat="1" ht="22.5" x14ac:dyDescent="0.25">
      <c r="A205" s="35" t="s">
        <v>670</v>
      </c>
      <c r="B205" s="36" t="s">
        <v>671</v>
      </c>
      <c r="C205" s="39">
        <v>298980</v>
      </c>
      <c r="D205" s="39">
        <v>197364</v>
      </c>
      <c r="E205" s="52">
        <v>42370</v>
      </c>
      <c r="F205" s="52">
        <v>42916</v>
      </c>
      <c r="G205" s="35" t="s">
        <v>334</v>
      </c>
      <c r="H205" s="36" t="s">
        <v>672</v>
      </c>
      <c r="I205" s="35" t="s">
        <v>62</v>
      </c>
    </row>
    <row r="206" spans="1:9" s="35" customFormat="1" ht="33.75" x14ac:dyDescent="0.25">
      <c r="A206" s="35" t="s">
        <v>673</v>
      </c>
      <c r="B206" s="36" t="s">
        <v>674</v>
      </c>
      <c r="C206" s="39">
        <v>296009.3</v>
      </c>
      <c r="D206" s="39">
        <v>148004.65</v>
      </c>
      <c r="E206" s="52">
        <v>42370</v>
      </c>
      <c r="F206" s="52">
        <v>43465</v>
      </c>
      <c r="G206" s="35" t="s">
        <v>334</v>
      </c>
      <c r="H206" s="36" t="s">
        <v>675</v>
      </c>
      <c r="I206" s="35" t="s">
        <v>62</v>
      </c>
    </row>
    <row r="207" spans="1:9" s="35" customFormat="1" ht="78.75" x14ac:dyDescent="0.25">
      <c r="A207" s="35" t="s">
        <v>676</v>
      </c>
      <c r="B207" s="36" t="s">
        <v>677</v>
      </c>
      <c r="C207" s="39">
        <v>293364.59999999998</v>
      </c>
      <c r="D207" s="39">
        <v>146682.29999999999</v>
      </c>
      <c r="E207" s="52">
        <v>43221</v>
      </c>
      <c r="F207" s="52">
        <v>44196</v>
      </c>
      <c r="G207" s="35" t="s">
        <v>334</v>
      </c>
      <c r="H207" s="36" t="s">
        <v>678</v>
      </c>
      <c r="I207" s="35" t="s">
        <v>62</v>
      </c>
    </row>
    <row r="208" spans="1:9" s="35" customFormat="1" ht="78.75" x14ac:dyDescent="0.25">
      <c r="A208" s="35" t="s">
        <v>679</v>
      </c>
      <c r="B208" s="36" t="s">
        <v>680</v>
      </c>
      <c r="C208" s="39">
        <v>292607.33</v>
      </c>
      <c r="D208" s="39">
        <v>144539</v>
      </c>
      <c r="E208" s="52">
        <v>42829</v>
      </c>
      <c r="F208" s="52">
        <v>43281</v>
      </c>
      <c r="G208" s="35" t="s">
        <v>334</v>
      </c>
      <c r="H208" s="36" t="s">
        <v>681</v>
      </c>
      <c r="I208" s="35" t="s">
        <v>62</v>
      </c>
    </row>
    <row r="209" spans="1:9" s="35" customFormat="1" ht="22.5" x14ac:dyDescent="0.25">
      <c r="A209" s="35" t="s">
        <v>682</v>
      </c>
      <c r="B209" s="36" t="s">
        <v>683</v>
      </c>
      <c r="C209" s="39">
        <v>291604.59999999998</v>
      </c>
      <c r="D209" s="39">
        <v>46345</v>
      </c>
      <c r="E209" s="52">
        <v>43101</v>
      </c>
      <c r="F209" s="52">
        <v>43861</v>
      </c>
      <c r="G209" s="35" t="s">
        <v>334</v>
      </c>
      <c r="H209" s="36" t="s">
        <v>684</v>
      </c>
      <c r="I209" s="35" t="s">
        <v>62</v>
      </c>
    </row>
    <row r="210" spans="1:9" s="35" customFormat="1" ht="33.75" x14ac:dyDescent="0.25">
      <c r="A210" s="35" t="s">
        <v>685</v>
      </c>
      <c r="B210" s="36" t="s">
        <v>686</v>
      </c>
      <c r="C210" s="39">
        <v>291477.2</v>
      </c>
      <c r="D210" s="39">
        <v>135511.5</v>
      </c>
      <c r="E210" s="52">
        <v>43466</v>
      </c>
      <c r="F210" s="52">
        <v>44196</v>
      </c>
      <c r="G210" s="35" t="s">
        <v>334</v>
      </c>
      <c r="H210" s="36" t="s">
        <v>687</v>
      </c>
      <c r="I210" s="35" t="s">
        <v>62</v>
      </c>
    </row>
    <row r="211" spans="1:9" s="35" customFormat="1" ht="45" x14ac:dyDescent="0.25">
      <c r="A211" s="35" t="s">
        <v>688</v>
      </c>
      <c r="B211" s="36" t="s">
        <v>689</v>
      </c>
      <c r="C211" s="39">
        <v>290455</v>
      </c>
      <c r="D211" s="39">
        <v>200573</v>
      </c>
      <c r="E211" s="52">
        <v>42736</v>
      </c>
      <c r="F211" s="52">
        <v>43100</v>
      </c>
      <c r="G211" s="35" t="s">
        <v>334</v>
      </c>
      <c r="H211" s="36" t="s">
        <v>690</v>
      </c>
      <c r="I211" s="35" t="s">
        <v>62</v>
      </c>
    </row>
    <row r="212" spans="1:9" s="35" customFormat="1" ht="33.75" x14ac:dyDescent="0.25">
      <c r="A212" s="35" t="s">
        <v>691</v>
      </c>
      <c r="B212" s="36" t="s">
        <v>692</v>
      </c>
      <c r="C212" s="39">
        <v>290120</v>
      </c>
      <c r="D212" s="39">
        <v>143063</v>
      </c>
      <c r="E212" s="52">
        <v>42491</v>
      </c>
      <c r="F212" s="52">
        <v>44196</v>
      </c>
      <c r="G212" s="35" t="s">
        <v>334</v>
      </c>
      <c r="H212" s="36" t="s">
        <v>693</v>
      </c>
      <c r="I212" s="35" t="s">
        <v>62</v>
      </c>
    </row>
    <row r="213" spans="1:9" s="35" customFormat="1" ht="11.25" x14ac:dyDescent="0.25">
      <c r="A213" s="35" t="s">
        <v>694</v>
      </c>
      <c r="B213" s="36" t="s">
        <v>695</v>
      </c>
      <c r="C213" s="39">
        <v>288950.57</v>
      </c>
      <c r="D213" s="39">
        <v>115580.23</v>
      </c>
      <c r="E213" s="52">
        <v>42248</v>
      </c>
      <c r="F213" s="52">
        <v>43282</v>
      </c>
      <c r="G213" s="35" t="s">
        <v>334</v>
      </c>
      <c r="H213" s="36" t="s">
        <v>696</v>
      </c>
      <c r="I213" s="35" t="s">
        <v>62</v>
      </c>
    </row>
    <row r="214" spans="1:9" s="35" customFormat="1" ht="45" x14ac:dyDescent="0.25">
      <c r="A214" s="35" t="s">
        <v>697</v>
      </c>
      <c r="B214" s="36" t="s">
        <v>698</v>
      </c>
      <c r="C214" s="39">
        <v>283121</v>
      </c>
      <c r="D214" s="39">
        <v>52191</v>
      </c>
      <c r="E214" s="52">
        <v>42005</v>
      </c>
      <c r="F214" s="52">
        <v>42825</v>
      </c>
      <c r="G214" s="35" t="s">
        <v>334</v>
      </c>
      <c r="H214" s="36" t="s">
        <v>699</v>
      </c>
      <c r="I214" s="35" t="s">
        <v>62</v>
      </c>
    </row>
    <row r="215" spans="1:9" s="35" customFormat="1" ht="22.5" x14ac:dyDescent="0.25">
      <c r="A215" s="35" t="s">
        <v>700</v>
      </c>
      <c r="B215" s="36" t="s">
        <v>701</v>
      </c>
      <c r="C215" s="39">
        <v>281416.46000000002</v>
      </c>
      <c r="D215" s="39">
        <v>87880.960000000006</v>
      </c>
      <c r="E215" s="52">
        <v>42856</v>
      </c>
      <c r="F215" s="52">
        <v>43585</v>
      </c>
      <c r="G215" s="35" t="s">
        <v>334</v>
      </c>
      <c r="H215" s="36" t="s">
        <v>702</v>
      </c>
      <c r="I215" s="35" t="s">
        <v>62</v>
      </c>
    </row>
    <row r="216" spans="1:9" s="35" customFormat="1" ht="22.5" x14ac:dyDescent="0.25">
      <c r="A216" s="35" t="s">
        <v>703</v>
      </c>
      <c r="B216" s="36" t="s">
        <v>704</v>
      </c>
      <c r="C216" s="39">
        <v>276245.71999999997</v>
      </c>
      <c r="D216" s="39">
        <v>220996</v>
      </c>
      <c r="E216" s="52">
        <v>43617</v>
      </c>
      <c r="F216" s="52">
        <v>44377</v>
      </c>
      <c r="G216" s="35" t="s">
        <v>334</v>
      </c>
      <c r="H216" s="36" t="s">
        <v>705</v>
      </c>
      <c r="I216" s="35" t="s">
        <v>62</v>
      </c>
    </row>
    <row r="217" spans="1:9" s="35" customFormat="1" ht="33.75" x14ac:dyDescent="0.25">
      <c r="A217" s="35" t="s">
        <v>706</v>
      </c>
      <c r="B217" s="36" t="s">
        <v>346</v>
      </c>
      <c r="C217" s="39">
        <v>274859.18</v>
      </c>
      <c r="D217" s="39">
        <v>127364.31</v>
      </c>
      <c r="E217" s="52">
        <v>42736</v>
      </c>
      <c r="F217" s="52">
        <v>43100</v>
      </c>
      <c r="G217" s="35" t="s">
        <v>334</v>
      </c>
      <c r="H217" s="36" t="s">
        <v>707</v>
      </c>
      <c r="I217" s="35" t="s">
        <v>62</v>
      </c>
    </row>
    <row r="218" spans="1:9" s="35" customFormat="1" ht="33.75" x14ac:dyDescent="0.25">
      <c r="A218" s="35" t="s">
        <v>708</v>
      </c>
      <c r="B218" s="36" t="s">
        <v>709</v>
      </c>
      <c r="C218" s="39">
        <v>266860.36</v>
      </c>
      <c r="D218" s="39">
        <v>128049.2</v>
      </c>
      <c r="E218" s="52">
        <v>43101</v>
      </c>
      <c r="F218" s="52">
        <v>43555</v>
      </c>
      <c r="G218" s="35" t="s">
        <v>334</v>
      </c>
      <c r="H218" s="36" t="s">
        <v>710</v>
      </c>
      <c r="I218" s="35" t="s">
        <v>62</v>
      </c>
    </row>
    <row r="219" spans="1:9" s="35" customFormat="1" ht="22.5" x14ac:dyDescent="0.25">
      <c r="A219" s="35" t="s">
        <v>711</v>
      </c>
      <c r="B219" s="36" t="s">
        <v>712</v>
      </c>
      <c r="C219" s="39">
        <v>266635.89</v>
      </c>
      <c r="D219" s="39">
        <v>251635.89</v>
      </c>
      <c r="E219" s="52">
        <v>42738</v>
      </c>
      <c r="F219" s="52">
        <v>43830</v>
      </c>
      <c r="G219" s="35" t="s">
        <v>334</v>
      </c>
      <c r="H219" s="36" t="s">
        <v>713</v>
      </c>
      <c r="I219" s="35" t="s">
        <v>62</v>
      </c>
    </row>
    <row r="220" spans="1:9" s="35" customFormat="1" ht="22.5" x14ac:dyDescent="0.25">
      <c r="A220" s="35" t="s">
        <v>714</v>
      </c>
      <c r="B220" s="36" t="s">
        <v>715</v>
      </c>
      <c r="C220" s="39">
        <v>264622.34000000003</v>
      </c>
      <c r="D220" s="39">
        <v>158773.4</v>
      </c>
      <c r="E220" s="52">
        <v>42005</v>
      </c>
      <c r="F220" s="52">
        <v>42735</v>
      </c>
      <c r="G220" s="35" t="s">
        <v>334</v>
      </c>
      <c r="H220" s="36" t="s">
        <v>716</v>
      </c>
      <c r="I220" s="35" t="s">
        <v>62</v>
      </c>
    </row>
    <row r="221" spans="1:9" s="35" customFormat="1" ht="22.5" x14ac:dyDescent="0.25">
      <c r="A221" s="35" t="s">
        <v>717</v>
      </c>
      <c r="B221" s="36" t="s">
        <v>718</v>
      </c>
      <c r="C221" s="39">
        <v>263791.78000000003</v>
      </c>
      <c r="D221" s="39">
        <v>123385.09</v>
      </c>
      <c r="E221" s="52">
        <v>43466</v>
      </c>
      <c r="F221" s="52">
        <v>44377</v>
      </c>
      <c r="G221" s="35" t="s">
        <v>334</v>
      </c>
      <c r="H221" s="36" t="s">
        <v>719</v>
      </c>
      <c r="I221" s="35" t="s">
        <v>62</v>
      </c>
    </row>
    <row r="222" spans="1:9" s="35" customFormat="1" ht="22.5" x14ac:dyDescent="0.25">
      <c r="A222" s="35" t="s">
        <v>720</v>
      </c>
      <c r="B222" s="36" t="s">
        <v>721</v>
      </c>
      <c r="C222" s="39">
        <v>263696</v>
      </c>
      <c r="D222" s="39">
        <v>210957</v>
      </c>
      <c r="E222" s="52">
        <v>42430</v>
      </c>
      <c r="F222" s="52">
        <v>44196</v>
      </c>
      <c r="G222" s="35" t="s">
        <v>334</v>
      </c>
      <c r="H222" s="36" t="s">
        <v>722</v>
      </c>
      <c r="I222" s="35" t="s">
        <v>62</v>
      </c>
    </row>
    <row r="223" spans="1:9" s="35" customFormat="1" ht="78.75" x14ac:dyDescent="0.25">
      <c r="A223" s="35" t="s">
        <v>723</v>
      </c>
      <c r="B223" s="36" t="s">
        <v>724</v>
      </c>
      <c r="C223" s="39">
        <v>263435.5</v>
      </c>
      <c r="D223" s="39">
        <v>131717.75</v>
      </c>
      <c r="E223" s="52">
        <v>43101</v>
      </c>
      <c r="F223" s="52">
        <v>44316</v>
      </c>
      <c r="G223" s="35" t="s">
        <v>334</v>
      </c>
      <c r="H223" s="36" t="s">
        <v>725</v>
      </c>
      <c r="I223" s="35" t="s">
        <v>62</v>
      </c>
    </row>
    <row r="224" spans="1:9" s="35" customFormat="1" ht="11.25" x14ac:dyDescent="0.25">
      <c r="A224" s="35" t="s">
        <v>726</v>
      </c>
      <c r="B224" s="36" t="s">
        <v>727</v>
      </c>
      <c r="C224" s="39">
        <v>263130.34000000003</v>
      </c>
      <c r="D224" s="39">
        <v>154130.34</v>
      </c>
      <c r="E224" s="52">
        <v>42095</v>
      </c>
      <c r="F224" s="52">
        <v>42916</v>
      </c>
      <c r="G224" s="35" t="s">
        <v>334</v>
      </c>
      <c r="H224" s="36" t="s">
        <v>728</v>
      </c>
      <c r="I224" s="35" t="s">
        <v>62</v>
      </c>
    </row>
    <row r="225" spans="1:9" s="35" customFormat="1" ht="33.75" x14ac:dyDescent="0.25">
      <c r="A225" s="35" t="s">
        <v>729</v>
      </c>
      <c r="B225" s="36" t="s">
        <v>730</v>
      </c>
      <c r="C225" s="39">
        <v>262620</v>
      </c>
      <c r="D225" s="39">
        <v>215029</v>
      </c>
      <c r="E225" s="52">
        <v>42475</v>
      </c>
      <c r="F225" s="52">
        <v>43100</v>
      </c>
      <c r="G225" s="35" t="s">
        <v>334</v>
      </c>
      <c r="H225" s="36" t="s">
        <v>731</v>
      </c>
      <c r="I225" s="35" t="s">
        <v>62</v>
      </c>
    </row>
    <row r="226" spans="1:9" s="35" customFormat="1" ht="22.5" x14ac:dyDescent="0.25">
      <c r="A226" s="35" t="s">
        <v>732</v>
      </c>
      <c r="B226" s="36" t="s">
        <v>733</v>
      </c>
      <c r="C226" s="39">
        <v>261910</v>
      </c>
      <c r="D226" s="39">
        <v>103510</v>
      </c>
      <c r="E226" s="52">
        <v>42644</v>
      </c>
      <c r="F226" s="52">
        <v>43738</v>
      </c>
      <c r="G226" s="35" t="s">
        <v>334</v>
      </c>
      <c r="H226" s="36" t="s">
        <v>734</v>
      </c>
      <c r="I226" s="35" t="s">
        <v>62</v>
      </c>
    </row>
    <row r="227" spans="1:9" s="35" customFormat="1" ht="22.5" x14ac:dyDescent="0.25">
      <c r="A227" s="35" t="s">
        <v>735</v>
      </c>
      <c r="B227" s="36" t="s">
        <v>736</v>
      </c>
      <c r="C227" s="39">
        <v>258762</v>
      </c>
      <c r="D227" s="39">
        <v>129381</v>
      </c>
      <c r="E227" s="52">
        <v>42736</v>
      </c>
      <c r="F227" s="52">
        <v>43738</v>
      </c>
      <c r="G227" s="35" t="s">
        <v>334</v>
      </c>
      <c r="H227" s="36" t="s">
        <v>737</v>
      </c>
      <c r="I227" s="35" t="s">
        <v>62</v>
      </c>
    </row>
    <row r="228" spans="1:9" s="35" customFormat="1" ht="67.5" x14ac:dyDescent="0.25">
      <c r="A228" s="35" t="s">
        <v>738</v>
      </c>
      <c r="B228" s="36" t="s">
        <v>739</v>
      </c>
      <c r="C228" s="39">
        <v>258349.63</v>
      </c>
      <c r="D228" s="39">
        <v>198349</v>
      </c>
      <c r="E228" s="52">
        <v>43514</v>
      </c>
      <c r="F228" s="52">
        <v>44742</v>
      </c>
      <c r="G228" s="35" t="s">
        <v>334</v>
      </c>
      <c r="H228" s="36" t="s">
        <v>740</v>
      </c>
      <c r="I228" s="35" t="s">
        <v>62</v>
      </c>
    </row>
    <row r="229" spans="1:9" s="35" customFormat="1" ht="33.75" x14ac:dyDescent="0.25">
      <c r="A229" s="35" t="s">
        <v>741</v>
      </c>
      <c r="B229" s="36" t="s">
        <v>742</v>
      </c>
      <c r="C229" s="39">
        <v>253995</v>
      </c>
      <c r="D229" s="39">
        <v>111757.8</v>
      </c>
      <c r="E229" s="52">
        <v>42736</v>
      </c>
      <c r="F229" s="52">
        <v>44012</v>
      </c>
      <c r="G229" s="35" t="s">
        <v>334</v>
      </c>
      <c r="H229" s="36" t="s">
        <v>743</v>
      </c>
      <c r="I229" s="35" t="s">
        <v>62</v>
      </c>
    </row>
    <row r="230" spans="1:9" s="35" customFormat="1" ht="78.75" x14ac:dyDescent="0.25">
      <c r="A230" s="35" t="s">
        <v>744</v>
      </c>
      <c r="B230" s="36" t="s">
        <v>745</v>
      </c>
      <c r="C230" s="39">
        <v>252395.96</v>
      </c>
      <c r="D230" s="39">
        <v>50479.19</v>
      </c>
      <c r="E230" s="52">
        <v>43617</v>
      </c>
      <c r="F230" s="52">
        <v>44742</v>
      </c>
      <c r="G230" s="35" t="s">
        <v>334</v>
      </c>
      <c r="H230" s="36" t="s">
        <v>746</v>
      </c>
      <c r="I230" s="35" t="s">
        <v>62</v>
      </c>
    </row>
    <row r="231" spans="1:9" s="35" customFormat="1" ht="33.75" x14ac:dyDescent="0.25">
      <c r="A231" s="35" t="s">
        <v>747</v>
      </c>
      <c r="B231" s="36" t="s">
        <v>748</v>
      </c>
      <c r="C231" s="39">
        <v>251676.17</v>
      </c>
      <c r="D231" s="39">
        <v>125838.08</v>
      </c>
      <c r="E231" s="52">
        <v>42064</v>
      </c>
      <c r="F231" s="52">
        <v>43100</v>
      </c>
      <c r="G231" s="35" t="s">
        <v>334</v>
      </c>
      <c r="H231" s="36" t="s">
        <v>749</v>
      </c>
      <c r="I231" s="35" t="s">
        <v>62</v>
      </c>
    </row>
    <row r="232" spans="1:9" s="35" customFormat="1" ht="78.75" x14ac:dyDescent="0.25">
      <c r="A232" s="35" t="s">
        <v>750</v>
      </c>
      <c r="B232" s="36" t="s">
        <v>751</v>
      </c>
      <c r="C232" s="39">
        <v>249954</v>
      </c>
      <c r="D232" s="39">
        <v>193863</v>
      </c>
      <c r="E232" s="52">
        <v>43040</v>
      </c>
      <c r="F232" s="52">
        <v>43646</v>
      </c>
      <c r="G232" s="35" t="s">
        <v>334</v>
      </c>
      <c r="H232" s="36" t="s">
        <v>752</v>
      </c>
      <c r="I232" s="35" t="s">
        <v>62</v>
      </c>
    </row>
    <row r="233" spans="1:9" s="35" customFormat="1" ht="33.75" x14ac:dyDescent="0.25">
      <c r="A233" s="35" t="s">
        <v>753</v>
      </c>
      <c r="B233" s="36" t="s">
        <v>754</v>
      </c>
      <c r="C233" s="39">
        <v>243832</v>
      </c>
      <c r="D233" s="39">
        <v>121916</v>
      </c>
      <c r="E233" s="52">
        <v>43831</v>
      </c>
      <c r="F233" s="52">
        <v>44561</v>
      </c>
      <c r="G233" s="35" t="s">
        <v>334</v>
      </c>
      <c r="H233" s="36" t="s">
        <v>755</v>
      </c>
      <c r="I233" s="35" t="s">
        <v>62</v>
      </c>
    </row>
    <row r="234" spans="1:9" s="35" customFormat="1" ht="33.75" x14ac:dyDescent="0.25">
      <c r="A234" s="35" t="s">
        <v>756</v>
      </c>
      <c r="B234" s="36" t="s">
        <v>757</v>
      </c>
      <c r="C234" s="39">
        <v>241433.31</v>
      </c>
      <c r="D234" s="39">
        <v>120716.65</v>
      </c>
      <c r="E234" s="52">
        <v>42005</v>
      </c>
      <c r="F234" s="52">
        <v>42825</v>
      </c>
      <c r="G234" s="35" t="s">
        <v>334</v>
      </c>
      <c r="H234" s="36" t="s">
        <v>758</v>
      </c>
      <c r="I234" s="35" t="s">
        <v>62</v>
      </c>
    </row>
    <row r="235" spans="1:9" s="35" customFormat="1" ht="45" x14ac:dyDescent="0.25">
      <c r="A235" s="35" t="s">
        <v>759</v>
      </c>
      <c r="B235" s="36" t="s">
        <v>760</v>
      </c>
      <c r="C235" s="39">
        <v>241120</v>
      </c>
      <c r="D235" s="39">
        <v>120560</v>
      </c>
      <c r="E235" s="52">
        <v>42009</v>
      </c>
      <c r="F235" s="52">
        <v>42369</v>
      </c>
      <c r="G235" s="35" t="s">
        <v>334</v>
      </c>
      <c r="H235" s="36" t="s">
        <v>761</v>
      </c>
      <c r="I235" s="35" t="s">
        <v>62</v>
      </c>
    </row>
    <row r="236" spans="1:9" s="35" customFormat="1" ht="67.5" x14ac:dyDescent="0.25">
      <c r="A236" s="35" t="s">
        <v>762</v>
      </c>
      <c r="B236" s="36" t="s">
        <v>763</v>
      </c>
      <c r="C236" s="39">
        <v>240000.6</v>
      </c>
      <c r="D236" s="39">
        <v>120000.3</v>
      </c>
      <c r="E236" s="52">
        <v>43466</v>
      </c>
      <c r="F236" s="52">
        <v>44561</v>
      </c>
      <c r="G236" s="35" t="s">
        <v>334</v>
      </c>
      <c r="H236" s="36" t="s">
        <v>764</v>
      </c>
      <c r="I236" s="35" t="s">
        <v>62</v>
      </c>
    </row>
    <row r="237" spans="1:9" s="35" customFormat="1" ht="33.75" x14ac:dyDescent="0.25">
      <c r="A237" s="35" t="s">
        <v>765</v>
      </c>
      <c r="B237" s="36" t="s">
        <v>766</v>
      </c>
      <c r="C237" s="39">
        <v>239683.65</v>
      </c>
      <c r="D237" s="39">
        <v>119841.82</v>
      </c>
      <c r="E237" s="52">
        <v>42401</v>
      </c>
      <c r="F237" s="52">
        <v>43251</v>
      </c>
      <c r="G237" s="35" t="s">
        <v>334</v>
      </c>
      <c r="H237" s="36" t="s">
        <v>767</v>
      </c>
      <c r="I237" s="35" t="s">
        <v>62</v>
      </c>
    </row>
    <row r="238" spans="1:9" s="35" customFormat="1" ht="22.5" x14ac:dyDescent="0.25">
      <c r="A238" s="35" t="s">
        <v>768</v>
      </c>
      <c r="B238" s="36" t="s">
        <v>769</v>
      </c>
      <c r="C238" s="39">
        <v>235144.93</v>
      </c>
      <c r="D238" s="39">
        <v>58786.23</v>
      </c>
      <c r="E238" s="52">
        <v>43617</v>
      </c>
      <c r="F238" s="52">
        <v>44227</v>
      </c>
      <c r="G238" s="35" t="s">
        <v>334</v>
      </c>
      <c r="H238" s="36" t="s">
        <v>770</v>
      </c>
      <c r="I238" s="35" t="s">
        <v>62</v>
      </c>
    </row>
    <row r="239" spans="1:9" s="35" customFormat="1" ht="45" x14ac:dyDescent="0.25">
      <c r="A239" s="35" t="s">
        <v>771</v>
      </c>
      <c r="B239" s="36" t="s">
        <v>772</v>
      </c>
      <c r="C239" s="39">
        <v>230454</v>
      </c>
      <c r="D239" s="39">
        <v>78180</v>
      </c>
      <c r="E239" s="52">
        <v>43191</v>
      </c>
      <c r="F239" s="52">
        <v>44196</v>
      </c>
      <c r="G239" s="35" t="s">
        <v>334</v>
      </c>
      <c r="H239" s="36" t="s">
        <v>773</v>
      </c>
      <c r="I239" s="35" t="s">
        <v>62</v>
      </c>
    </row>
    <row r="240" spans="1:9" s="35" customFormat="1" ht="33.75" x14ac:dyDescent="0.25">
      <c r="A240" s="35" t="s">
        <v>774</v>
      </c>
      <c r="B240" s="36" t="s">
        <v>775</v>
      </c>
      <c r="C240" s="39">
        <v>227942.66</v>
      </c>
      <c r="D240" s="39">
        <v>65550.34</v>
      </c>
      <c r="E240" s="52">
        <v>42887</v>
      </c>
      <c r="F240" s="52">
        <v>43830</v>
      </c>
      <c r="G240" s="35" t="s">
        <v>334</v>
      </c>
      <c r="H240" s="36" t="s">
        <v>776</v>
      </c>
      <c r="I240" s="35" t="s">
        <v>62</v>
      </c>
    </row>
    <row r="241" spans="1:9" s="35" customFormat="1" ht="22.5" x14ac:dyDescent="0.25">
      <c r="A241" s="35" t="s">
        <v>777</v>
      </c>
      <c r="B241" s="36" t="s">
        <v>778</v>
      </c>
      <c r="C241" s="39">
        <v>226351.54</v>
      </c>
      <c r="D241" s="39">
        <v>99594.68</v>
      </c>
      <c r="E241" s="52">
        <v>42979</v>
      </c>
      <c r="F241" s="52">
        <v>44074</v>
      </c>
      <c r="G241" s="35" t="s">
        <v>334</v>
      </c>
      <c r="H241" s="36" t="s">
        <v>779</v>
      </c>
      <c r="I241" s="35" t="s">
        <v>62</v>
      </c>
    </row>
    <row r="242" spans="1:9" s="35" customFormat="1" ht="33.75" x14ac:dyDescent="0.25">
      <c r="A242" s="35" t="s">
        <v>780</v>
      </c>
      <c r="B242" s="36" t="s">
        <v>781</v>
      </c>
      <c r="C242" s="39">
        <v>225933.84</v>
      </c>
      <c r="D242" s="39">
        <v>107537.84</v>
      </c>
      <c r="E242" s="52">
        <v>43466</v>
      </c>
      <c r="F242" s="52">
        <v>43921</v>
      </c>
      <c r="G242" s="35" t="s">
        <v>334</v>
      </c>
      <c r="H242" s="36" t="s">
        <v>782</v>
      </c>
      <c r="I242" s="35" t="s">
        <v>62</v>
      </c>
    </row>
    <row r="243" spans="1:9" s="35" customFormat="1" ht="22.5" x14ac:dyDescent="0.25">
      <c r="A243" s="35" t="s">
        <v>783</v>
      </c>
      <c r="B243" s="36" t="s">
        <v>784</v>
      </c>
      <c r="C243" s="39">
        <v>222582</v>
      </c>
      <c r="D243" s="39">
        <v>88982</v>
      </c>
      <c r="E243" s="52">
        <v>43466</v>
      </c>
      <c r="F243" s="52">
        <v>44012</v>
      </c>
      <c r="G243" s="35" t="s">
        <v>334</v>
      </c>
      <c r="H243" s="36" t="s">
        <v>785</v>
      </c>
      <c r="I243" s="35" t="s">
        <v>62</v>
      </c>
    </row>
    <row r="244" spans="1:9" s="35" customFormat="1" ht="22.5" x14ac:dyDescent="0.25">
      <c r="A244" s="35" t="s">
        <v>786</v>
      </c>
      <c r="B244" s="36" t="s">
        <v>787</v>
      </c>
      <c r="C244" s="39">
        <v>222412.53</v>
      </c>
      <c r="D244" s="39">
        <v>97861.51</v>
      </c>
      <c r="E244" s="52">
        <v>42979</v>
      </c>
      <c r="F244" s="52">
        <v>44561</v>
      </c>
      <c r="G244" s="35" t="s">
        <v>334</v>
      </c>
      <c r="H244" s="36" t="s">
        <v>788</v>
      </c>
      <c r="I244" s="35" t="s">
        <v>62</v>
      </c>
    </row>
    <row r="245" spans="1:9" s="35" customFormat="1" ht="78.75" x14ac:dyDescent="0.25">
      <c r="A245" s="35" t="s">
        <v>789</v>
      </c>
      <c r="B245" s="36" t="s">
        <v>790</v>
      </c>
      <c r="C245" s="39">
        <v>221847</v>
      </c>
      <c r="D245" s="39">
        <v>100000</v>
      </c>
      <c r="E245" s="52">
        <v>43556</v>
      </c>
      <c r="F245" s="52">
        <v>44286</v>
      </c>
      <c r="G245" s="35" t="s">
        <v>334</v>
      </c>
      <c r="H245" s="36" t="s">
        <v>791</v>
      </c>
      <c r="I245" s="35" t="s">
        <v>62</v>
      </c>
    </row>
    <row r="246" spans="1:9" s="35" customFormat="1" ht="22.5" x14ac:dyDescent="0.25">
      <c r="A246" s="35" t="s">
        <v>792</v>
      </c>
      <c r="B246" s="36" t="s">
        <v>793</v>
      </c>
      <c r="C246" s="39">
        <v>220091</v>
      </c>
      <c r="D246" s="39">
        <v>110045</v>
      </c>
      <c r="E246" s="52">
        <v>42005</v>
      </c>
      <c r="F246" s="52">
        <v>42369</v>
      </c>
      <c r="G246" s="35" t="s">
        <v>334</v>
      </c>
      <c r="H246" s="36" t="s">
        <v>794</v>
      </c>
      <c r="I246" s="35" t="s">
        <v>62</v>
      </c>
    </row>
    <row r="247" spans="1:9" s="35" customFormat="1" ht="22.5" x14ac:dyDescent="0.25">
      <c r="A247" s="35" t="s">
        <v>795</v>
      </c>
      <c r="B247" s="36" t="s">
        <v>796</v>
      </c>
      <c r="C247" s="39">
        <v>219112.43</v>
      </c>
      <c r="D247" s="39">
        <v>153378.68</v>
      </c>
      <c r="E247" s="52">
        <v>43101</v>
      </c>
      <c r="F247" s="52">
        <v>43465</v>
      </c>
      <c r="G247" s="35" t="s">
        <v>334</v>
      </c>
      <c r="H247" s="36" t="s">
        <v>797</v>
      </c>
      <c r="I247" s="35" t="s">
        <v>62</v>
      </c>
    </row>
    <row r="248" spans="1:9" s="35" customFormat="1" ht="22.5" x14ac:dyDescent="0.25">
      <c r="A248" s="35" t="s">
        <v>798</v>
      </c>
      <c r="B248" s="36" t="s">
        <v>799</v>
      </c>
      <c r="C248" s="39">
        <v>219109</v>
      </c>
      <c r="D248" s="39">
        <v>131465</v>
      </c>
      <c r="E248" s="52">
        <v>42736</v>
      </c>
      <c r="F248" s="52">
        <v>43100</v>
      </c>
      <c r="G248" s="35" t="s">
        <v>334</v>
      </c>
      <c r="H248" s="36" t="s">
        <v>800</v>
      </c>
      <c r="I248" s="35" t="s">
        <v>62</v>
      </c>
    </row>
    <row r="249" spans="1:9" s="35" customFormat="1" ht="45" x14ac:dyDescent="0.25">
      <c r="A249" s="35" t="s">
        <v>801</v>
      </c>
      <c r="B249" s="36" t="s">
        <v>802</v>
      </c>
      <c r="C249" s="39">
        <v>218306.19</v>
      </c>
      <c r="D249" s="39">
        <v>77722.509999999995</v>
      </c>
      <c r="E249" s="52">
        <v>42370</v>
      </c>
      <c r="F249" s="52">
        <v>43646</v>
      </c>
      <c r="G249" s="35" t="s">
        <v>334</v>
      </c>
      <c r="H249" s="36" t="s">
        <v>803</v>
      </c>
      <c r="I249" s="35" t="s">
        <v>62</v>
      </c>
    </row>
    <row r="250" spans="1:9" s="35" customFormat="1" ht="22.5" x14ac:dyDescent="0.25">
      <c r="A250" s="35" t="s">
        <v>804</v>
      </c>
      <c r="B250" s="36" t="s">
        <v>805</v>
      </c>
      <c r="C250" s="39">
        <v>218240.34</v>
      </c>
      <c r="D250" s="39">
        <v>65472.1</v>
      </c>
      <c r="E250" s="52">
        <v>43101</v>
      </c>
      <c r="F250" s="52">
        <v>43465</v>
      </c>
      <c r="G250" s="35" t="s">
        <v>334</v>
      </c>
      <c r="H250" s="36" t="s">
        <v>806</v>
      </c>
      <c r="I250" s="35" t="s">
        <v>62</v>
      </c>
    </row>
    <row r="251" spans="1:9" s="35" customFormat="1" ht="33.75" x14ac:dyDescent="0.25">
      <c r="A251" s="35" t="s">
        <v>807</v>
      </c>
      <c r="B251" s="36" t="s">
        <v>808</v>
      </c>
      <c r="C251" s="39">
        <v>217515.06</v>
      </c>
      <c r="D251" s="39">
        <v>65254.52</v>
      </c>
      <c r="E251" s="52">
        <v>42736</v>
      </c>
      <c r="F251" s="52">
        <v>43100</v>
      </c>
      <c r="G251" s="35" t="s">
        <v>334</v>
      </c>
      <c r="H251" s="36" t="s">
        <v>809</v>
      </c>
      <c r="I251" s="35" t="s">
        <v>62</v>
      </c>
    </row>
    <row r="252" spans="1:9" s="35" customFormat="1" ht="22.5" x14ac:dyDescent="0.25">
      <c r="A252" s="35" t="s">
        <v>810</v>
      </c>
      <c r="B252" s="36" t="s">
        <v>811</v>
      </c>
      <c r="C252" s="39">
        <v>216527.26</v>
      </c>
      <c r="D252" s="39">
        <v>108263.63</v>
      </c>
      <c r="E252" s="52">
        <v>42736</v>
      </c>
      <c r="F252" s="52">
        <v>43646</v>
      </c>
      <c r="G252" s="35" t="s">
        <v>334</v>
      </c>
      <c r="H252" s="36" t="s">
        <v>812</v>
      </c>
      <c r="I252" s="35" t="s">
        <v>62</v>
      </c>
    </row>
    <row r="253" spans="1:9" s="35" customFormat="1" ht="33.75" x14ac:dyDescent="0.25">
      <c r="A253" s="35" t="s">
        <v>813</v>
      </c>
      <c r="B253" s="36" t="s">
        <v>814</v>
      </c>
      <c r="C253" s="39">
        <v>215959</v>
      </c>
      <c r="D253" s="39">
        <v>107979</v>
      </c>
      <c r="E253" s="52">
        <v>42370</v>
      </c>
      <c r="F253" s="52">
        <v>42735</v>
      </c>
      <c r="G253" s="35" t="s">
        <v>334</v>
      </c>
      <c r="H253" s="36" t="s">
        <v>815</v>
      </c>
      <c r="I253" s="35" t="s">
        <v>62</v>
      </c>
    </row>
    <row r="254" spans="1:9" s="35" customFormat="1" ht="67.5" x14ac:dyDescent="0.25">
      <c r="A254" s="35" t="s">
        <v>816</v>
      </c>
      <c r="B254" s="36" t="s">
        <v>817</v>
      </c>
      <c r="C254" s="39">
        <v>215136</v>
      </c>
      <c r="D254" s="39">
        <v>107568</v>
      </c>
      <c r="E254" s="52">
        <v>42809</v>
      </c>
      <c r="F254" s="52">
        <v>43100</v>
      </c>
      <c r="G254" s="35" t="s">
        <v>334</v>
      </c>
      <c r="H254" s="36" t="s">
        <v>818</v>
      </c>
      <c r="I254" s="35" t="s">
        <v>62</v>
      </c>
    </row>
    <row r="255" spans="1:9" s="35" customFormat="1" ht="33.75" x14ac:dyDescent="0.25">
      <c r="A255" s="35" t="s">
        <v>819</v>
      </c>
      <c r="B255" s="36" t="s">
        <v>820</v>
      </c>
      <c r="C255" s="39">
        <v>213574.26</v>
      </c>
      <c r="D255" s="39">
        <v>106787.13</v>
      </c>
      <c r="E255" s="52">
        <v>43132</v>
      </c>
      <c r="F255" s="52">
        <v>43861</v>
      </c>
      <c r="G255" s="35" t="s">
        <v>334</v>
      </c>
      <c r="H255" s="36" t="s">
        <v>821</v>
      </c>
      <c r="I255" s="35" t="s">
        <v>62</v>
      </c>
    </row>
    <row r="256" spans="1:9" s="35" customFormat="1" ht="22.5" x14ac:dyDescent="0.25">
      <c r="A256" s="35" t="s">
        <v>822</v>
      </c>
      <c r="B256" s="36" t="s">
        <v>823</v>
      </c>
      <c r="C256" s="39">
        <v>213425</v>
      </c>
      <c r="D256" s="39">
        <v>149397.5</v>
      </c>
      <c r="E256" s="52">
        <v>41640</v>
      </c>
      <c r="F256" s="52">
        <v>43039</v>
      </c>
      <c r="G256" s="35" t="s">
        <v>334</v>
      </c>
      <c r="H256" s="36" t="s">
        <v>824</v>
      </c>
      <c r="I256" s="35" t="s">
        <v>62</v>
      </c>
    </row>
    <row r="257" spans="1:9" s="35" customFormat="1" ht="22.5" x14ac:dyDescent="0.25">
      <c r="A257" s="35" t="s">
        <v>825</v>
      </c>
      <c r="B257" s="36" t="s">
        <v>826</v>
      </c>
      <c r="C257" s="39">
        <v>213000</v>
      </c>
      <c r="D257" s="39">
        <v>127700</v>
      </c>
      <c r="E257" s="52">
        <v>42461</v>
      </c>
      <c r="F257" s="52">
        <v>44104</v>
      </c>
      <c r="G257" s="35" t="s">
        <v>334</v>
      </c>
      <c r="H257" s="36" t="s">
        <v>827</v>
      </c>
      <c r="I257" s="35" t="s">
        <v>62</v>
      </c>
    </row>
    <row r="258" spans="1:9" s="35" customFormat="1" ht="11.25" x14ac:dyDescent="0.25">
      <c r="A258" s="35" t="s">
        <v>828</v>
      </c>
      <c r="B258" s="36" t="s">
        <v>829</v>
      </c>
      <c r="C258" s="39">
        <v>212925.23</v>
      </c>
      <c r="D258" s="39">
        <v>106462.61</v>
      </c>
      <c r="E258" s="52">
        <v>42826</v>
      </c>
      <c r="F258" s="52">
        <v>43465</v>
      </c>
      <c r="G258" s="35" t="s">
        <v>334</v>
      </c>
      <c r="H258" s="36" t="s">
        <v>830</v>
      </c>
      <c r="I258" s="35" t="s">
        <v>62</v>
      </c>
    </row>
    <row r="259" spans="1:9" s="35" customFormat="1" ht="33.75" x14ac:dyDescent="0.25">
      <c r="A259" s="35" t="s">
        <v>831</v>
      </c>
      <c r="B259" s="36" t="s">
        <v>832</v>
      </c>
      <c r="C259" s="39">
        <v>211353.18</v>
      </c>
      <c r="D259" s="39">
        <v>63381.34</v>
      </c>
      <c r="E259" s="52">
        <v>43101</v>
      </c>
      <c r="F259" s="52">
        <v>43465</v>
      </c>
      <c r="G259" s="35" t="s">
        <v>334</v>
      </c>
      <c r="H259" s="36" t="s">
        <v>833</v>
      </c>
      <c r="I259" s="35" t="s">
        <v>62</v>
      </c>
    </row>
    <row r="260" spans="1:9" s="35" customFormat="1" ht="33.75" x14ac:dyDescent="0.25">
      <c r="A260" s="35" t="s">
        <v>834</v>
      </c>
      <c r="B260" s="36" t="s">
        <v>835</v>
      </c>
      <c r="C260" s="39">
        <v>210036</v>
      </c>
      <c r="D260" s="39">
        <v>56400</v>
      </c>
      <c r="E260" s="52">
        <v>42736</v>
      </c>
      <c r="F260" s="52">
        <v>43100</v>
      </c>
      <c r="G260" s="35" t="s">
        <v>334</v>
      </c>
      <c r="H260" s="36" t="s">
        <v>836</v>
      </c>
      <c r="I260" s="35" t="s">
        <v>62</v>
      </c>
    </row>
    <row r="261" spans="1:9" s="35" customFormat="1" ht="33.75" x14ac:dyDescent="0.25">
      <c r="A261" s="35" t="s">
        <v>837</v>
      </c>
      <c r="B261" s="36" t="s">
        <v>838</v>
      </c>
      <c r="C261" s="39">
        <v>209798</v>
      </c>
      <c r="D261" s="39">
        <v>104899</v>
      </c>
      <c r="E261" s="52">
        <v>43466</v>
      </c>
      <c r="F261" s="52">
        <v>44196</v>
      </c>
      <c r="G261" s="35" t="s">
        <v>334</v>
      </c>
      <c r="H261" s="36" t="s">
        <v>839</v>
      </c>
      <c r="I261" s="35" t="s">
        <v>62</v>
      </c>
    </row>
    <row r="262" spans="1:9" s="35" customFormat="1" ht="11.25" x14ac:dyDescent="0.25">
      <c r="A262" s="35" t="s">
        <v>840</v>
      </c>
      <c r="B262" s="36" t="s">
        <v>841</v>
      </c>
      <c r="C262" s="39">
        <v>209246.96</v>
      </c>
      <c r="D262" s="39">
        <v>146472.87</v>
      </c>
      <c r="E262" s="52">
        <v>42370</v>
      </c>
      <c r="F262" s="52">
        <v>43100</v>
      </c>
      <c r="G262" s="35" t="s">
        <v>334</v>
      </c>
      <c r="H262" s="36" t="s">
        <v>842</v>
      </c>
      <c r="I262" s="35" t="s">
        <v>62</v>
      </c>
    </row>
    <row r="263" spans="1:9" s="35" customFormat="1" ht="22.5" x14ac:dyDescent="0.25">
      <c r="A263" s="35" t="s">
        <v>843</v>
      </c>
      <c r="B263" s="36" t="s">
        <v>844</v>
      </c>
      <c r="C263" s="39">
        <v>205000</v>
      </c>
      <c r="D263" s="39">
        <v>102500</v>
      </c>
      <c r="E263" s="52">
        <v>43525</v>
      </c>
      <c r="F263" s="52">
        <v>44620</v>
      </c>
      <c r="G263" s="35" t="s">
        <v>334</v>
      </c>
      <c r="H263" s="36" t="s">
        <v>845</v>
      </c>
      <c r="I263" s="35" t="s">
        <v>62</v>
      </c>
    </row>
    <row r="264" spans="1:9" s="35" customFormat="1" ht="78.75" x14ac:dyDescent="0.25">
      <c r="A264" s="35" t="s">
        <v>846</v>
      </c>
      <c r="B264" s="36" t="s">
        <v>847</v>
      </c>
      <c r="C264" s="39">
        <v>202003</v>
      </c>
      <c r="D264" s="39">
        <v>101001.5</v>
      </c>
      <c r="E264" s="52">
        <v>43466</v>
      </c>
      <c r="F264" s="52">
        <v>44561</v>
      </c>
      <c r="G264" s="35" t="s">
        <v>334</v>
      </c>
      <c r="H264" s="36" t="s">
        <v>848</v>
      </c>
      <c r="I264" s="35" t="s">
        <v>62</v>
      </c>
    </row>
    <row r="265" spans="1:9" s="35" customFormat="1" ht="11.25" x14ac:dyDescent="0.25">
      <c r="A265" s="35" t="s">
        <v>849</v>
      </c>
      <c r="B265" s="36" t="s">
        <v>850</v>
      </c>
      <c r="C265" s="39">
        <v>200607</v>
      </c>
      <c r="D265" s="39">
        <v>100303.5</v>
      </c>
      <c r="E265" s="52">
        <v>44197</v>
      </c>
      <c r="F265" s="52">
        <v>44742</v>
      </c>
      <c r="G265" s="35" t="s">
        <v>334</v>
      </c>
      <c r="H265" s="36" t="s">
        <v>851</v>
      </c>
      <c r="I265" s="35" t="s">
        <v>62</v>
      </c>
    </row>
    <row r="266" spans="1:9" s="35" customFormat="1" ht="22.5" x14ac:dyDescent="0.25">
      <c r="A266" s="35" t="s">
        <v>852</v>
      </c>
      <c r="B266" s="36" t="s">
        <v>853</v>
      </c>
      <c r="C266" s="39">
        <v>200098</v>
      </c>
      <c r="D266" s="39">
        <v>100049</v>
      </c>
      <c r="E266" s="52">
        <v>43466</v>
      </c>
      <c r="F266" s="52">
        <v>44196</v>
      </c>
      <c r="G266" s="35" t="s">
        <v>334</v>
      </c>
      <c r="H266" s="36" t="s">
        <v>854</v>
      </c>
      <c r="I266" s="35" t="s">
        <v>62</v>
      </c>
    </row>
    <row r="267" spans="1:9" s="35" customFormat="1" ht="33.75" x14ac:dyDescent="0.25">
      <c r="A267" s="35" t="s">
        <v>855</v>
      </c>
      <c r="B267" s="36" t="s">
        <v>856</v>
      </c>
      <c r="C267" s="39">
        <v>200050.15</v>
      </c>
      <c r="D267" s="39">
        <v>100025.07</v>
      </c>
      <c r="E267" s="52">
        <v>42401</v>
      </c>
      <c r="F267" s="52">
        <v>43220</v>
      </c>
      <c r="G267" s="35" t="s">
        <v>334</v>
      </c>
      <c r="H267" s="36" t="s">
        <v>857</v>
      </c>
      <c r="I267" s="35" t="s">
        <v>62</v>
      </c>
    </row>
    <row r="268" spans="1:9" s="35" customFormat="1" ht="11.25" x14ac:dyDescent="0.25">
      <c r="A268" s="35" t="s">
        <v>858</v>
      </c>
      <c r="B268" s="36" t="s">
        <v>859</v>
      </c>
      <c r="C268" s="39">
        <v>199579.73</v>
      </c>
      <c r="D268" s="39">
        <v>98399.74</v>
      </c>
      <c r="E268" s="52">
        <v>42370</v>
      </c>
      <c r="F268" s="52">
        <v>42735</v>
      </c>
      <c r="G268" s="35" t="s">
        <v>334</v>
      </c>
      <c r="H268" s="36" t="s">
        <v>860</v>
      </c>
      <c r="I268" s="35" t="s">
        <v>62</v>
      </c>
    </row>
    <row r="269" spans="1:9" s="35" customFormat="1" ht="67.5" x14ac:dyDescent="0.25">
      <c r="A269" s="35" t="s">
        <v>861</v>
      </c>
      <c r="B269" s="36" t="s">
        <v>862</v>
      </c>
      <c r="C269" s="39">
        <v>199548.94</v>
      </c>
      <c r="D269" s="39">
        <v>69842.13</v>
      </c>
      <c r="E269" s="52">
        <v>43277</v>
      </c>
      <c r="F269" s="52">
        <v>44119</v>
      </c>
      <c r="G269" s="35" t="s">
        <v>334</v>
      </c>
      <c r="H269" s="36" t="s">
        <v>863</v>
      </c>
      <c r="I269" s="35" t="s">
        <v>62</v>
      </c>
    </row>
    <row r="270" spans="1:9" s="35" customFormat="1" ht="22.5" x14ac:dyDescent="0.25">
      <c r="A270" s="35" t="s">
        <v>864</v>
      </c>
      <c r="B270" s="36" t="s">
        <v>865</v>
      </c>
      <c r="C270" s="39">
        <v>199446.46</v>
      </c>
      <c r="D270" s="39">
        <v>99723.23</v>
      </c>
      <c r="E270" s="52">
        <v>42480</v>
      </c>
      <c r="F270" s="52">
        <v>43555</v>
      </c>
      <c r="G270" s="35" t="s">
        <v>334</v>
      </c>
      <c r="H270" s="36" t="s">
        <v>866</v>
      </c>
      <c r="I270" s="35" t="s">
        <v>62</v>
      </c>
    </row>
    <row r="271" spans="1:9" s="35" customFormat="1" ht="22.5" x14ac:dyDescent="0.25">
      <c r="A271" s="35" t="s">
        <v>867</v>
      </c>
      <c r="B271" s="36" t="s">
        <v>868</v>
      </c>
      <c r="C271" s="39">
        <v>198360</v>
      </c>
      <c r="D271" s="39">
        <v>44088</v>
      </c>
      <c r="E271" s="52">
        <v>43282</v>
      </c>
      <c r="F271" s="52">
        <v>44012</v>
      </c>
      <c r="G271" s="35" t="s">
        <v>334</v>
      </c>
      <c r="H271" s="36" t="s">
        <v>869</v>
      </c>
      <c r="I271" s="35" t="s">
        <v>62</v>
      </c>
    </row>
    <row r="272" spans="1:9" s="35" customFormat="1" ht="33.75" x14ac:dyDescent="0.25">
      <c r="A272" s="35" t="s">
        <v>870</v>
      </c>
      <c r="B272" s="36" t="s">
        <v>871</v>
      </c>
      <c r="C272" s="39">
        <v>197272.24</v>
      </c>
      <c r="D272" s="39">
        <v>98636.12</v>
      </c>
      <c r="E272" s="52">
        <v>42005</v>
      </c>
      <c r="F272" s="52">
        <v>42735</v>
      </c>
      <c r="G272" s="35" t="s">
        <v>334</v>
      </c>
      <c r="H272" s="36" t="s">
        <v>872</v>
      </c>
      <c r="I272" s="35" t="s">
        <v>62</v>
      </c>
    </row>
    <row r="273" spans="1:9" s="35" customFormat="1" ht="45" x14ac:dyDescent="0.25">
      <c r="A273" s="35" t="s">
        <v>873</v>
      </c>
      <c r="B273" s="36" t="s">
        <v>874</v>
      </c>
      <c r="C273" s="39">
        <v>193003.42</v>
      </c>
      <c r="D273" s="39">
        <v>96501.71</v>
      </c>
      <c r="E273" s="52">
        <v>42736</v>
      </c>
      <c r="F273" s="52">
        <v>44378</v>
      </c>
      <c r="G273" s="35" t="s">
        <v>334</v>
      </c>
      <c r="H273" s="36" t="s">
        <v>875</v>
      </c>
      <c r="I273" s="35" t="s">
        <v>62</v>
      </c>
    </row>
    <row r="274" spans="1:9" s="35" customFormat="1" ht="56.25" x14ac:dyDescent="0.25">
      <c r="A274" s="35" t="s">
        <v>876</v>
      </c>
      <c r="B274" s="36" t="s">
        <v>877</v>
      </c>
      <c r="C274" s="39">
        <v>192647</v>
      </c>
      <c r="D274" s="39">
        <v>96323</v>
      </c>
      <c r="E274" s="52">
        <v>43617</v>
      </c>
      <c r="F274" s="52">
        <v>44712</v>
      </c>
      <c r="G274" s="35" t="s">
        <v>334</v>
      </c>
      <c r="H274" s="36" t="s">
        <v>878</v>
      </c>
      <c r="I274" s="35" t="s">
        <v>62</v>
      </c>
    </row>
    <row r="275" spans="1:9" s="35" customFormat="1" ht="33.75" x14ac:dyDescent="0.25">
      <c r="A275" s="35" t="s">
        <v>879</v>
      </c>
      <c r="B275" s="36" t="s">
        <v>880</v>
      </c>
      <c r="C275" s="39">
        <v>192500</v>
      </c>
      <c r="D275" s="39">
        <v>96250</v>
      </c>
      <c r="E275" s="52">
        <v>42401</v>
      </c>
      <c r="F275" s="52">
        <v>43220</v>
      </c>
      <c r="G275" s="35" t="s">
        <v>334</v>
      </c>
      <c r="H275" s="36" t="s">
        <v>881</v>
      </c>
      <c r="I275" s="35" t="s">
        <v>62</v>
      </c>
    </row>
    <row r="276" spans="1:9" s="35" customFormat="1" ht="56.25" x14ac:dyDescent="0.25">
      <c r="A276" s="35" t="s">
        <v>882</v>
      </c>
      <c r="B276" s="36" t="s">
        <v>883</v>
      </c>
      <c r="C276" s="39">
        <v>190541.26</v>
      </c>
      <c r="D276" s="39">
        <v>95270.63</v>
      </c>
      <c r="E276" s="52">
        <v>43831</v>
      </c>
      <c r="F276" s="52">
        <v>44681</v>
      </c>
      <c r="G276" s="35" t="s">
        <v>334</v>
      </c>
      <c r="H276" s="36" t="s">
        <v>884</v>
      </c>
      <c r="I276" s="35" t="s">
        <v>62</v>
      </c>
    </row>
    <row r="277" spans="1:9" s="35" customFormat="1" ht="22.5" x14ac:dyDescent="0.25">
      <c r="A277" s="35" t="s">
        <v>885</v>
      </c>
      <c r="B277" s="36" t="s">
        <v>886</v>
      </c>
      <c r="C277" s="39">
        <v>190528.57</v>
      </c>
      <c r="D277" s="39">
        <v>114317.14</v>
      </c>
      <c r="E277" s="52">
        <v>42005</v>
      </c>
      <c r="F277" s="52">
        <v>42521</v>
      </c>
      <c r="G277" s="35" t="s">
        <v>334</v>
      </c>
      <c r="H277" s="36" t="s">
        <v>887</v>
      </c>
      <c r="I277" s="35" t="s">
        <v>62</v>
      </c>
    </row>
    <row r="278" spans="1:9" s="35" customFormat="1" ht="11.25" x14ac:dyDescent="0.25">
      <c r="A278" s="35" t="s">
        <v>888</v>
      </c>
      <c r="B278" s="36" t="s">
        <v>889</v>
      </c>
      <c r="C278" s="39">
        <v>189617.1</v>
      </c>
      <c r="D278" s="39">
        <v>77467.39</v>
      </c>
      <c r="E278" s="52">
        <v>42186</v>
      </c>
      <c r="F278" s="52">
        <v>43100</v>
      </c>
      <c r="G278" s="35" t="s">
        <v>334</v>
      </c>
      <c r="H278" s="36" t="s">
        <v>890</v>
      </c>
      <c r="I278" s="35" t="s">
        <v>62</v>
      </c>
    </row>
    <row r="279" spans="1:9" s="35" customFormat="1" ht="22.5" x14ac:dyDescent="0.25">
      <c r="A279" s="35" t="s">
        <v>891</v>
      </c>
      <c r="B279" s="36" t="s">
        <v>892</v>
      </c>
      <c r="C279" s="39">
        <v>188562.09</v>
      </c>
      <c r="D279" s="39">
        <v>82967.320000000007</v>
      </c>
      <c r="E279" s="52">
        <v>43101</v>
      </c>
      <c r="F279" s="52">
        <v>43830</v>
      </c>
      <c r="G279" s="35" t="s">
        <v>334</v>
      </c>
      <c r="H279" s="36" t="s">
        <v>893</v>
      </c>
      <c r="I279" s="35" t="s">
        <v>62</v>
      </c>
    </row>
    <row r="280" spans="1:9" s="35" customFormat="1" ht="33.75" x14ac:dyDescent="0.25">
      <c r="A280" s="35" t="s">
        <v>894</v>
      </c>
      <c r="B280" s="36" t="s">
        <v>895</v>
      </c>
      <c r="C280" s="39">
        <v>186007.5</v>
      </c>
      <c r="D280" s="39">
        <v>74403</v>
      </c>
      <c r="E280" s="52">
        <v>42736</v>
      </c>
      <c r="F280" s="52">
        <v>43190</v>
      </c>
      <c r="G280" s="35" t="s">
        <v>334</v>
      </c>
      <c r="H280" s="36" t="s">
        <v>896</v>
      </c>
      <c r="I280" s="35" t="s">
        <v>62</v>
      </c>
    </row>
    <row r="281" spans="1:9" s="35" customFormat="1" ht="22.5" x14ac:dyDescent="0.25">
      <c r="A281" s="35" t="s">
        <v>897</v>
      </c>
      <c r="B281" s="36" t="s">
        <v>898</v>
      </c>
      <c r="C281" s="39">
        <v>185692.38</v>
      </c>
      <c r="D281" s="39">
        <v>92846.19</v>
      </c>
      <c r="E281" s="52">
        <v>42552</v>
      </c>
      <c r="F281" s="52">
        <v>43646</v>
      </c>
      <c r="G281" s="35" t="s">
        <v>334</v>
      </c>
      <c r="H281" s="36" t="s">
        <v>898</v>
      </c>
      <c r="I281" s="35" t="s">
        <v>62</v>
      </c>
    </row>
    <row r="282" spans="1:9" s="35" customFormat="1" ht="45" x14ac:dyDescent="0.25">
      <c r="A282" s="35" t="s">
        <v>899</v>
      </c>
      <c r="B282" s="36" t="s">
        <v>900</v>
      </c>
      <c r="C282" s="39">
        <v>185001.79</v>
      </c>
      <c r="D282" s="39">
        <v>171500</v>
      </c>
      <c r="E282" s="52">
        <v>43282</v>
      </c>
      <c r="F282" s="52">
        <v>44561</v>
      </c>
      <c r="G282" s="35" t="s">
        <v>334</v>
      </c>
      <c r="H282" s="36" t="s">
        <v>901</v>
      </c>
      <c r="I282" s="35" t="s">
        <v>62</v>
      </c>
    </row>
    <row r="283" spans="1:9" s="35" customFormat="1" ht="22.5" x14ac:dyDescent="0.25">
      <c r="A283" s="35" t="s">
        <v>902</v>
      </c>
      <c r="B283" s="36" t="s">
        <v>903</v>
      </c>
      <c r="C283" s="39">
        <v>184380</v>
      </c>
      <c r="D283" s="39">
        <v>90696.89</v>
      </c>
      <c r="E283" s="52">
        <v>43466</v>
      </c>
      <c r="F283" s="52">
        <v>44561</v>
      </c>
      <c r="G283" s="35" t="s">
        <v>334</v>
      </c>
      <c r="H283" s="36" t="s">
        <v>904</v>
      </c>
      <c r="I283" s="35" t="s">
        <v>62</v>
      </c>
    </row>
    <row r="284" spans="1:9" s="35" customFormat="1" ht="67.5" x14ac:dyDescent="0.25">
      <c r="A284" s="35" t="s">
        <v>905</v>
      </c>
      <c r="B284" s="36" t="s">
        <v>906</v>
      </c>
      <c r="C284" s="39">
        <v>181068</v>
      </c>
      <c r="D284" s="39">
        <v>90534</v>
      </c>
      <c r="E284" s="52">
        <v>43525</v>
      </c>
      <c r="F284" s="52">
        <v>44620</v>
      </c>
      <c r="G284" s="35" t="s">
        <v>334</v>
      </c>
      <c r="H284" s="36" t="s">
        <v>907</v>
      </c>
      <c r="I284" s="35" t="s">
        <v>62</v>
      </c>
    </row>
    <row r="285" spans="1:9" s="35" customFormat="1" ht="33.75" x14ac:dyDescent="0.25">
      <c r="A285" s="35" t="s">
        <v>908</v>
      </c>
      <c r="B285" s="36" t="s">
        <v>909</v>
      </c>
      <c r="C285" s="39">
        <v>180627</v>
      </c>
      <c r="D285" s="39">
        <v>40000</v>
      </c>
      <c r="E285" s="52">
        <v>42370</v>
      </c>
      <c r="F285" s="52">
        <v>42735</v>
      </c>
      <c r="G285" s="35" t="s">
        <v>334</v>
      </c>
      <c r="H285" s="36" t="s">
        <v>910</v>
      </c>
      <c r="I285" s="35" t="s">
        <v>62</v>
      </c>
    </row>
    <row r="286" spans="1:9" s="35" customFormat="1" ht="22.5" x14ac:dyDescent="0.25">
      <c r="A286" s="35" t="s">
        <v>911</v>
      </c>
      <c r="B286" s="36" t="s">
        <v>912</v>
      </c>
      <c r="C286" s="39">
        <v>175793.6</v>
      </c>
      <c r="D286" s="39">
        <v>59671.02</v>
      </c>
      <c r="E286" s="52">
        <v>43497</v>
      </c>
      <c r="F286" s="52">
        <v>44592</v>
      </c>
      <c r="G286" s="35" t="s">
        <v>334</v>
      </c>
      <c r="H286" s="36" t="s">
        <v>913</v>
      </c>
      <c r="I286" s="35" t="s">
        <v>62</v>
      </c>
    </row>
    <row r="287" spans="1:9" s="35" customFormat="1" ht="45" x14ac:dyDescent="0.25">
      <c r="A287" s="35" t="s">
        <v>914</v>
      </c>
      <c r="B287" s="36" t="s">
        <v>915</v>
      </c>
      <c r="C287" s="39">
        <v>175330.1</v>
      </c>
      <c r="D287" s="39">
        <v>70132.039999999994</v>
      </c>
      <c r="E287" s="52">
        <v>42370</v>
      </c>
      <c r="F287" s="52">
        <v>44196</v>
      </c>
      <c r="G287" s="35" t="s">
        <v>334</v>
      </c>
      <c r="H287" s="36" t="s">
        <v>916</v>
      </c>
      <c r="I287" s="35" t="s">
        <v>62</v>
      </c>
    </row>
    <row r="288" spans="1:9" s="35" customFormat="1" ht="33.75" x14ac:dyDescent="0.25">
      <c r="A288" s="35" t="s">
        <v>917</v>
      </c>
      <c r="B288" s="36" t="s">
        <v>918</v>
      </c>
      <c r="C288" s="39">
        <v>175097.33</v>
      </c>
      <c r="D288" s="39">
        <v>91050</v>
      </c>
      <c r="E288" s="52">
        <v>43710</v>
      </c>
      <c r="F288" s="52">
        <v>43769</v>
      </c>
      <c r="G288" s="35" t="s">
        <v>334</v>
      </c>
      <c r="H288" s="36" t="s">
        <v>919</v>
      </c>
      <c r="I288" s="35" t="s">
        <v>62</v>
      </c>
    </row>
    <row r="289" spans="1:9" s="35" customFormat="1" ht="22.5" x14ac:dyDescent="0.25">
      <c r="A289" s="35" t="s">
        <v>920</v>
      </c>
      <c r="B289" s="36" t="s">
        <v>921</v>
      </c>
      <c r="C289" s="39">
        <v>175000</v>
      </c>
      <c r="D289" s="39">
        <v>52500</v>
      </c>
      <c r="E289" s="52">
        <v>42614</v>
      </c>
      <c r="F289" s="52">
        <v>43769</v>
      </c>
      <c r="G289" s="35" t="s">
        <v>334</v>
      </c>
      <c r="H289" s="36" t="s">
        <v>922</v>
      </c>
      <c r="I289" s="35" t="s">
        <v>62</v>
      </c>
    </row>
    <row r="290" spans="1:9" s="35" customFormat="1" ht="22.5" x14ac:dyDescent="0.25">
      <c r="A290" s="35" t="s">
        <v>923</v>
      </c>
      <c r="B290" s="36" t="s">
        <v>924</v>
      </c>
      <c r="C290" s="39">
        <v>174846.4</v>
      </c>
      <c r="D290" s="39">
        <v>87423.2</v>
      </c>
      <c r="E290" s="52">
        <v>42370</v>
      </c>
      <c r="F290" s="52">
        <v>42825</v>
      </c>
      <c r="G290" s="35" t="s">
        <v>334</v>
      </c>
      <c r="H290" s="36" t="s">
        <v>925</v>
      </c>
      <c r="I290" s="35" t="s">
        <v>62</v>
      </c>
    </row>
    <row r="291" spans="1:9" s="35" customFormat="1" ht="33.75" x14ac:dyDescent="0.25">
      <c r="A291" s="35" t="s">
        <v>926</v>
      </c>
      <c r="B291" s="36" t="s">
        <v>927</v>
      </c>
      <c r="C291" s="39">
        <v>173950.85</v>
      </c>
      <c r="D291" s="39">
        <v>86975.43</v>
      </c>
      <c r="E291" s="52">
        <v>42736</v>
      </c>
      <c r="F291" s="52">
        <v>43830</v>
      </c>
      <c r="G291" s="35" t="s">
        <v>334</v>
      </c>
      <c r="H291" s="36" t="s">
        <v>928</v>
      </c>
      <c r="I291" s="35" t="s">
        <v>62</v>
      </c>
    </row>
    <row r="292" spans="1:9" s="35" customFormat="1" ht="22.5" x14ac:dyDescent="0.25">
      <c r="A292" s="35" t="s">
        <v>929</v>
      </c>
      <c r="B292" s="36" t="s">
        <v>930</v>
      </c>
      <c r="C292" s="39">
        <v>173288.38</v>
      </c>
      <c r="D292" s="39">
        <v>54793.52</v>
      </c>
      <c r="E292" s="52">
        <v>43101</v>
      </c>
      <c r="F292" s="52">
        <v>44012</v>
      </c>
      <c r="G292" s="35" t="s">
        <v>334</v>
      </c>
      <c r="H292" s="36" t="s">
        <v>931</v>
      </c>
      <c r="I292" s="35" t="s">
        <v>62</v>
      </c>
    </row>
    <row r="293" spans="1:9" s="35" customFormat="1" ht="45" x14ac:dyDescent="0.25">
      <c r="A293" s="35" t="s">
        <v>932</v>
      </c>
      <c r="B293" s="36" t="s">
        <v>698</v>
      </c>
      <c r="C293" s="39">
        <v>172281</v>
      </c>
      <c r="D293" s="39">
        <v>49863</v>
      </c>
      <c r="E293" s="52">
        <v>42736</v>
      </c>
      <c r="F293" s="52">
        <v>43100</v>
      </c>
      <c r="G293" s="35" t="s">
        <v>334</v>
      </c>
      <c r="H293" s="36" t="s">
        <v>933</v>
      </c>
      <c r="I293" s="35" t="s">
        <v>62</v>
      </c>
    </row>
    <row r="294" spans="1:9" s="35" customFormat="1" ht="45" x14ac:dyDescent="0.25">
      <c r="A294" s="35" t="s">
        <v>934</v>
      </c>
      <c r="B294" s="36" t="s">
        <v>935</v>
      </c>
      <c r="C294" s="39">
        <v>171869.9</v>
      </c>
      <c r="D294" s="39">
        <v>85934.95</v>
      </c>
      <c r="E294" s="52">
        <v>44044</v>
      </c>
      <c r="F294" s="52">
        <v>44895</v>
      </c>
      <c r="G294" s="35" t="s">
        <v>334</v>
      </c>
      <c r="H294" s="36" t="s">
        <v>936</v>
      </c>
      <c r="I294" s="35" t="s">
        <v>62</v>
      </c>
    </row>
    <row r="295" spans="1:9" s="35" customFormat="1" ht="22.5" x14ac:dyDescent="0.25">
      <c r="A295" s="35" t="s">
        <v>937</v>
      </c>
      <c r="B295" s="36" t="s">
        <v>938</v>
      </c>
      <c r="C295" s="39">
        <v>170716.31</v>
      </c>
      <c r="D295" s="39">
        <v>102000</v>
      </c>
      <c r="E295" s="52">
        <v>42005</v>
      </c>
      <c r="F295" s="52">
        <v>43100</v>
      </c>
      <c r="G295" s="35" t="s">
        <v>334</v>
      </c>
      <c r="H295" s="36" t="s">
        <v>939</v>
      </c>
      <c r="I295" s="35" t="s">
        <v>62</v>
      </c>
    </row>
    <row r="296" spans="1:9" s="35" customFormat="1" ht="22.5" x14ac:dyDescent="0.25">
      <c r="A296" s="35" t="s">
        <v>940</v>
      </c>
      <c r="B296" s="36" t="s">
        <v>941</v>
      </c>
      <c r="C296" s="39">
        <v>168863</v>
      </c>
      <c r="D296" s="39">
        <v>84431.5</v>
      </c>
      <c r="E296" s="52">
        <v>42370</v>
      </c>
      <c r="F296" s="52">
        <v>43465</v>
      </c>
      <c r="G296" s="35" t="s">
        <v>334</v>
      </c>
      <c r="H296" s="36" t="s">
        <v>942</v>
      </c>
      <c r="I296" s="35" t="s">
        <v>62</v>
      </c>
    </row>
    <row r="297" spans="1:9" s="35" customFormat="1" ht="33.75" x14ac:dyDescent="0.25">
      <c r="A297" s="35" t="s">
        <v>943</v>
      </c>
      <c r="B297" s="36" t="s">
        <v>944</v>
      </c>
      <c r="C297" s="39">
        <v>168741</v>
      </c>
      <c r="D297" s="39">
        <v>92863</v>
      </c>
      <c r="E297" s="52">
        <v>42370</v>
      </c>
      <c r="F297" s="52">
        <v>42735</v>
      </c>
      <c r="G297" s="35" t="s">
        <v>334</v>
      </c>
      <c r="H297" s="36" t="s">
        <v>945</v>
      </c>
      <c r="I297" s="35" t="s">
        <v>62</v>
      </c>
    </row>
    <row r="298" spans="1:9" s="35" customFormat="1" ht="33.75" x14ac:dyDescent="0.25">
      <c r="A298" s="35" t="s">
        <v>946</v>
      </c>
      <c r="B298" s="36" t="s">
        <v>947</v>
      </c>
      <c r="C298" s="39">
        <v>164084.25</v>
      </c>
      <c r="D298" s="39">
        <v>82041.259999999995</v>
      </c>
      <c r="E298" s="52">
        <v>42370</v>
      </c>
      <c r="F298" s="52">
        <v>43555</v>
      </c>
      <c r="G298" s="35" t="s">
        <v>334</v>
      </c>
      <c r="H298" s="36" t="s">
        <v>948</v>
      </c>
      <c r="I298" s="35" t="s">
        <v>62</v>
      </c>
    </row>
    <row r="299" spans="1:9" s="35" customFormat="1" ht="22.5" x14ac:dyDescent="0.25">
      <c r="A299" s="35" t="s">
        <v>949</v>
      </c>
      <c r="B299" s="36" t="s">
        <v>950</v>
      </c>
      <c r="C299" s="39">
        <v>163765</v>
      </c>
      <c r="D299" s="39">
        <v>49130</v>
      </c>
      <c r="E299" s="52">
        <v>43466</v>
      </c>
      <c r="F299" s="52">
        <v>44592</v>
      </c>
      <c r="G299" s="35" t="s">
        <v>334</v>
      </c>
      <c r="H299" s="36" t="s">
        <v>951</v>
      </c>
      <c r="I299" s="35" t="s">
        <v>62</v>
      </c>
    </row>
    <row r="300" spans="1:9" s="35" customFormat="1" ht="22.5" x14ac:dyDescent="0.25">
      <c r="A300" s="35" t="s">
        <v>952</v>
      </c>
      <c r="B300" s="36" t="s">
        <v>953</v>
      </c>
      <c r="C300" s="39">
        <v>161442</v>
      </c>
      <c r="D300" s="39">
        <v>53277</v>
      </c>
      <c r="E300" s="52">
        <v>42006</v>
      </c>
      <c r="F300" s="52">
        <v>42886</v>
      </c>
      <c r="G300" s="35" t="s">
        <v>334</v>
      </c>
      <c r="H300" s="36" t="s">
        <v>954</v>
      </c>
      <c r="I300" s="35" t="s">
        <v>62</v>
      </c>
    </row>
    <row r="301" spans="1:9" s="35" customFormat="1" ht="22.5" x14ac:dyDescent="0.25">
      <c r="A301" s="35" t="s">
        <v>955</v>
      </c>
      <c r="B301" s="36" t="s">
        <v>956</v>
      </c>
      <c r="C301" s="39">
        <v>161243.73000000001</v>
      </c>
      <c r="D301" s="39">
        <v>80621.87</v>
      </c>
      <c r="E301" s="52">
        <v>42826</v>
      </c>
      <c r="F301" s="52">
        <v>43921</v>
      </c>
      <c r="G301" s="35" t="s">
        <v>334</v>
      </c>
      <c r="H301" s="36" t="s">
        <v>957</v>
      </c>
      <c r="I301" s="35" t="s">
        <v>62</v>
      </c>
    </row>
    <row r="302" spans="1:9" s="35" customFormat="1" ht="22.5" x14ac:dyDescent="0.25">
      <c r="A302" s="35" t="s">
        <v>958</v>
      </c>
      <c r="B302" s="36" t="s">
        <v>959</v>
      </c>
      <c r="C302" s="39">
        <v>160823.22</v>
      </c>
      <c r="D302" s="39">
        <v>70762.22</v>
      </c>
      <c r="E302" s="52">
        <v>43831</v>
      </c>
      <c r="F302" s="52">
        <v>44196</v>
      </c>
      <c r="G302" s="35" t="s">
        <v>334</v>
      </c>
      <c r="H302" s="36" t="s">
        <v>960</v>
      </c>
      <c r="I302" s="35" t="s">
        <v>62</v>
      </c>
    </row>
    <row r="303" spans="1:9" s="35" customFormat="1" ht="22.5" x14ac:dyDescent="0.25">
      <c r="A303" s="35" t="s">
        <v>961</v>
      </c>
      <c r="B303" s="36" t="s">
        <v>962</v>
      </c>
      <c r="C303" s="39">
        <v>158624.42000000001</v>
      </c>
      <c r="D303" s="39">
        <v>59404.85</v>
      </c>
      <c r="E303" s="52">
        <v>42005</v>
      </c>
      <c r="F303" s="52">
        <v>42735</v>
      </c>
      <c r="G303" s="35" t="s">
        <v>334</v>
      </c>
      <c r="H303" s="36" t="s">
        <v>963</v>
      </c>
      <c r="I303" s="35" t="s">
        <v>62</v>
      </c>
    </row>
    <row r="304" spans="1:9" s="35" customFormat="1" ht="45" x14ac:dyDescent="0.25">
      <c r="A304" s="35" t="s">
        <v>964</v>
      </c>
      <c r="B304" s="36" t="s">
        <v>965</v>
      </c>
      <c r="C304" s="39">
        <v>157616.76999999999</v>
      </c>
      <c r="D304" s="39">
        <v>67097.47</v>
      </c>
      <c r="E304" s="52">
        <v>43466</v>
      </c>
      <c r="F304" s="52">
        <v>44012</v>
      </c>
      <c r="G304" s="35" t="s">
        <v>334</v>
      </c>
      <c r="H304" s="36" t="s">
        <v>966</v>
      </c>
      <c r="I304" s="35" t="s">
        <v>62</v>
      </c>
    </row>
    <row r="305" spans="1:9" s="35" customFormat="1" ht="78.75" x14ac:dyDescent="0.25">
      <c r="A305" s="35" t="s">
        <v>967</v>
      </c>
      <c r="B305" s="36" t="s">
        <v>968</v>
      </c>
      <c r="C305" s="39">
        <v>157605.46</v>
      </c>
      <c r="D305" s="39">
        <v>80012.31</v>
      </c>
      <c r="E305" s="52">
        <v>42736</v>
      </c>
      <c r="F305" s="52">
        <v>43190</v>
      </c>
      <c r="G305" s="35" t="s">
        <v>334</v>
      </c>
      <c r="H305" s="36" t="s">
        <v>969</v>
      </c>
      <c r="I305" s="35" t="s">
        <v>62</v>
      </c>
    </row>
    <row r="306" spans="1:9" s="35" customFormat="1" ht="33.75" x14ac:dyDescent="0.25">
      <c r="A306" s="35" t="s">
        <v>970</v>
      </c>
      <c r="B306" s="36" t="s">
        <v>971</v>
      </c>
      <c r="C306" s="39">
        <v>156839.5</v>
      </c>
      <c r="D306" s="39">
        <v>49293</v>
      </c>
      <c r="E306" s="52">
        <v>42005</v>
      </c>
      <c r="F306" s="52">
        <v>42735</v>
      </c>
      <c r="G306" s="35" t="s">
        <v>334</v>
      </c>
      <c r="H306" s="36" t="s">
        <v>972</v>
      </c>
      <c r="I306" s="35" t="s">
        <v>62</v>
      </c>
    </row>
    <row r="307" spans="1:9" s="35" customFormat="1" ht="22.5" x14ac:dyDescent="0.25">
      <c r="A307" s="35" t="s">
        <v>973</v>
      </c>
      <c r="B307" s="36" t="s">
        <v>974</v>
      </c>
      <c r="C307" s="39">
        <v>156000</v>
      </c>
      <c r="D307" s="39">
        <v>78000</v>
      </c>
      <c r="E307" s="52">
        <v>42583</v>
      </c>
      <c r="F307" s="52">
        <v>44165</v>
      </c>
      <c r="G307" s="35" t="s">
        <v>334</v>
      </c>
      <c r="H307" s="36" t="s">
        <v>975</v>
      </c>
      <c r="I307" s="35" t="s">
        <v>62</v>
      </c>
    </row>
    <row r="308" spans="1:9" s="35" customFormat="1" ht="22.5" x14ac:dyDescent="0.25">
      <c r="A308" s="35" t="s">
        <v>976</v>
      </c>
      <c r="B308" s="36" t="s">
        <v>977</v>
      </c>
      <c r="C308" s="39">
        <v>155321</v>
      </c>
      <c r="D308" s="39">
        <v>51256</v>
      </c>
      <c r="E308" s="52">
        <v>42005</v>
      </c>
      <c r="F308" s="52">
        <v>42825</v>
      </c>
      <c r="G308" s="35" t="s">
        <v>334</v>
      </c>
      <c r="H308" s="36" t="s">
        <v>978</v>
      </c>
      <c r="I308" s="35" t="s">
        <v>62</v>
      </c>
    </row>
    <row r="309" spans="1:9" s="35" customFormat="1" ht="22.5" x14ac:dyDescent="0.25">
      <c r="A309" s="35" t="s">
        <v>979</v>
      </c>
      <c r="B309" s="36" t="s">
        <v>980</v>
      </c>
      <c r="C309" s="39">
        <v>154389.06</v>
      </c>
      <c r="D309" s="39">
        <v>75000</v>
      </c>
      <c r="E309" s="52">
        <v>43101</v>
      </c>
      <c r="F309" s="52">
        <v>43465</v>
      </c>
      <c r="G309" s="35" t="s">
        <v>334</v>
      </c>
      <c r="H309" s="36" t="s">
        <v>981</v>
      </c>
      <c r="I309" s="35" t="s">
        <v>62</v>
      </c>
    </row>
    <row r="310" spans="1:9" s="35" customFormat="1" ht="22.5" x14ac:dyDescent="0.25">
      <c r="A310" s="35" t="s">
        <v>982</v>
      </c>
      <c r="B310" s="36" t="s">
        <v>983</v>
      </c>
      <c r="C310" s="39">
        <v>153452.5</v>
      </c>
      <c r="D310" s="39">
        <v>50639.25</v>
      </c>
      <c r="E310" s="52">
        <v>42736</v>
      </c>
      <c r="F310" s="52">
        <v>43465</v>
      </c>
      <c r="G310" s="35" t="s">
        <v>334</v>
      </c>
      <c r="H310" s="36" t="s">
        <v>984</v>
      </c>
      <c r="I310" s="35" t="s">
        <v>62</v>
      </c>
    </row>
    <row r="311" spans="1:9" s="35" customFormat="1" ht="22.5" x14ac:dyDescent="0.25">
      <c r="A311" s="35" t="s">
        <v>985</v>
      </c>
      <c r="B311" s="36" t="s">
        <v>986</v>
      </c>
      <c r="C311" s="39">
        <v>153177.79999999999</v>
      </c>
      <c r="D311" s="39">
        <v>153177.79999999999</v>
      </c>
      <c r="E311" s="52">
        <v>43191</v>
      </c>
      <c r="F311" s="52">
        <v>43921</v>
      </c>
      <c r="G311" s="35" t="s">
        <v>334</v>
      </c>
      <c r="H311" s="36" t="s">
        <v>987</v>
      </c>
      <c r="I311" s="35" t="s">
        <v>62</v>
      </c>
    </row>
    <row r="312" spans="1:9" s="35" customFormat="1" ht="22.5" x14ac:dyDescent="0.25">
      <c r="A312" s="35" t="s">
        <v>988</v>
      </c>
      <c r="B312" s="36" t="s">
        <v>989</v>
      </c>
      <c r="C312" s="39">
        <v>152266.26999999999</v>
      </c>
      <c r="D312" s="39">
        <v>91360</v>
      </c>
      <c r="E312" s="52">
        <v>42186</v>
      </c>
      <c r="F312" s="52">
        <v>42916</v>
      </c>
      <c r="G312" s="35" t="s">
        <v>334</v>
      </c>
      <c r="H312" s="36" t="s">
        <v>990</v>
      </c>
      <c r="I312" s="35" t="s">
        <v>62</v>
      </c>
    </row>
    <row r="313" spans="1:9" s="35" customFormat="1" ht="11.25" x14ac:dyDescent="0.25">
      <c r="A313" s="35" t="s">
        <v>991</v>
      </c>
      <c r="B313" s="36" t="s">
        <v>992</v>
      </c>
      <c r="C313" s="39">
        <v>151085.60999999999</v>
      </c>
      <c r="D313" s="39">
        <v>72621</v>
      </c>
      <c r="E313" s="52">
        <v>42370</v>
      </c>
      <c r="F313" s="52">
        <v>42916</v>
      </c>
      <c r="G313" s="35" t="s">
        <v>334</v>
      </c>
      <c r="H313" s="36" t="s">
        <v>993</v>
      </c>
      <c r="I313" s="35" t="s">
        <v>62</v>
      </c>
    </row>
    <row r="314" spans="1:9" s="35" customFormat="1" ht="22.5" x14ac:dyDescent="0.25">
      <c r="A314" s="35" t="s">
        <v>994</v>
      </c>
      <c r="B314" s="36" t="s">
        <v>995</v>
      </c>
      <c r="C314" s="39">
        <v>150032.09</v>
      </c>
      <c r="D314" s="39">
        <v>67298.5</v>
      </c>
      <c r="E314" s="52">
        <v>42095</v>
      </c>
      <c r="F314" s="52">
        <v>42735</v>
      </c>
      <c r="G314" s="35" t="s">
        <v>334</v>
      </c>
      <c r="H314" s="36" t="s">
        <v>996</v>
      </c>
      <c r="I314" s="35" t="s">
        <v>62</v>
      </c>
    </row>
    <row r="315" spans="1:9" s="35" customFormat="1" ht="78.75" x14ac:dyDescent="0.25">
      <c r="A315" s="35" t="s">
        <v>997</v>
      </c>
      <c r="B315" s="36" t="s">
        <v>998</v>
      </c>
      <c r="C315" s="39">
        <v>149880.20000000001</v>
      </c>
      <c r="D315" s="39">
        <v>89928</v>
      </c>
      <c r="E315" s="52">
        <v>43221</v>
      </c>
      <c r="F315" s="52">
        <v>43677</v>
      </c>
      <c r="G315" s="35" t="s">
        <v>334</v>
      </c>
      <c r="H315" s="36" t="s">
        <v>999</v>
      </c>
      <c r="I315" s="35" t="s">
        <v>62</v>
      </c>
    </row>
    <row r="316" spans="1:9" s="35" customFormat="1" ht="22.5" x14ac:dyDescent="0.25">
      <c r="A316" s="35" t="s">
        <v>1000</v>
      </c>
      <c r="B316" s="36" t="s">
        <v>1001</v>
      </c>
      <c r="C316" s="39">
        <v>149449</v>
      </c>
      <c r="D316" s="39">
        <v>89460.17</v>
      </c>
      <c r="E316" s="52">
        <v>42005</v>
      </c>
      <c r="F316" s="52">
        <v>42735</v>
      </c>
      <c r="G316" s="35" t="s">
        <v>334</v>
      </c>
      <c r="H316" s="36" t="s">
        <v>1002</v>
      </c>
      <c r="I316" s="35" t="s">
        <v>62</v>
      </c>
    </row>
    <row r="317" spans="1:9" s="35" customFormat="1" ht="22.5" x14ac:dyDescent="0.25">
      <c r="A317" s="35" t="s">
        <v>1003</v>
      </c>
      <c r="B317" s="36" t="s">
        <v>1004</v>
      </c>
      <c r="C317" s="39">
        <v>148245.78</v>
      </c>
      <c r="D317" s="39">
        <v>79251.86</v>
      </c>
      <c r="E317" s="52">
        <v>42095</v>
      </c>
      <c r="F317" s="52">
        <v>42735</v>
      </c>
      <c r="G317" s="35" t="s">
        <v>334</v>
      </c>
      <c r="H317" s="36" t="s">
        <v>996</v>
      </c>
      <c r="I317" s="35" t="s">
        <v>62</v>
      </c>
    </row>
    <row r="318" spans="1:9" s="35" customFormat="1" ht="33.75" x14ac:dyDescent="0.25">
      <c r="A318" s="35" t="s">
        <v>1005</v>
      </c>
      <c r="B318" s="36" t="s">
        <v>1006</v>
      </c>
      <c r="C318" s="39">
        <v>147988</v>
      </c>
      <c r="D318" s="39">
        <v>72800</v>
      </c>
      <c r="E318" s="52">
        <v>42736</v>
      </c>
      <c r="F318" s="52">
        <v>43100</v>
      </c>
      <c r="G318" s="35" t="s">
        <v>334</v>
      </c>
      <c r="H318" s="36" t="s">
        <v>1007</v>
      </c>
      <c r="I318" s="35" t="s">
        <v>62</v>
      </c>
    </row>
    <row r="319" spans="1:9" s="35" customFormat="1" ht="67.5" x14ac:dyDescent="0.25">
      <c r="A319" s="35" t="s">
        <v>1008</v>
      </c>
      <c r="B319" s="36" t="s">
        <v>1009</v>
      </c>
      <c r="C319" s="39">
        <v>147759.10999999999</v>
      </c>
      <c r="D319" s="39">
        <v>75366</v>
      </c>
      <c r="E319" s="52">
        <v>43101</v>
      </c>
      <c r="F319" s="52">
        <v>43646</v>
      </c>
      <c r="G319" s="35" t="s">
        <v>334</v>
      </c>
      <c r="H319" s="36" t="s">
        <v>1010</v>
      </c>
      <c r="I319" s="35" t="s">
        <v>62</v>
      </c>
    </row>
    <row r="320" spans="1:9" s="35" customFormat="1" ht="45" x14ac:dyDescent="0.25">
      <c r="A320" s="35" t="s">
        <v>1011</v>
      </c>
      <c r="B320" s="36" t="s">
        <v>1012</v>
      </c>
      <c r="C320" s="39">
        <v>147745</v>
      </c>
      <c r="D320" s="39">
        <v>80473</v>
      </c>
      <c r="E320" s="52">
        <v>42005</v>
      </c>
      <c r="F320" s="52">
        <v>42734</v>
      </c>
      <c r="G320" s="35" t="s">
        <v>334</v>
      </c>
      <c r="H320" s="36" t="s">
        <v>1013</v>
      </c>
      <c r="I320" s="35" t="s">
        <v>62</v>
      </c>
    </row>
    <row r="321" spans="1:9" s="35" customFormat="1" ht="33.75" x14ac:dyDescent="0.25">
      <c r="A321" s="35" t="s">
        <v>1014</v>
      </c>
      <c r="B321" s="36" t="s">
        <v>1015</v>
      </c>
      <c r="C321" s="39">
        <v>147024</v>
      </c>
      <c r="D321" s="39">
        <v>84002</v>
      </c>
      <c r="E321" s="52">
        <v>42826</v>
      </c>
      <c r="F321" s="52">
        <v>43465</v>
      </c>
      <c r="G321" s="35" t="s">
        <v>334</v>
      </c>
      <c r="H321" s="36" t="s">
        <v>1016</v>
      </c>
      <c r="I321" s="35" t="s">
        <v>62</v>
      </c>
    </row>
    <row r="322" spans="1:9" s="35" customFormat="1" ht="45" x14ac:dyDescent="0.25">
      <c r="A322" s="35" t="s">
        <v>1017</v>
      </c>
      <c r="B322" s="36" t="s">
        <v>1018</v>
      </c>
      <c r="C322" s="39">
        <v>145186</v>
      </c>
      <c r="D322" s="39">
        <v>72400</v>
      </c>
      <c r="E322" s="52">
        <v>42005</v>
      </c>
      <c r="F322" s="52">
        <v>42460</v>
      </c>
      <c r="G322" s="35" t="s">
        <v>334</v>
      </c>
      <c r="H322" s="36" t="s">
        <v>1019</v>
      </c>
      <c r="I322" s="35" t="s">
        <v>62</v>
      </c>
    </row>
    <row r="323" spans="1:9" s="35" customFormat="1" ht="45" x14ac:dyDescent="0.25">
      <c r="A323" s="35" t="s">
        <v>1020</v>
      </c>
      <c r="B323" s="36" t="s">
        <v>1021</v>
      </c>
      <c r="C323" s="39">
        <v>143684</v>
      </c>
      <c r="D323" s="39">
        <v>71150</v>
      </c>
      <c r="E323" s="52">
        <v>42370</v>
      </c>
      <c r="F323" s="52">
        <v>42825</v>
      </c>
      <c r="G323" s="35" t="s">
        <v>334</v>
      </c>
      <c r="H323" s="36" t="s">
        <v>1022</v>
      </c>
      <c r="I323" s="35" t="s">
        <v>62</v>
      </c>
    </row>
    <row r="324" spans="1:9" s="35" customFormat="1" ht="11.25" x14ac:dyDescent="0.25">
      <c r="A324" s="35" t="s">
        <v>1023</v>
      </c>
      <c r="B324" s="36" t="s">
        <v>1024</v>
      </c>
      <c r="C324" s="39">
        <v>142452.32</v>
      </c>
      <c r="D324" s="39">
        <v>71222.320000000007</v>
      </c>
      <c r="E324" s="52">
        <v>43101</v>
      </c>
      <c r="F324" s="52">
        <v>43465</v>
      </c>
      <c r="G324" s="35" t="s">
        <v>334</v>
      </c>
      <c r="H324" s="36" t="s">
        <v>1025</v>
      </c>
      <c r="I324" s="35" t="s">
        <v>62</v>
      </c>
    </row>
    <row r="325" spans="1:9" s="35" customFormat="1" ht="22.5" x14ac:dyDescent="0.25">
      <c r="A325" s="35" t="s">
        <v>1026</v>
      </c>
      <c r="B325" s="36" t="s">
        <v>1027</v>
      </c>
      <c r="C325" s="39">
        <v>141280.71</v>
      </c>
      <c r="D325" s="39">
        <v>62056.69</v>
      </c>
      <c r="E325" s="52">
        <v>43466</v>
      </c>
      <c r="F325" s="52">
        <v>43830</v>
      </c>
      <c r="G325" s="35" t="s">
        <v>334</v>
      </c>
      <c r="H325" s="36" t="s">
        <v>960</v>
      </c>
      <c r="I325" s="35" t="s">
        <v>62</v>
      </c>
    </row>
    <row r="326" spans="1:9" s="35" customFormat="1" ht="22.5" x14ac:dyDescent="0.25">
      <c r="A326" s="35" t="s">
        <v>1028</v>
      </c>
      <c r="B326" s="36" t="s">
        <v>1029</v>
      </c>
      <c r="C326" s="39">
        <v>138289.26</v>
      </c>
      <c r="D326" s="39">
        <v>57532.26</v>
      </c>
      <c r="E326" s="52">
        <v>43466</v>
      </c>
      <c r="F326" s="52">
        <v>44196</v>
      </c>
      <c r="G326" s="35" t="s">
        <v>334</v>
      </c>
      <c r="H326" s="36" t="s">
        <v>1030</v>
      </c>
      <c r="I326" s="35" t="s">
        <v>62</v>
      </c>
    </row>
    <row r="327" spans="1:9" s="35" customFormat="1" ht="33.75" x14ac:dyDescent="0.25">
      <c r="A327" s="35" t="s">
        <v>1031</v>
      </c>
      <c r="B327" s="36" t="s">
        <v>1032</v>
      </c>
      <c r="C327" s="39">
        <v>138086</v>
      </c>
      <c r="D327" s="39">
        <v>82852</v>
      </c>
      <c r="E327" s="52">
        <v>42826</v>
      </c>
      <c r="F327" s="52">
        <v>44012</v>
      </c>
      <c r="G327" s="35" t="s">
        <v>334</v>
      </c>
      <c r="H327" s="36" t="s">
        <v>1033</v>
      </c>
      <c r="I327" s="35" t="s">
        <v>62</v>
      </c>
    </row>
    <row r="328" spans="1:9" s="35" customFormat="1" ht="22.5" x14ac:dyDescent="0.25">
      <c r="A328" s="35" t="s">
        <v>1034</v>
      </c>
      <c r="B328" s="36" t="s">
        <v>1035</v>
      </c>
      <c r="C328" s="39">
        <v>136474.26</v>
      </c>
      <c r="D328" s="39">
        <v>68237.13</v>
      </c>
      <c r="E328" s="52">
        <v>42370</v>
      </c>
      <c r="F328" s="52">
        <v>42735</v>
      </c>
      <c r="G328" s="35" t="s">
        <v>334</v>
      </c>
      <c r="H328" s="36" t="s">
        <v>1036</v>
      </c>
      <c r="I328" s="35" t="s">
        <v>62</v>
      </c>
    </row>
    <row r="329" spans="1:9" s="35" customFormat="1" ht="78.75" x14ac:dyDescent="0.25">
      <c r="A329" s="35" t="s">
        <v>1037</v>
      </c>
      <c r="B329" s="36" t="s">
        <v>1038</v>
      </c>
      <c r="C329" s="39">
        <v>135204.01999999999</v>
      </c>
      <c r="D329" s="39">
        <v>108163</v>
      </c>
      <c r="E329" s="52">
        <v>43480</v>
      </c>
      <c r="F329" s="52">
        <v>44727</v>
      </c>
      <c r="G329" s="35" t="s">
        <v>334</v>
      </c>
      <c r="H329" s="36" t="s">
        <v>1039</v>
      </c>
      <c r="I329" s="35" t="s">
        <v>62</v>
      </c>
    </row>
    <row r="330" spans="1:9" s="35" customFormat="1" ht="33.75" x14ac:dyDescent="0.25">
      <c r="A330" s="35" t="s">
        <v>1040</v>
      </c>
      <c r="B330" s="36" t="s">
        <v>1041</v>
      </c>
      <c r="C330" s="39">
        <v>134446.73000000001</v>
      </c>
      <c r="D330" s="39">
        <v>134446.73000000001</v>
      </c>
      <c r="E330" s="52">
        <v>43164</v>
      </c>
      <c r="F330" s="52">
        <v>44561</v>
      </c>
      <c r="G330" s="35" t="s">
        <v>334</v>
      </c>
      <c r="H330" s="36" t="s">
        <v>1042</v>
      </c>
      <c r="I330" s="35" t="s">
        <v>62</v>
      </c>
    </row>
    <row r="331" spans="1:9" s="35" customFormat="1" ht="11.25" x14ac:dyDescent="0.25">
      <c r="A331" s="35" t="s">
        <v>1043</v>
      </c>
      <c r="B331" s="36" t="s">
        <v>1044</v>
      </c>
      <c r="C331" s="39">
        <v>133318.59</v>
      </c>
      <c r="D331" s="39">
        <v>93323.01</v>
      </c>
      <c r="E331" s="52">
        <v>42583</v>
      </c>
      <c r="F331" s="52">
        <v>43100</v>
      </c>
      <c r="G331" s="35" t="s">
        <v>334</v>
      </c>
      <c r="H331" s="36" t="s">
        <v>1045</v>
      </c>
      <c r="I331" s="35" t="s">
        <v>62</v>
      </c>
    </row>
    <row r="332" spans="1:9" s="35" customFormat="1" ht="33.75" x14ac:dyDescent="0.25">
      <c r="A332" s="35" t="s">
        <v>1046</v>
      </c>
      <c r="B332" s="36" t="s">
        <v>1047</v>
      </c>
      <c r="C332" s="39">
        <v>133188.6</v>
      </c>
      <c r="D332" s="39">
        <v>37292.81</v>
      </c>
      <c r="E332" s="52">
        <v>43101</v>
      </c>
      <c r="F332" s="52">
        <v>43982</v>
      </c>
      <c r="G332" s="35" t="s">
        <v>334</v>
      </c>
      <c r="H332" s="36" t="s">
        <v>1048</v>
      </c>
      <c r="I332" s="35" t="s">
        <v>62</v>
      </c>
    </row>
    <row r="333" spans="1:9" s="35" customFormat="1" ht="78.75" x14ac:dyDescent="0.25">
      <c r="A333" s="35" t="s">
        <v>1049</v>
      </c>
      <c r="B333" s="36" t="s">
        <v>1050</v>
      </c>
      <c r="C333" s="39">
        <v>133070</v>
      </c>
      <c r="D333" s="39">
        <v>36600</v>
      </c>
      <c r="E333" s="52">
        <v>43466</v>
      </c>
      <c r="F333" s="52">
        <v>44196</v>
      </c>
      <c r="G333" s="35" t="s">
        <v>334</v>
      </c>
      <c r="H333" s="36" t="s">
        <v>1051</v>
      </c>
      <c r="I333" s="35" t="s">
        <v>62</v>
      </c>
    </row>
    <row r="334" spans="1:9" s="35" customFormat="1" ht="78.75" x14ac:dyDescent="0.25">
      <c r="A334" s="35" t="s">
        <v>1052</v>
      </c>
      <c r="B334" s="36" t="s">
        <v>1053</v>
      </c>
      <c r="C334" s="39">
        <v>133040</v>
      </c>
      <c r="D334" s="39">
        <v>66520</v>
      </c>
      <c r="E334" s="52">
        <v>42736</v>
      </c>
      <c r="F334" s="52">
        <v>43220</v>
      </c>
      <c r="G334" s="35" t="s">
        <v>334</v>
      </c>
      <c r="H334" s="36" t="s">
        <v>1054</v>
      </c>
      <c r="I334" s="35" t="s">
        <v>62</v>
      </c>
    </row>
    <row r="335" spans="1:9" s="35" customFormat="1" ht="33.75" x14ac:dyDescent="0.25">
      <c r="A335" s="35" t="s">
        <v>1055</v>
      </c>
      <c r="B335" s="36" t="s">
        <v>1056</v>
      </c>
      <c r="C335" s="39">
        <v>132000</v>
      </c>
      <c r="D335" s="39">
        <v>52800</v>
      </c>
      <c r="E335" s="52">
        <v>43766</v>
      </c>
      <c r="F335" s="52">
        <v>44926</v>
      </c>
      <c r="G335" s="35" t="s">
        <v>334</v>
      </c>
      <c r="H335" s="36" t="s">
        <v>1057</v>
      </c>
      <c r="I335" s="35" t="s">
        <v>62</v>
      </c>
    </row>
    <row r="336" spans="1:9" s="35" customFormat="1" ht="45" x14ac:dyDescent="0.25">
      <c r="A336" s="35" t="s">
        <v>1058</v>
      </c>
      <c r="B336" s="36" t="s">
        <v>1059</v>
      </c>
      <c r="C336" s="39">
        <v>131940</v>
      </c>
      <c r="D336" s="39">
        <v>39582</v>
      </c>
      <c r="E336" s="52">
        <v>43101</v>
      </c>
      <c r="F336" s="52">
        <v>44196</v>
      </c>
      <c r="G336" s="35" t="s">
        <v>334</v>
      </c>
      <c r="H336" s="36" t="s">
        <v>1060</v>
      </c>
      <c r="I336" s="35" t="s">
        <v>62</v>
      </c>
    </row>
    <row r="337" spans="1:9" s="35" customFormat="1" ht="33.75" x14ac:dyDescent="0.25">
      <c r="A337" s="35" t="s">
        <v>1061</v>
      </c>
      <c r="B337" s="36" t="s">
        <v>1062</v>
      </c>
      <c r="C337" s="39">
        <v>131409.01999999999</v>
      </c>
      <c r="D337" s="39">
        <v>39050.519999999997</v>
      </c>
      <c r="E337" s="52">
        <v>42186</v>
      </c>
      <c r="F337" s="52">
        <v>42735</v>
      </c>
      <c r="G337" s="35" t="s">
        <v>334</v>
      </c>
      <c r="H337" s="36" t="s">
        <v>1063</v>
      </c>
      <c r="I337" s="35" t="s">
        <v>62</v>
      </c>
    </row>
    <row r="338" spans="1:9" s="35" customFormat="1" ht="78.75" x14ac:dyDescent="0.25">
      <c r="A338" s="35" t="s">
        <v>1064</v>
      </c>
      <c r="B338" s="36" t="s">
        <v>1065</v>
      </c>
      <c r="C338" s="39">
        <v>130869.8</v>
      </c>
      <c r="D338" s="39">
        <v>78521</v>
      </c>
      <c r="E338" s="52">
        <v>43466</v>
      </c>
      <c r="F338" s="52">
        <v>44926</v>
      </c>
      <c r="G338" s="35" t="s">
        <v>334</v>
      </c>
      <c r="H338" s="36" t="s">
        <v>1066</v>
      </c>
      <c r="I338" s="35" t="s">
        <v>62</v>
      </c>
    </row>
    <row r="339" spans="1:9" s="35" customFormat="1" ht="22.5" x14ac:dyDescent="0.25">
      <c r="A339" s="35" t="s">
        <v>1067</v>
      </c>
      <c r="B339" s="36" t="s">
        <v>1068</v>
      </c>
      <c r="C339" s="39">
        <v>129989.47</v>
      </c>
      <c r="D339" s="39">
        <v>129989.47</v>
      </c>
      <c r="E339" s="52">
        <v>43647</v>
      </c>
      <c r="F339" s="52">
        <v>44561</v>
      </c>
      <c r="G339" s="35" t="s">
        <v>334</v>
      </c>
      <c r="H339" s="36" t="s">
        <v>1069</v>
      </c>
      <c r="I339" s="35" t="s">
        <v>62</v>
      </c>
    </row>
    <row r="340" spans="1:9" s="35" customFormat="1" ht="45" x14ac:dyDescent="0.25">
      <c r="A340" s="35" t="s">
        <v>1070</v>
      </c>
      <c r="B340" s="36" t="s">
        <v>1071</v>
      </c>
      <c r="C340" s="39">
        <v>129500.64</v>
      </c>
      <c r="D340" s="39">
        <v>32027.51</v>
      </c>
      <c r="E340" s="52">
        <v>43276</v>
      </c>
      <c r="F340" s="52">
        <v>44372</v>
      </c>
      <c r="G340" s="35" t="s">
        <v>334</v>
      </c>
      <c r="H340" s="36" t="s">
        <v>1072</v>
      </c>
      <c r="I340" s="35" t="s">
        <v>62</v>
      </c>
    </row>
    <row r="341" spans="1:9" s="35" customFormat="1" ht="22.5" x14ac:dyDescent="0.25">
      <c r="A341" s="35" t="s">
        <v>1073</v>
      </c>
      <c r="B341" s="36" t="s">
        <v>1074</v>
      </c>
      <c r="C341" s="39">
        <v>129215</v>
      </c>
      <c r="D341" s="39">
        <v>38764.5</v>
      </c>
      <c r="E341" s="52">
        <v>42736</v>
      </c>
      <c r="F341" s="52">
        <v>43465</v>
      </c>
      <c r="G341" s="35" t="s">
        <v>334</v>
      </c>
      <c r="H341" s="36" t="s">
        <v>1075</v>
      </c>
      <c r="I341" s="35" t="s">
        <v>62</v>
      </c>
    </row>
    <row r="342" spans="1:9" s="35" customFormat="1" ht="22.5" x14ac:dyDescent="0.25">
      <c r="A342" s="35" t="s">
        <v>1076</v>
      </c>
      <c r="B342" s="36" t="s">
        <v>1077</v>
      </c>
      <c r="C342" s="39">
        <v>128518.95</v>
      </c>
      <c r="D342" s="39">
        <v>42410.62</v>
      </c>
      <c r="E342" s="52">
        <v>42370</v>
      </c>
      <c r="F342" s="52">
        <v>43251</v>
      </c>
      <c r="G342" s="35" t="s">
        <v>334</v>
      </c>
      <c r="H342" s="36" t="s">
        <v>1078</v>
      </c>
      <c r="I342" s="35" t="s">
        <v>62</v>
      </c>
    </row>
    <row r="343" spans="1:9" s="35" customFormat="1" ht="22.5" x14ac:dyDescent="0.25">
      <c r="A343" s="35" t="s">
        <v>1079</v>
      </c>
      <c r="B343" s="36" t="s">
        <v>1080</v>
      </c>
      <c r="C343" s="39">
        <v>126432.16</v>
      </c>
      <c r="D343" s="39">
        <v>63216.08</v>
      </c>
      <c r="E343" s="52">
        <v>42005</v>
      </c>
      <c r="F343" s="52">
        <v>42551</v>
      </c>
      <c r="G343" s="35" t="s">
        <v>334</v>
      </c>
      <c r="H343" s="36" t="s">
        <v>1081</v>
      </c>
      <c r="I343" s="35" t="s">
        <v>62</v>
      </c>
    </row>
    <row r="344" spans="1:9" s="35" customFormat="1" ht="22.5" x14ac:dyDescent="0.25">
      <c r="A344" s="35" t="s">
        <v>1082</v>
      </c>
      <c r="B344" s="36" t="s">
        <v>1083</v>
      </c>
      <c r="C344" s="39">
        <v>125190.67</v>
      </c>
      <c r="D344" s="39">
        <v>62595.34</v>
      </c>
      <c r="E344" s="52">
        <v>43101</v>
      </c>
      <c r="F344" s="52">
        <v>43465</v>
      </c>
      <c r="G344" s="35" t="s">
        <v>334</v>
      </c>
      <c r="H344" s="36" t="s">
        <v>1084</v>
      </c>
      <c r="I344" s="35" t="s">
        <v>62</v>
      </c>
    </row>
    <row r="345" spans="1:9" s="35" customFormat="1" ht="22.5" x14ac:dyDescent="0.25">
      <c r="A345" s="35" t="s">
        <v>1085</v>
      </c>
      <c r="B345" s="36" t="s">
        <v>1086</v>
      </c>
      <c r="C345" s="39">
        <v>124681.62</v>
      </c>
      <c r="D345" s="39">
        <v>39999.519999999997</v>
      </c>
      <c r="E345" s="52">
        <v>42736</v>
      </c>
      <c r="F345" s="52">
        <v>43100</v>
      </c>
      <c r="G345" s="35" t="s">
        <v>334</v>
      </c>
      <c r="H345" s="36" t="s">
        <v>1087</v>
      </c>
      <c r="I345" s="35" t="s">
        <v>62</v>
      </c>
    </row>
    <row r="346" spans="1:9" s="35" customFormat="1" ht="45" x14ac:dyDescent="0.25">
      <c r="A346" s="35" t="s">
        <v>1088</v>
      </c>
      <c r="B346" s="36" t="s">
        <v>1089</v>
      </c>
      <c r="C346" s="39">
        <v>122532</v>
      </c>
      <c r="D346" s="39">
        <v>63768</v>
      </c>
      <c r="E346" s="52">
        <v>42005</v>
      </c>
      <c r="F346" s="52">
        <v>42369</v>
      </c>
      <c r="G346" s="35" t="s">
        <v>334</v>
      </c>
      <c r="H346" s="36" t="s">
        <v>1090</v>
      </c>
      <c r="I346" s="35" t="s">
        <v>62</v>
      </c>
    </row>
    <row r="347" spans="1:9" s="35" customFormat="1" ht="33.75" x14ac:dyDescent="0.25">
      <c r="A347" s="35" t="s">
        <v>1091</v>
      </c>
      <c r="B347" s="36" t="s">
        <v>1092</v>
      </c>
      <c r="C347" s="39">
        <v>122344.73</v>
      </c>
      <c r="D347" s="39">
        <v>61172.36</v>
      </c>
      <c r="E347" s="52">
        <v>42401</v>
      </c>
      <c r="F347" s="52">
        <v>43190</v>
      </c>
      <c r="G347" s="35" t="s">
        <v>334</v>
      </c>
      <c r="H347" s="36" t="s">
        <v>1093</v>
      </c>
      <c r="I347" s="35" t="s">
        <v>62</v>
      </c>
    </row>
    <row r="348" spans="1:9" s="35" customFormat="1" ht="45" x14ac:dyDescent="0.25">
      <c r="A348" s="35" t="s">
        <v>1094</v>
      </c>
      <c r="B348" s="36" t="s">
        <v>1095</v>
      </c>
      <c r="C348" s="39">
        <v>121406.29</v>
      </c>
      <c r="D348" s="39">
        <v>60703.15</v>
      </c>
      <c r="E348" s="52">
        <v>43466</v>
      </c>
      <c r="F348" s="52">
        <v>44561</v>
      </c>
      <c r="G348" s="35" t="s">
        <v>334</v>
      </c>
      <c r="H348" s="36" t="s">
        <v>1096</v>
      </c>
      <c r="I348" s="35" t="s">
        <v>62</v>
      </c>
    </row>
    <row r="349" spans="1:9" s="35" customFormat="1" ht="33.75" x14ac:dyDescent="0.25">
      <c r="A349" s="35" t="s">
        <v>1097</v>
      </c>
      <c r="B349" s="36" t="s">
        <v>1098</v>
      </c>
      <c r="C349" s="39">
        <v>120228</v>
      </c>
      <c r="D349" s="39">
        <v>75000</v>
      </c>
      <c r="E349" s="52">
        <v>42370</v>
      </c>
      <c r="F349" s="52">
        <v>43100</v>
      </c>
      <c r="G349" s="35" t="s">
        <v>334</v>
      </c>
      <c r="H349" s="36" t="s">
        <v>1099</v>
      </c>
      <c r="I349" s="35" t="s">
        <v>62</v>
      </c>
    </row>
    <row r="350" spans="1:9" s="35" customFormat="1" ht="33.75" x14ac:dyDescent="0.25">
      <c r="A350" s="35" t="s">
        <v>1100</v>
      </c>
      <c r="B350" s="36" t="s">
        <v>1101</v>
      </c>
      <c r="C350" s="39">
        <v>115248.68</v>
      </c>
      <c r="D350" s="39">
        <v>46099.47</v>
      </c>
      <c r="E350" s="52">
        <v>42370</v>
      </c>
      <c r="F350" s="52">
        <v>44196</v>
      </c>
      <c r="G350" s="35" t="s">
        <v>334</v>
      </c>
      <c r="H350" s="36" t="s">
        <v>1102</v>
      </c>
      <c r="I350" s="35" t="s">
        <v>62</v>
      </c>
    </row>
    <row r="351" spans="1:9" s="35" customFormat="1" ht="22.5" x14ac:dyDescent="0.25">
      <c r="A351" s="35" t="s">
        <v>1103</v>
      </c>
      <c r="B351" s="36" t="s">
        <v>1104</v>
      </c>
      <c r="C351" s="39">
        <v>115125.25</v>
      </c>
      <c r="D351" s="39">
        <v>57562.63</v>
      </c>
      <c r="E351" s="52">
        <v>42005</v>
      </c>
      <c r="F351" s="52">
        <v>42400</v>
      </c>
      <c r="G351" s="35" t="s">
        <v>334</v>
      </c>
      <c r="H351" s="36" t="s">
        <v>1105</v>
      </c>
      <c r="I351" s="35" t="s">
        <v>62</v>
      </c>
    </row>
    <row r="352" spans="1:9" s="35" customFormat="1" ht="33.75" x14ac:dyDescent="0.25">
      <c r="A352" s="35" t="s">
        <v>1106</v>
      </c>
      <c r="B352" s="36" t="s">
        <v>1107</v>
      </c>
      <c r="C352" s="39">
        <v>109491.31</v>
      </c>
      <c r="D352" s="39">
        <v>100002</v>
      </c>
      <c r="E352" s="52">
        <v>43101</v>
      </c>
      <c r="F352" s="52">
        <v>44196</v>
      </c>
      <c r="G352" s="35" t="s">
        <v>334</v>
      </c>
      <c r="H352" s="36" t="s">
        <v>1108</v>
      </c>
      <c r="I352" s="35" t="s">
        <v>62</v>
      </c>
    </row>
    <row r="353" spans="1:9" s="35" customFormat="1" ht="22.5" x14ac:dyDescent="0.25">
      <c r="A353" s="35" t="s">
        <v>1109</v>
      </c>
      <c r="B353" s="36" t="s">
        <v>1110</v>
      </c>
      <c r="C353" s="39">
        <v>109125.59</v>
      </c>
      <c r="D353" s="39">
        <v>43650.239999999998</v>
      </c>
      <c r="E353" s="52">
        <v>43466</v>
      </c>
      <c r="F353" s="52">
        <v>43830</v>
      </c>
      <c r="G353" s="35" t="s">
        <v>334</v>
      </c>
      <c r="H353" s="36" t="s">
        <v>1111</v>
      </c>
      <c r="I353" s="35" t="s">
        <v>62</v>
      </c>
    </row>
    <row r="354" spans="1:9" s="35" customFormat="1" ht="22.5" x14ac:dyDescent="0.25">
      <c r="A354" s="35" t="s">
        <v>1112</v>
      </c>
      <c r="B354" s="36" t="s">
        <v>1113</v>
      </c>
      <c r="C354" s="39">
        <v>108948.11</v>
      </c>
      <c r="D354" s="39">
        <v>39999.519999999997</v>
      </c>
      <c r="E354" s="52">
        <v>42370</v>
      </c>
      <c r="F354" s="52">
        <v>42735</v>
      </c>
      <c r="G354" s="35" t="s">
        <v>334</v>
      </c>
      <c r="H354" s="36" t="s">
        <v>1114</v>
      </c>
      <c r="I354" s="35" t="s">
        <v>62</v>
      </c>
    </row>
    <row r="355" spans="1:9" s="35" customFormat="1" ht="56.25" x14ac:dyDescent="0.25">
      <c r="A355" s="35" t="s">
        <v>1115</v>
      </c>
      <c r="B355" s="36" t="s">
        <v>1116</v>
      </c>
      <c r="C355" s="39">
        <v>107379.5</v>
      </c>
      <c r="D355" s="39">
        <v>45369</v>
      </c>
      <c r="E355" s="52">
        <v>43101</v>
      </c>
      <c r="F355" s="52">
        <v>44377</v>
      </c>
      <c r="G355" s="35" t="s">
        <v>334</v>
      </c>
      <c r="H355" s="36" t="s">
        <v>1117</v>
      </c>
      <c r="I355" s="35" t="s">
        <v>62</v>
      </c>
    </row>
    <row r="356" spans="1:9" s="35" customFormat="1" ht="45" x14ac:dyDescent="0.25">
      <c r="A356" s="35" t="s">
        <v>1118</v>
      </c>
      <c r="B356" s="36" t="s">
        <v>1119</v>
      </c>
      <c r="C356" s="39">
        <v>107257</v>
      </c>
      <c r="D356" s="39">
        <v>24602.7</v>
      </c>
      <c r="E356" s="52">
        <v>42156</v>
      </c>
      <c r="F356" s="52">
        <v>43131</v>
      </c>
      <c r="G356" s="35" t="s">
        <v>334</v>
      </c>
      <c r="H356" s="36" t="s">
        <v>1120</v>
      </c>
      <c r="I356" s="35" t="s">
        <v>62</v>
      </c>
    </row>
    <row r="357" spans="1:9" s="35" customFormat="1" ht="22.5" x14ac:dyDescent="0.25">
      <c r="A357" s="35" t="s">
        <v>1121</v>
      </c>
      <c r="B357" s="36" t="s">
        <v>1122</v>
      </c>
      <c r="C357" s="39">
        <v>107000.07</v>
      </c>
      <c r="D357" s="39">
        <v>42800</v>
      </c>
      <c r="E357" s="52">
        <v>42475</v>
      </c>
      <c r="F357" s="52">
        <v>42735</v>
      </c>
      <c r="G357" s="35" t="s">
        <v>334</v>
      </c>
      <c r="H357" s="36" t="s">
        <v>1123</v>
      </c>
      <c r="I357" s="35" t="s">
        <v>62</v>
      </c>
    </row>
    <row r="358" spans="1:9" s="35" customFormat="1" ht="22.5" x14ac:dyDescent="0.25">
      <c r="A358" s="35" t="s">
        <v>1124</v>
      </c>
      <c r="B358" s="36" t="s">
        <v>1125</v>
      </c>
      <c r="C358" s="39">
        <v>105840</v>
      </c>
      <c r="D358" s="39">
        <v>31752</v>
      </c>
      <c r="E358" s="52">
        <v>43619</v>
      </c>
      <c r="F358" s="52">
        <v>44148</v>
      </c>
      <c r="G358" s="35" t="s">
        <v>334</v>
      </c>
      <c r="H358" s="36" t="s">
        <v>1126</v>
      </c>
      <c r="I358" s="35" t="s">
        <v>62</v>
      </c>
    </row>
    <row r="359" spans="1:9" s="35" customFormat="1" ht="22.5" x14ac:dyDescent="0.25">
      <c r="A359" s="35" t="s">
        <v>1127</v>
      </c>
      <c r="B359" s="36" t="s">
        <v>1128</v>
      </c>
      <c r="C359" s="39">
        <v>104464.92</v>
      </c>
      <c r="D359" s="39">
        <v>42561.72</v>
      </c>
      <c r="E359" s="52">
        <v>43259</v>
      </c>
      <c r="F359" s="52">
        <v>43830</v>
      </c>
      <c r="G359" s="35" t="s">
        <v>334</v>
      </c>
      <c r="H359" s="36" t="s">
        <v>1129</v>
      </c>
      <c r="I359" s="35" t="s">
        <v>62</v>
      </c>
    </row>
    <row r="360" spans="1:9" s="35" customFormat="1" ht="45" x14ac:dyDescent="0.25">
      <c r="A360" s="35" t="s">
        <v>1130</v>
      </c>
      <c r="B360" s="36" t="s">
        <v>1131</v>
      </c>
      <c r="C360" s="39">
        <v>103720.15</v>
      </c>
      <c r="D360" s="39">
        <v>51860.07</v>
      </c>
      <c r="E360" s="52">
        <v>42005</v>
      </c>
      <c r="F360" s="52">
        <v>42460</v>
      </c>
      <c r="G360" s="35" t="s">
        <v>334</v>
      </c>
      <c r="H360" s="36" t="s">
        <v>1132</v>
      </c>
      <c r="I360" s="35" t="s">
        <v>62</v>
      </c>
    </row>
    <row r="361" spans="1:9" s="35" customFormat="1" ht="33.75" x14ac:dyDescent="0.25">
      <c r="A361" s="35" t="s">
        <v>1133</v>
      </c>
      <c r="B361" s="36" t="s">
        <v>1134</v>
      </c>
      <c r="C361" s="39">
        <v>103686</v>
      </c>
      <c r="D361" s="39">
        <v>65667</v>
      </c>
      <c r="E361" s="52">
        <v>43466</v>
      </c>
      <c r="F361" s="52">
        <v>44012</v>
      </c>
      <c r="G361" s="35" t="s">
        <v>334</v>
      </c>
      <c r="H361" s="36" t="s">
        <v>1135</v>
      </c>
      <c r="I361" s="35" t="s">
        <v>62</v>
      </c>
    </row>
    <row r="362" spans="1:9" s="35" customFormat="1" ht="67.5" x14ac:dyDescent="0.25">
      <c r="A362" s="35" t="s">
        <v>1136</v>
      </c>
      <c r="B362" s="36" t="s">
        <v>1137</v>
      </c>
      <c r="C362" s="39">
        <v>103534</v>
      </c>
      <c r="D362" s="39">
        <v>72474</v>
      </c>
      <c r="E362" s="52">
        <v>42736</v>
      </c>
      <c r="F362" s="52">
        <v>43281</v>
      </c>
      <c r="G362" s="35" t="s">
        <v>334</v>
      </c>
      <c r="H362" s="36" t="s">
        <v>1138</v>
      </c>
      <c r="I362" s="35" t="s">
        <v>62</v>
      </c>
    </row>
    <row r="363" spans="1:9" s="35" customFormat="1" ht="56.25" x14ac:dyDescent="0.25">
      <c r="A363" s="35" t="s">
        <v>1139</v>
      </c>
      <c r="B363" s="36" t="s">
        <v>1140</v>
      </c>
      <c r="C363" s="39">
        <v>103425</v>
      </c>
      <c r="D363" s="39">
        <v>43438.5</v>
      </c>
      <c r="E363" s="52">
        <v>42705</v>
      </c>
      <c r="F363" s="52">
        <v>43554</v>
      </c>
      <c r="G363" s="35" t="s">
        <v>334</v>
      </c>
      <c r="H363" s="36" t="s">
        <v>1141</v>
      </c>
      <c r="I363" s="35" t="s">
        <v>62</v>
      </c>
    </row>
    <row r="364" spans="1:9" s="35" customFormat="1" ht="33.75" x14ac:dyDescent="0.25">
      <c r="A364" s="35" t="s">
        <v>1142</v>
      </c>
      <c r="B364" s="36" t="s">
        <v>1137</v>
      </c>
      <c r="C364" s="39">
        <v>103312</v>
      </c>
      <c r="D364" s="39">
        <v>51656</v>
      </c>
      <c r="E364" s="52">
        <v>43466</v>
      </c>
      <c r="F364" s="52">
        <v>44196</v>
      </c>
      <c r="G364" s="35" t="s">
        <v>334</v>
      </c>
      <c r="H364" s="36" t="s">
        <v>1143</v>
      </c>
      <c r="I364" s="35" t="s">
        <v>62</v>
      </c>
    </row>
    <row r="365" spans="1:9" s="35" customFormat="1" ht="67.5" x14ac:dyDescent="0.25">
      <c r="A365" s="35" t="s">
        <v>1144</v>
      </c>
      <c r="B365" s="36" t="s">
        <v>1145</v>
      </c>
      <c r="C365" s="39">
        <v>102937.69</v>
      </c>
      <c r="D365" s="39">
        <v>51468.85</v>
      </c>
      <c r="E365" s="52">
        <v>43466</v>
      </c>
      <c r="F365" s="52">
        <v>44561</v>
      </c>
      <c r="G365" s="35" t="s">
        <v>334</v>
      </c>
      <c r="H365" s="36" t="s">
        <v>1146</v>
      </c>
      <c r="I365" s="35" t="s">
        <v>62</v>
      </c>
    </row>
    <row r="366" spans="1:9" s="35" customFormat="1" ht="11.25" x14ac:dyDescent="0.25">
      <c r="A366" s="35" t="s">
        <v>1147</v>
      </c>
      <c r="B366" s="36" t="s">
        <v>1148</v>
      </c>
      <c r="C366" s="39">
        <v>101926</v>
      </c>
      <c r="D366" s="39">
        <v>40770</v>
      </c>
      <c r="E366" s="52">
        <v>41974</v>
      </c>
      <c r="F366" s="52">
        <v>42369</v>
      </c>
      <c r="G366" s="35" t="s">
        <v>334</v>
      </c>
      <c r="H366" s="36" t="s">
        <v>359</v>
      </c>
      <c r="I366" s="35" t="s">
        <v>62</v>
      </c>
    </row>
    <row r="367" spans="1:9" s="35" customFormat="1" ht="22.5" x14ac:dyDescent="0.25">
      <c r="A367" s="35" t="s">
        <v>1149</v>
      </c>
      <c r="B367" s="36" t="s">
        <v>1150</v>
      </c>
      <c r="C367" s="39">
        <v>101864.36</v>
      </c>
      <c r="D367" s="39">
        <v>50848.73</v>
      </c>
      <c r="E367" s="52">
        <v>42005</v>
      </c>
      <c r="F367" s="52">
        <v>42916</v>
      </c>
      <c r="G367" s="35" t="s">
        <v>334</v>
      </c>
      <c r="H367" s="36" t="s">
        <v>1151</v>
      </c>
      <c r="I367" s="35" t="s">
        <v>62</v>
      </c>
    </row>
    <row r="368" spans="1:9" s="35" customFormat="1" ht="22.5" x14ac:dyDescent="0.25">
      <c r="A368" s="35" t="s">
        <v>1152</v>
      </c>
      <c r="B368" s="36" t="s">
        <v>1153</v>
      </c>
      <c r="C368" s="39">
        <v>101437.88</v>
      </c>
      <c r="D368" s="39">
        <v>58080.88</v>
      </c>
      <c r="E368" s="52">
        <v>42370</v>
      </c>
      <c r="F368" s="52">
        <v>42736</v>
      </c>
      <c r="G368" s="35" t="s">
        <v>334</v>
      </c>
      <c r="H368" s="36" t="s">
        <v>1154</v>
      </c>
      <c r="I368" s="35" t="s">
        <v>62</v>
      </c>
    </row>
    <row r="369" spans="1:9" s="35" customFormat="1" ht="56.25" x14ac:dyDescent="0.25">
      <c r="A369" s="35" t="s">
        <v>1155</v>
      </c>
      <c r="B369" s="36" t="s">
        <v>1156</v>
      </c>
      <c r="C369" s="39">
        <v>100874.02</v>
      </c>
      <c r="D369" s="39">
        <v>35305.910000000003</v>
      </c>
      <c r="E369" s="52">
        <v>43277</v>
      </c>
      <c r="F369" s="52">
        <v>44134</v>
      </c>
      <c r="G369" s="35" t="s">
        <v>334</v>
      </c>
      <c r="H369" s="36" t="s">
        <v>1157</v>
      </c>
      <c r="I369" s="35" t="s">
        <v>62</v>
      </c>
    </row>
    <row r="370" spans="1:9" s="35" customFormat="1" ht="22.5" x14ac:dyDescent="0.25">
      <c r="A370" s="35" t="s">
        <v>1158</v>
      </c>
      <c r="B370" s="36" t="s">
        <v>1159</v>
      </c>
      <c r="C370" s="39">
        <v>100858.4</v>
      </c>
      <c r="D370" s="39">
        <v>50000</v>
      </c>
      <c r="E370" s="52">
        <v>43101</v>
      </c>
      <c r="F370" s="52">
        <v>43830</v>
      </c>
      <c r="G370" s="35" t="s">
        <v>334</v>
      </c>
      <c r="H370" s="36" t="s">
        <v>1160</v>
      </c>
      <c r="I370" s="35" t="s">
        <v>62</v>
      </c>
    </row>
    <row r="371" spans="1:9" s="35" customFormat="1" ht="22.5" x14ac:dyDescent="0.25">
      <c r="A371" s="35" t="s">
        <v>1161</v>
      </c>
      <c r="B371" s="36" t="s">
        <v>1162</v>
      </c>
      <c r="C371" s="39">
        <v>100704.12</v>
      </c>
      <c r="D371" s="39">
        <v>40281.65</v>
      </c>
      <c r="E371" s="52">
        <v>42856</v>
      </c>
      <c r="F371" s="52">
        <v>43585</v>
      </c>
      <c r="G371" s="35" t="s">
        <v>334</v>
      </c>
      <c r="H371" s="36" t="s">
        <v>1163</v>
      </c>
      <c r="I371" s="35" t="s">
        <v>62</v>
      </c>
    </row>
    <row r="372" spans="1:9" s="35" customFormat="1" ht="33.75" x14ac:dyDescent="0.25">
      <c r="A372" s="35" t="s">
        <v>1164</v>
      </c>
      <c r="B372" s="36" t="s">
        <v>1165</v>
      </c>
      <c r="C372" s="39">
        <v>100380.3</v>
      </c>
      <c r="D372" s="39">
        <v>36308</v>
      </c>
      <c r="E372" s="52">
        <v>42522</v>
      </c>
      <c r="F372" s="52">
        <v>42735</v>
      </c>
      <c r="G372" s="35" t="s">
        <v>334</v>
      </c>
      <c r="H372" s="36" t="s">
        <v>1166</v>
      </c>
      <c r="I372" s="35" t="s">
        <v>62</v>
      </c>
    </row>
    <row r="373" spans="1:9" s="35" customFormat="1" ht="22.5" x14ac:dyDescent="0.25">
      <c r="A373" s="35" t="s">
        <v>1167</v>
      </c>
      <c r="B373" s="36" t="s">
        <v>941</v>
      </c>
      <c r="C373" s="39">
        <v>100050</v>
      </c>
      <c r="D373" s="39">
        <v>50025</v>
      </c>
      <c r="E373" s="52">
        <v>42370</v>
      </c>
      <c r="F373" s="52">
        <v>43465</v>
      </c>
      <c r="G373" s="35" t="s">
        <v>334</v>
      </c>
      <c r="H373" s="36" t="s">
        <v>1168</v>
      </c>
      <c r="I373" s="35" t="s">
        <v>62</v>
      </c>
    </row>
    <row r="374" spans="1:9" s="35" customFormat="1" ht="45" x14ac:dyDescent="0.25">
      <c r="A374" s="35" t="s">
        <v>1169</v>
      </c>
      <c r="B374" s="36" t="s">
        <v>1170</v>
      </c>
      <c r="C374" s="39">
        <v>99600</v>
      </c>
      <c r="D374" s="39">
        <v>79680</v>
      </c>
      <c r="E374" s="52">
        <v>43346</v>
      </c>
      <c r="F374" s="52">
        <v>44561</v>
      </c>
      <c r="G374" s="35" t="s">
        <v>334</v>
      </c>
      <c r="H374" s="36" t="s">
        <v>1171</v>
      </c>
      <c r="I374" s="35" t="s">
        <v>62</v>
      </c>
    </row>
    <row r="375" spans="1:9" s="35" customFormat="1" ht="33.75" x14ac:dyDescent="0.25">
      <c r="A375" s="35" t="s">
        <v>1172</v>
      </c>
      <c r="B375" s="36" t="s">
        <v>1173</v>
      </c>
      <c r="C375" s="39">
        <v>98866.45</v>
      </c>
      <c r="D375" s="39">
        <v>49433</v>
      </c>
      <c r="E375" s="52">
        <v>42370</v>
      </c>
      <c r="F375" s="52">
        <v>42735</v>
      </c>
      <c r="G375" s="35" t="s">
        <v>334</v>
      </c>
      <c r="H375" s="36" t="s">
        <v>1174</v>
      </c>
      <c r="I375" s="35" t="s">
        <v>62</v>
      </c>
    </row>
    <row r="376" spans="1:9" s="35" customFormat="1" ht="11.25" x14ac:dyDescent="0.25">
      <c r="A376" s="35" t="s">
        <v>1175</v>
      </c>
      <c r="B376" s="36" t="s">
        <v>1176</v>
      </c>
      <c r="C376" s="39">
        <v>98650.72</v>
      </c>
      <c r="D376" s="39">
        <v>39460.29</v>
      </c>
      <c r="E376" s="52">
        <v>42005</v>
      </c>
      <c r="F376" s="52">
        <v>42460</v>
      </c>
      <c r="G376" s="35" t="s">
        <v>334</v>
      </c>
      <c r="H376" s="36" t="s">
        <v>1177</v>
      </c>
      <c r="I376" s="35" t="s">
        <v>62</v>
      </c>
    </row>
    <row r="377" spans="1:9" s="35" customFormat="1" ht="33.75" x14ac:dyDescent="0.25">
      <c r="A377" s="35" t="s">
        <v>1178</v>
      </c>
      <c r="B377" s="36" t="s">
        <v>1179</v>
      </c>
      <c r="C377" s="39">
        <v>98491.29</v>
      </c>
      <c r="D377" s="39">
        <v>48204</v>
      </c>
      <c r="E377" s="52">
        <v>42370</v>
      </c>
      <c r="F377" s="52">
        <v>42825</v>
      </c>
      <c r="G377" s="35" t="s">
        <v>334</v>
      </c>
      <c r="H377" s="36" t="s">
        <v>1180</v>
      </c>
      <c r="I377" s="35" t="s">
        <v>62</v>
      </c>
    </row>
    <row r="378" spans="1:9" s="35" customFormat="1" ht="22.5" x14ac:dyDescent="0.25">
      <c r="A378" s="35" t="s">
        <v>1181</v>
      </c>
      <c r="B378" s="36" t="s">
        <v>1182</v>
      </c>
      <c r="C378" s="39">
        <v>97825.25</v>
      </c>
      <c r="D378" s="39">
        <v>48912.62</v>
      </c>
      <c r="E378" s="52">
        <v>42401</v>
      </c>
      <c r="F378" s="52">
        <v>43281</v>
      </c>
      <c r="G378" s="35" t="s">
        <v>334</v>
      </c>
      <c r="H378" s="36" t="s">
        <v>1183</v>
      </c>
      <c r="I378" s="35" t="s">
        <v>62</v>
      </c>
    </row>
    <row r="379" spans="1:9" s="35" customFormat="1" ht="78.75" x14ac:dyDescent="0.25">
      <c r="A379" s="35" t="s">
        <v>1184</v>
      </c>
      <c r="B379" s="36" t="s">
        <v>1185</v>
      </c>
      <c r="C379" s="39">
        <v>96684</v>
      </c>
      <c r="D379" s="39">
        <v>64456</v>
      </c>
      <c r="E379" s="52">
        <v>43617</v>
      </c>
      <c r="F379" s="52">
        <v>44651</v>
      </c>
      <c r="G379" s="35" t="s">
        <v>334</v>
      </c>
      <c r="H379" s="36" t="s">
        <v>1186</v>
      </c>
      <c r="I379" s="35" t="s">
        <v>62</v>
      </c>
    </row>
    <row r="380" spans="1:9" s="35" customFormat="1" ht="22.5" x14ac:dyDescent="0.25">
      <c r="A380" s="35" t="s">
        <v>1187</v>
      </c>
      <c r="B380" s="36" t="s">
        <v>1188</v>
      </c>
      <c r="C380" s="39">
        <v>96613.36</v>
      </c>
      <c r="D380" s="39">
        <v>48306.68</v>
      </c>
      <c r="E380" s="52">
        <v>43132</v>
      </c>
      <c r="F380" s="52">
        <v>43861</v>
      </c>
      <c r="G380" s="35" t="s">
        <v>334</v>
      </c>
      <c r="H380" s="36" t="s">
        <v>1189</v>
      </c>
      <c r="I380" s="35" t="s">
        <v>62</v>
      </c>
    </row>
    <row r="381" spans="1:9" s="35" customFormat="1" ht="11.25" x14ac:dyDescent="0.25">
      <c r="A381" s="35" t="s">
        <v>1190</v>
      </c>
      <c r="B381" s="36" t="s">
        <v>1191</v>
      </c>
      <c r="C381" s="39">
        <v>96187</v>
      </c>
      <c r="D381" s="39">
        <v>28856</v>
      </c>
      <c r="E381" s="52">
        <v>42767</v>
      </c>
      <c r="F381" s="52">
        <v>44196</v>
      </c>
      <c r="G381" s="35" t="s">
        <v>334</v>
      </c>
      <c r="H381" s="36" t="s">
        <v>1192</v>
      </c>
      <c r="I381" s="35" t="s">
        <v>62</v>
      </c>
    </row>
    <row r="382" spans="1:9" s="35" customFormat="1" ht="22.5" x14ac:dyDescent="0.25">
      <c r="A382" s="35" t="s">
        <v>1193</v>
      </c>
      <c r="B382" s="36" t="s">
        <v>1194</v>
      </c>
      <c r="C382" s="39">
        <v>93747.73</v>
      </c>
      <c r="D382" s="39">
        <v>28124.31</v>
      </c>
      <c r="E382" s="52">
        <v>43466</v>
      </c>
      <c r="F382" s="52">
        <v>43830</v>
      </c>
      <c r="G382" s="35" t="s">
        <v>334</v>
      </c>
      <c r="H382" s="36" t="s">
        <v>1195</v>
      </c>
      <c r="I382" s="35" t="s">
        <v>62</v>
      </c>
    </row>
    <row r="383" spans="1:9" s="35" customFormat="1" ht="33.75" x14ac:dyDescent="0.25">
      <c r="A383" s="35" t="s">
        <v>1196</v>
      </c>
      <c r="B383" s="36" t="s">
        <v>1197</v>
      </c>
      <c r="C383" s="39">
        <v>93420</v>
      </c>
      <c r="D383" s="39">
        <v>46710</v>
      </c>
      <c r="E383" s="52">
        <v>42826</v>
      </c>
      <c r="F383" s="52">
        <v>43982</v>
      </c>
      <c r="G383" s="35" t="s">
        <v>334</v>
      </c>
      <c r="H383" s="36" t="s">
        <v>1198</v>
      </c>
      <c r="I383" s="35" t="s">
        <v>62</v>
      </c>
    </row>
    <row r="384" spans="1:9" s="35" customFormat="1" ht="22.5" x14ac:dyDescent="0.25">
      <c r="A384" s="35" t="s">
        <v>1199</v>
      </c>
      <c r="B384" s="36" t="s">
        <v>1200</v>
      </c>
      <c r="C384" s="39">
        <v>91950.8</v>
      </c>
      <c r="D384" s="39">
        <v>36109</v>
      </c>
      <c r="E384" s="52">
        <v>43466</v>
      </c>
      <c r="F384" s="52">
        <v>44742</v>
      </c>
      <c r="G384" s="35" t="s">
        <v>334</v>
      </c>
      <c r="H384" s="36" t="s">
        <v>1201</v>
      </c>
      <c r="I384" s="35" t="s">
        <v>62</v>
      </c>
    </row>
    <row r="385" spans="1:9" s="35" customFormat="1" ht="45" x14ac:dyDescent="0.25">
      <c r="A385" s="35" t="s">
        <v>1202</v>
      </c>
      <c r="B385" s="36" t="s">
        <v>1203</v>
      </c>
      <c r="C385" s="39">
        <v>91128.05</v>
      </c>
      <c r="D385" s="39">
        <v>36451.22</v>
      </c>
      <c r="E385" s="52">
        <v>42370</v>
      </c>
      <c r="F385" s="52">
        <v>42735</v>
      </c>
      <c r="G385" s="35" t="s">
        <v>334</v>
      </c>
      <c r="H385" s="36" t="s">
        <v>1204</v>
      </c>
      <c r="I385" s="35" t="s">
        <v>62</v>
      </c>
    </row>
    <row r="386" spans="1:9" s="35" customFormat="1" ht="22.5" x14ac:dyDescent="0.25">
      <c r="A386" s="35" t="s">
        <v>1205</v>
      </c>
      <c r="B386" s="36" t="s">
        <v>1206</v>
      </c>
      <c r="C386" s="39">
        <v>91025</v>
      </c>
      <c r="D386" s="39">
        <v>54615</v>
      </c>
      <c r="E386" s="52">
        <v>42164</v>
      </c>
      <c r="F386" s="52">
        <v>42735</v>
      </c>
      <c r="G386" s="35" t="s">
        <v>334</v>
      </c>
      <c r="H386" s="36" t="s">
        <v>359</v>
      </c>
      <c r="I386" s="35" t="s">
        <v>62</v>
      </c>
    </row>
    <row r="387" spans="1:9" s="35" customFormat="1" ht="33.75" x14ac:dyDescent="0.25">
      <c r="A387" s="35" t="s">
        <v>1207</v>
      </c>
      <c r="B387" s="36" t="s">
        <v>1208</v>
      </c>
      <c r="C387" s="39">
        <v>90975</v>
      </c>
      <c r="D387" s="39">
        <v>36390</v>
      </c>
      <c r="E387" s="52">
        <v>42614</v>
      </c>
      <c r="F387" s="52">
        <v>43343</v>
      </c>
      <c r="G387" s="35" t="s">
        <v>334</v>
      </c>
      <c r="H387" s="36" t="s">
        <v>1209</v>
      </c>
      <c r="I387" s="35" t="s">
        <v>62</v>
      </c>
    </row>
    <row r="388" spans="1:9" s="35" customFormat="1" ht="78.75" x14ac:dyDescent="0.25">
      <c r="A388" s="35" t="s">
        <v>1210</v>
      </c>
      <c r="B388" s="36" t="s">
        <v>1211</v>
      </c>
      <c r="C388" s="39">
        <v>90350</v>
      </c>
      <c r="D388" s="39">
        <v>54210</v>
      </c>
      <c r="E388" s="52">
        <v>43101</v>
      </c>
      <c r="F388" s="52">
        <v>44196</v>
      </c>
      <c r="G388" s="35" t="s">
        <v>334</v>
      </c>
      <c r="H388" s="36" t="s">
        <v>1212</v>
      </c>
      <c r="I388" s="35" t="s">
        <v>62</v>
      </c>
    </row>
    <row r="389" spans="1:9" s="35" customFormat="1" ht="56.25" x14ac:dyDescent="0.25">
      <c r="A389" s="35" t="s">
        <v>1213</v>
      </c>
      <c r="B389" s="36" t="s">
        <v>1214</v>
      </c>
      <c r="C389" s="39">
        <v>90000</v>
      </c>
      <c r="D389" s="39">
        <v>45000</v>
      </c>
      <c r="E389" s="52">
        <v>42826</v>
      </c>
      <c r="F389" s="52">
        <v>43465</v>
      </c>
      <c r="G389" s="35" t="s">
        <v>334</v>
      </c>
      <c r="H389" s="36" t="s">
        <v>1215</v>
      </c>
      <c r="I389" s="35" t="s">
        <v>62</v>
      </c>
    </row>
    <row r="390" spans="1:9" s="35" customFormat="1" ht="22.5" x14ac:dyDescent="0.25">
      <c r="A390" s="35" t="s">
        <v>1216</v>
      </c>
      <c r="B390" s="36" t="s">
        <v>1217</v>
      </c>
      <c r="C390" s="39">
        <v>90000</v>
      </c>
      <c r="D390" s="39">
        <v>63000</v>
      </c>
      <c r="E390" s="52">
        <v>43282</v>
      </c>
      <c r="F390" s="52">
        <v>44561</v>
      </c>
      <c r="G390" s="35" t="s">
        <v>334</v>
      </c>
      <c r="H390" s="36" t="s">
        <v>1218</v>
      </c>
      <c r="I390" s="35" t="s">
        <v>62</v>
      </c>
    </row>
    <row r="391" spans="1:9" s="35" customFormat="1" ht="22.5" x14ac:dyDescent="0.25">
      <c r="A391" s="35" t="s">
        <v>1219</v>
      </c>
      <c r="B391" s="36" t="s">
        <v>1220</v>
      </c>
      <c r="C391" s="39">
        <v>89900</v>
      </c>
      <c r="D391" s="39">
        <v>44950</v>
      </c>
      <c r="E391" s="52">
        <v>42064</v>
      </c>
      <c r="F391" s="52">
        <v>42825</v>
      </c>
      <c r="G391" s="35" t="s">
        <v>334</v>
      </c>
      <c r="H391" s="36" t="s">
        <v>1221</v>
      </c>
      <c r="I391" s="35" t="s">
        <v>62</v>
      </c>
    </row>
    <row r="392" spans="1:9" s="35" customFormat="1" ht="22.5" x14ac:dyDescent="0.25">
      <c r="A392" s="35" t="s">
        <v>1222</v>
      </c>
      <c r="B392" s="36" t="s">
        <v>1223</v>
      </c>
      <c r="C392" s="39">
        <v>86259.31</v>
      </c>
      <c r="D392" s="39">
        <v>51756</v>
      </c>
      <c r="E392" s="52">
        <v>42767</v>
      </c>
      <c r="F392" s="52">
        <v>43465</v>
      </c>
      <c r="G392" s="35" t="s">
        <v>334</v>
      </c>
      <c r="H392" s="36" t="s">
        <v>1224</v>
      </c>
      <c r="I392" s="35" t="s">
        <v>62</v>
      </c>
    </row>
    <row r="393" spans="1:9" s="35" customFormat="1" ht="33.75" x14ac:dyDescent="0.25">
      <c r="A393" s="35" t="s">
        <v>1225</v>
      </c>
      <c r="B393" s="36" t="s">
        <v>1226</v>
      </c>
      <c r="C393" s="39">
        <v>82612.69</v>
      </c>
      <c r="D393" s="39">
        <v>33045</v>
      </c>
      <c r="E393" s="52">
        <v>43101</v>
      </c>
      <c r="F393" s="52">
        <v>43555</v>
      </c>
      <c r="G393" s="35" t="s">
        <v>334</v>
      </c>
      <c r="H393" s="36" t="s">
        <v>1227</v>
      </c>
      <c r="I393" s="35" t="s">
        <v>62</v>
      </c>
    </row>
    <row r="394" spans="1:9" s="35" customFormat="1" ht="22.5" x14ac:dyDescent="0.25">
      <c r="A394" s="35" t="s">
        <v>1228</v>
      </c>
      <c r="B394" s="36" t="s">
        <v>941</v>
      </c>
      <c r="C394" s="39">
        <v>82118.67</v>
      </c>
      <c r="D394" s="39">
        <v>41059.33</v>
      </c>
      <c r="E394" s="52">
        <v>42370</v>
      </c>
      <c r="F394" s="52">
        <v>43465</v>
      </c>
      <c r="G394" s="35" t="s">
        <v>334</v>
      </c>
      <c r="H394" s="36" t="s">
        <v>1229</v>
      </c>
      <c r="I394" s="35" t="s">
        <v>62</v>
      </c>
    </row>
    <row r="395" spans="1:9" s="35" customFormat="1" ht="22.5" x14ac:dyDescent="0.25">
      <c r="A395" s="35" t="s">
        <v>1230</v>
      </c>
      <c r="B395" s="36" t="s">
        <v>1231</v>
      </c>
      <c r="C395" s="39">
        <v>81777.7</v>
      </c>
      <c r="D395" s="39">
        <v>16355.54</v>
      </c>
      <c r="E395" s="52">
        <v>43466</v>
      </c>
      <c r="F395" s="52">
        <v>44196</v>
      </c>
      <c r="G395" s="35" t="s">
        <v>334</v>
      </c>
      <c r="H395" s="36" t="s">
        <v>1232</v>
      </c>
      <c r="I395" s="35" t="s">
        <v>62</v>
      </c>
    </row>
    <row r="396" spans="1:9" s="35" customFormat="1" ht="22.5" x14ac:dyDescent="0.25">
      <c r="A396" s="35" t="s">
        <v>1233</v>
      </c>
      <c r="B396" s="36" t="s">
        <v>1234</v>
      </c>
      <c r="C396" s="39">
        <v>81390.070000000007</v>
      </c>
      <c r="D396" s="39">
        <v>27731.919999999998</v>
      </c>
      <c r="E396" s="52">
        <v>43101</v>
      </c>
      <c r="F396" s="52">
        <v>43465</v>
      </c>
      <c r="G396" s="35" t="s">
        <v>334</v>
      </c>
      <c r="H396" s="36" t="s">
        <v>1235</v>
      </c>
      <c r="I396" s="35" t="s">
        <v>62</v>
      </c>
    </row>
    <row r="397" spans="1:9" s="35" customFormat="1" ht="45" x14ac:dyDescent="0.25">
      <c r="A397" s="35" t="s">
        <v>1236</v>
      </c>
      <c r="B397" s="36" t="s">
        <v>1237</v>
      </c>
      <c r="C397" s="39">
        <v>80922.2</v>
      </c>
      <c r="D397" s="39">
        <v>40461.1</v>
      </c>
      <c r="E397" s="52">
        <v>42005</v>
      </c>
      <c r="F397" s="52">
        <v>42551</v>
      </c>
      <c r="G397" s="35" t="s">
        <v>334</v>
      </c>
      <c r="H397" s="36" t="s">
        <v>1238</v>
      </c>
      <c r="I397" s="35" t="s">
        <v>62</v>
      </c>
    </row>
    <row r="398" spans="1:9" s="35" customFormat="1" ht="11.25" x14ac:dyDescent="0.25">
      <c r="A398" s="35" t="s">
        <v>1239</v>
      </c>
      <c r="B398" s="36" t="s">
        <v>1240</v>
      </c>
      <c r="C398" s="39">
        <v>80619</v>
      </c>
      <c r="D398" s="39">
        <v>27979.200000000001</v>
      </c>
      <c r="E398" s="52">
        <v>43497</v>
      </c>
      <c r="F398" s="52">
        <v>43830</v>
      </c>
      <c r="G398" s="35" t="s">
        <v>334</v>
      </c>
      <c r="H398" s="36" t="s">
        <v>1241</v>
      </c>
      <c r="I398" s="35" t="s">
        <v>62</v>
      </c>
    </row>
    <row r="399" spans="1:9" s="35" customFormat="1" ht="33.75" x14ac:dyDescent="0.25">
      <c r="A399" s="35" t="s">
        <v>1242</v>
      </c>
      <c r="B399" s="36" t="s">
        <v>1243</v>
      </c>
      <c r="C399" s="39">
        <v>80560</v>
      </c>
      <c r="D399" s="39">
        <v>40151</v>
      </c>
      <c r="E399" s="52">
        <v>43101</v>
      </c>
      <c r="F399" s="52">
        <v>43769</v>
      </c>
      <c r="G399" s="35" t="s">
        <v>334</v>
      </c>
      <c r="H399" s="36" t="s">
        <v>1244</v>
      </c>
      <c r="I399" s="35" t="s">
        <v>62</v>
      </c>
    </row>
    <row r="400" spans="1:9" s="35" customFormat="1" ht="33.75" x14ac:dyDescent="0.25">
      <c r="A400" s="35" t="s">
        <v>1245</v>
      </c>
      <c r="B400" s="36" t="s">
        <v>1246</v>
      </c>
      <c r="C400" s="39">
        <v>80445.919999999998</v>
      </c>
      <c r="D400" s="39">
        <v>26547.15</v>
      </c>
      <c r="E400" s="52">
        <v>42370</v>
      </c>
      <c r="F400" s="52">
        <v>43251</v>
      </c>
      <c r="G400" s="35" t="s">
        <v>334</v>
      </c>
      <c r="H400" s="36" t="s">
        <v>1247</v>
      </c>
      <c r="I400" s="35" t="s">
        <v>62</v>
      </c>
    </row>
    <row r="401" spans="1:9" s="35" customFormat="1" ht="22.5" x14ac:dyDescent="0.25">
      <c r="A401" s="35" t="s">
        <v>1248</v>
      </c>
      <c r="B401" s="36" t="s">
        <v>1249</v>
      </c>
      <c r="C401" s="39">
        <v>80266.97</v>
      </c>
      <c r="D401" s="39">
        <v>35317.47</v>
      </c>
      <c r="E401" s="52">
        <v>43101</v>
      </c>
      <c r="F401" s="52">
        <v>43465</v>
      </c>
      <c r="G401" s="35" t="s">
        <v>334</v>
      </c>
      <c r="H401" s="36" t="s">
        <v>1250</v>
      </c>
      <c r="I401" s="35" t="s">
        <v>62</v>
      </c>
    </row>
    <row r="402" spans="1:9" s="35" customFormat="1" ht="22.5" x14ac:dyDescent="0.25">
      <c r="A402" s="35" t="s">
        <v>1251</v>
      </c>
      <c r="B402" s="36" t="s">
        <v>1252</v>
      </c>
      <c r="C402" s="39">
        <v>79545.13</v>
      </c>
      <c r="D402" s="39">
        <v>19381.560000000001</v>
      </c>
      <c r="E402" s="52">
        <v>42005</v>
      </c>
      <c r="F402" s="52">
        <v>42369</v>
      </c>
      <c r="G402" s="35" t="s">
        <v>334</v>
      </c>
      <c r="H402" s="36" t="s">
        <v>1253</v>
      </c>
      <c r="I402" s="35" t="s">
        <v>62</v>
      </c>
    </row>
    <row r="403" spans="1:9" s="35" customFormat="1" ht="67.5" x14ac:dyDescent="0.25">
      <c r="A403" s="35" t="s">
        <v>1254</v>
      </c>
      <c r="B403" s="36" t="s">
        <v>1255</v>
      </c>
      <c r="C403" s="39">
        <v>78894</v>
      </c>
      <c r="D403" s="39">
        <v>38285</v>
      </c>
      <c r="E403" s="52">
        <v>43101</v>
      </c>
      <c r="F403" s="52">
        <v>43465</v>
      </c>
      <c r="G403" s="35" t="s">
        <v>334</v>
      </c>
      <c r="H403" s="36" t="s">
        <v>1256</v>
      </c>
      <c r="I403" s="35" t="s">
        <v>62</v>
      </c>
    </row>
    <row r="404" spans="1:9" s="35" customFormat="1" ht="22.5" x14ac:dyDescent="0.25">
      <c r="A404" s="35" t="s">
        <v>1257</v>
      </c>
      <c r="B404" s="36" t="s">
        <v>1258</v>
      </c>
      <c r="C404" s="39">
        <v>78500</v>
      </c>
      <c r="D404" s="39">
        <v>35600</v>
      </c>
      <c r="E404" s="52">
        <v>42370</v>
      </c>
      <c r="F404" s="52">
        <v>43100</v>
      </c>
      <c r="G404" s="35" t="s">
        <v>334</v>
      </c>
      <c r="H404" s="36" t="s">
        <v>1259</v>
      </c>
      <c r="I404" s="35" t="s">
        <v>62</v>
      </c>
    </row>
    <row r="405" spans="1:9" s="35" customFormat="1" ht="45" x14ac:dyDescent="0.25">
      <c r="A405" s="35" t="s">
        <v>1260</v>
      </c>
      <c r="B405" s="36" t="s">
        <v>1261</v>
      </c>
      <c r="C405" s="39">
        <v>77731.72</v>
      </c>
      <c r="D405" s="39">
        <v>38865.86</v>
      </c>
      <c r="E405" s="52">
        <v>43282</v>
      </c>
      <c r="F405" s="52">
        <v>44377</v>
      </c>
      <c r="G405" s="35" t="s">
        <v>334</v>
      </c>
      <c r="H405" s="36" t="s">
        <v>1262</v>
      </c>
      <c r="I405" s="35" t="s">
        <v>62</v>
      </c>
    </row>
    <row r="406" spans="1:9" s="35" customFormat="1" ht="33.75" x14ac:dyDescent="0.25">
      <c r="A406" s="35" t="s">
        <v>1263</v>
      </c>
      <c r="B406" s="36" t="s">
        <v>1264</v>
      </c>
      <c r="C406" s="39">
        <v>77411.25</v>
      </c>
      <c r="D406" s="39">
        <v>38705.620000000003</v>
      </c>
      <c r="E406" s="52">
        <v>42370</v>
      </c>
      <c r="F406" s="52">
        <v>43585</v>
      </c>
      <c r="G406" s="35" t="s">
        <v>334</v>
      </c>
      <c r="H406" s="36" t="s">
        <v>1265</v>
      </c>
      <c r="I406" s="35" t="s">
        <v>62</v>
      </c>
    </row>
    <row r="407" spans="1:9" s="35" customFormat="1" ht="33.75" x14ac:dyDescent="0.25">
      <c r="A407" s="35" t="s">
        <v>1266</v>
      </c>
      <c r="B407" s="36" t="s">
        <v>1267</v>
      </c>
      <c r="C407" s="39">
        <v>77237.679999999993</v>
      </c>
      <c r="D407" s="39">
        <v>30895.07</v>
      </c>
      <c r="E407" s="52">
        <v>43286</v>
      </c>
      <c r="F407" s="52">
        <v>44926</v>
      </c>
      <c r="G407" s="35" t="s">
        <v>334</v>
      </c>
      <c r="H407" s="36" t="s">
        <v>1268</v>
      </c>
      <c r="I407" s="35" t="s">
        <v>62</v>
      </c>
    </row>
    <row r="408" spans="1:9" s="35" customFormat="1" ht="22.5" x14ac:dyDescent="0.25">
      <c r="A408" s="35" t="s">
        <v>1269</v>
      </c>
      <c r="B408" s="36" t="s">
        <v>1270</v>
      </c>
      <c r="C408" s="39">
        <v>77172</v>
      </c>
      <c r="D408" s="39">
        <v>25940</v>
      </c>
      <c r="E408" s="52">
        <v>43466</v>
      </c>
      <c r="F408" s="52">
        <v>43830</v>
      </c>
      <c r="G408" s="35" t="s">
        <v>334</v>
      </c>
      <c r="H408" s="36" t="s">
        <v>1271</v>
      </c>
      <c r="I408" s="35" t="s">
        <v>62</v>
      </c>
    </row>
    <row r="409" spans="1:9" s="35" customFormat="1" ht="45" x14ac:dyDescent="0.25">
      <c r="A409" s="35" t="s">
        <v>1272</v>
      </c>
      <c r="B409" s="36" t="s">
        <v>1273</v>
      </c>
      <c r="C409" s="39">
        <v>76965.52</v>
      </c>
      <c r="D409" s="39">
        <v>30786.21</v>
      </c>
      <c r="E409" s="52">
        <v>43101</v>
      </c>
      <c r="F409" s="52">
        <v>43830</v>
      </c>
      <c r="G409" s="35" t="s">
        <v>334</v>
      </c>
      <c r="H409" s="36" t="s">
        <v>1274</v>
      </c>
      <c r="I409" s="35" t="s">
        <v>62</v>
      </c>
    </row>
    <row r="410" spans="1:9" s="35" customFormat="1" ht="22.5" x14ac:dyDescent="0.25">
      <c r="A410" s="35" t="s">
        <v>1275</v>
      </c>
      <c r="B410" s="36" t="s">
        <v>1276</v>
      </c>
      <c r="C410" s="39">
        <v>76854.399999999994</v>
      </c>
      <c r="D410" s="39">
        <v>23056.32</v>
      </c>
      <c r="E410" s="52">
        <v>42736</v>
      </c>
      <c r="F410" s="52">
        <v>43100</v>
      </c>
      <c r="G410" s="35" t="s">
        <v>334</v>
      </c>
      <c r="H410" s="36" t="s">
        <v>1277</v>
      </c>
      <c r="I410" s="35" t="s">
        <v>62</v>
      </c>
    </row>
    <row r="411" spans="1:9" s="35" customFormat="1" ht="33.75" x14ac:dyDescent="0.25">
      <c r="A411" s="35" t="s">
        <v>1278</v>
      </c>
      <c r="B411" s="36" t="s">
        <v>1279</v>
      </c>
      <c r="C411" s="39">
        <v>76465.210000000006</v>
      </c>
      <c r="D411" s="39">
        <v>21848.3</v>
      </c>
      <c r="E411" s="52">
        <v>42736</v>
      </c>
      <c r="F411" s="52">
        <v>43100</v>
      </c>
      <c r="G411" s="35" t="s">
        <v>334</v>
      </c>
      <c r="H411" s="36" t="s">
        <v>1280</v>
      </c>
      <c r="I411" s="35" t="s">
        <v>62</v>
      </c>
    </row>
    <row r="412" spans="1:9" s="35" customFormat="1" ht="22.5" x14ac:dyDescent="0.25">
      <c r="A412" s="35" t="s">
        <v>1281</v>
      </c>
      <c r="B412" s="36" t="s">
        <v>1282</v>
      </c>
      <c r="C412" s="39">
        <v>75486.59</v>
      </c>
      <c r="D412" s="39">
        <v>21109.67</v>
      </c>
      <c r="E412" s="52">
        <v>43466</v>
      </c>
      <c r="F412" s="52">
        <v>44196</v>
      </c>
      <c r="G412" s="35" t="s">
        <v>334</v>
      </c>
      <c r="H412" s="36" t="s">
        <v>1283</v>
      </c>
      <c r="I412" s="35" t="s">
        <v>62</v>
      </c>
    </row>
    <row r="413" spans="1:9" s="35" customFormat="1" ht="33.75" x14ac:dyDescent="0.25">
      <c r="A413" s="35" t="s">
        <v>1284</v>
      </c>
      <c r="B413" s="36" t="s">
        <v>1285</v>
      </c>
      <c r="C413" s="39">
        <v>75092</v>
      </c>
      <c r="D413" s="39">
        <v>37546</v>
      </c>
      <c r="E413" s="52">
        <v>41883</v>
      </c>
      <c r="F413" s="52">
        <v>42247</v>
      </c>
      <c r="G413" s="35" t="s">
        <v>334</v>
      </c>
      <c r="H413" s="36" t="s">
        <v>359</v>
      </c>
      <c r="I413" s="35" t="s">
        <v>62</v>
      </c>
    </row>
    <row r="414" spans="1:9" s="35" customFormat="1" ht="33.75" x14ac:dyDescent="0.25">
      <c r="A414" s="35" t="s">
        <v>1286</v>
      </c>
      <c r="B414" s="36" t="s">
        <v>1287</v>
      </c>
      <c r="C414" s="39">
        <v>74882</v>
      </c>
      <c r="D414" s="39">
        <v>22465</v>
      </c>
      <c r="E414" s="52">
        <v>42824</v>
      </c>
      <c r="F414" s="52">
        <v>43677</v>
      </c>
      <c r="G414" s="35" t="s">
        <v>334</v>
      </c>
      <c r="H414" s="36" t="s">
        <v>1288</v>
      </c>
      <c r="I414" s="35" t="s">
        <v>62</v>
      </c>
    </row>
    <row r="415" spans="1:9" s="35" customFormat="1" ht="33.75" x14ac:dyDescent="0.25">
      <c r="A415" s="35" t="s">
        <v>1289</v>
      </c>
      <c r="B415" s="36" t="s">
        <v>1290</v>
      </c>
      <c r="C415" s="39">
        <v>74040</v>
      </c>
      <c r="D415" s="39">
        <v>44424</v>
      </c>
      <c r="E415" s="52">
        <v>42370</v>
      </c>
      <c r="F415" s="52">
        <v>42735</v>
      </c>
      <c r="G415" s="35" t="s">
        <v>334</v>
      </c>
      <c r="H415" s="36" t="s">
        <v>1290</v>
      </c>
      <c r="I415" s="35" t="s">
        <v>62</v>
      </c>
    </row>
    <row r="416" spans="1:9" s="35" customFormat="1" ht="22.5" x14ac:dyDescent="0.25">
      <c r="A416" s="35" t="s">
        <v>1291</v>
      </c>
      <c r="B416" s="36" t="s">
        <v>1292</v>
      </c>
      <c r="C416" s="39">
        <v>73659.399999999994</v>
      </c>
      <c r="D416" s="39">
        <v>29464.400000000001</v>
      </c>
      <c r="E416" s="52">
        <v>43101</v>
      </c>
      <c r="F416" s="52">
        <v>43465</v>
      </c>
      <c r="G416" s="35" t="s">
        <v>334</v>
      </c>
      <c r="H416" s="36" t="s">
        <v>1293</v>
      </c>
      <c r="I416" s="35" t="s">
        <v>62</v>
      </c>
    </row>
    <row r="417" spans="1:9" s="35" customFormat="1" ht="33.75" x14ac:dyDescent="0.25">
      <c r="A417" s="35" t="s">
        <v>1294</v>
      </c>
      <c r="B417" s="36" t="s">
        <v>1295</v>
      </c>
      <c r="C417" s="39">
        <v>72634.81</v>
      </c>
      <c r="D417" s="39">
        <v>33858.639999999999</v>
      </c>
      <c r="E417" s="52">
        <v>43101</v>
      </c>
      <c r="F417" s="52">
        <v>43465</v>
      </c>
      <c r="G417" s="35" t="s">
        <v>334</v>
      </c>
      <c r="H417" s="36" t="s">
        <v>1296</v>
      </c>
      <c r="I417" s="35" t="s">
        <v>62</v>
      </c>
    </row>
    <row r="418" spans="1:9" s="35" customFormat="1" ht="56.25" x14ac:dyDescent="0.25">
      <c r="A418" s="35" t="s">
        <v>1297</v>
      </c>
      <c r="B418" s="36" t="s">
        <v>1298</v>
      </c>
      <c r="C418" s="39">
        <v>72127.28</v>
      </c>
      <c r="D418" s="39">
        <v>36063.64</v>
      </c>
      <c r="E418" s="52">
        <v>42156</v>
      </c>
      <c r="F418" s="52">
        <v>42947</v>
      </c>
      <c r="G418" s="35" t="s">
        <v>334</v>
      </c>
      <c r="H418" s="36" t="s">
        <v>1299</v>
      </c>
      <c r="I418" s="35" t="s">
        <v>62</v>
      </c>
    </row>
    <row r="419" spans="1:9" s="35" customFormat="1" ht="33.75" x14ac:dyDescent="0.25">
      <c r="A419" s="35" t="s">
        <v>1300</v>
      </c>
      <c r="B419" s="36" t="s">
        <v>1301</v>
      </c>
      <c r="C419" s="39">
        <v>71920</v>
      </c>
      <c r="D419" s="39">
        <v>26198</v>
      </c>
      <c r="E419" s="52">
        <v>42005</v>
      </c>
      <c r="F419" s="52">
        <v>42551</v>
      </c>
      <c r="G419" s="35" t="s">
        <v>334</v>
      </c>
      <c r="H419" s="36" t="s">
        <v>1302</v>
      </c>
      <c r="I419" s="35" t="s">
        <v>62</v>
      </c>
    </row>
    <row r="420" spans="1:9" s="35" customFormat="1" ht="56.25" x14ac:dyDescent="0.25">
      <c r="A420" s="35" t="s">
        <v>1303</v>
      </c>
      <c r="B420" s="36" t="s">
        <v>1304</v>
      </c>
      <c r="C420" s="39">
        <v>71865.55</v>
      </c>
      <c r="D420" s="39">
        <v>35932.550000000003</v>
      </c>
      <c r="E420" s="52">
        <v>42248</v>
      </c>
      <c r="F420" s="52">
        <v>43159</v>
      </c>
      <c r="G420" s="35" t="s">
        <v>334</v>
      </c>
      <c r="H420" s="36" t="s">
        <v>1305</v>
      </c>
      <c r="I420" s="35" t="s">
        <v>62</v>
      </c>
    </row>
    <row r="421" spans="1:9" s="35" customFormat="1" ht="22.5" x14ac:dyDescent="0.25">
      <c r="A421" s="35" t="s">
        <v>1306</v>
      </c>
      <c r="B421" s="36" t="s">
        <v>1307</v>
      </c>
      <c r="C421" s="39">
        <v>70478</v>
      </c>
      <c r="D421" s="39">
        <v>22553</v>
      </c>
      <c r="E421" s="52">
        <v>42370</v>
      </c>
      <c r="F421" s="52">
        <v>43251</v>
      </c>
      <c r="G421" s="35" t="s">
        <v>334</v>
      </c>
      <c r="H421" s="36" t="s">
        <v>1308</v>
      </c>
      <c r="I421" s="35" t="s">
        <v>62</v>
      </c>
    </row>
    <row r="422" spans="1:9" s="35" customFormat="1" ht="78.75" x14ac:dyDescent="0.25">
      <c r="A422" s="35" t="s">
        <v>1309</v>
      </c>
      <c r="B422" s="36" t="s">
        <v>1310</v>
      </c>
      <c r="C422" s="39">
        <v>70222.2</v>
      </c>
      <c r="D422" s="39">
        <v>35111.199999999997</v>
      </c>
      <c r="E422" s="52">
        <v>42718</v>
      </c>
      <c r="F422" s="52">
        <v>43160</v>
      </c>
      <c r="G422" s="35" t="s">
        <v>334</v>
      </c>
      <c r="H422" s="36" t="s">
        <v>1311</v>
      </c>
      <c r="I422" s="35" t="s">
        <v>62</v>
      </c>
    </row>
    <row r="423" spans="1:9" s="35" customFormat="1" ht="22.5" x14ac:dyDescent="0.25">
      <c r="A423" s="35" t="s">
        <v>1312</v>
      </c>
      <c r="B423" s="36" t="s">
        <v>1313</v>
      </c>
      <c r="C423" s="39">
        <v>70040.38</v>
      </c>
      <c r="D423" s="39">
        <v>34216.44</v>
      </c>
      <c r="E423" s="52">
        <v>42736</v>
      </c>
      <c r="F423" s="52">
        <v>43190</v>
      </c>
      <c r="G423" s="35" t="s">
        <v>334</v>
      </c>
      <c r="H423" s="36" t="s">
        <v>1314</v>
      </c>
      <c r="I423" s="35" t="s">
        <v>62</v>
      </c>
    </row>
    <row r="424" spans="1:9" s="35" customFormat="1" ht="33.75" x14ac:dyDescent="0.25">
      <c r="A424" s="35" t="s">
        <v>1315</v>
      </c>
      <c r="B424" s="36" t="s">
        <v>1316</v>
      </c>
      <c r="C424" s="39">
        <v>70000</v>
      </c>
      <c r="D424" s="39">
        <v>35000</v>
      </c>
      <c r="E424" s="52">
        <v>43191</v>
      </c>
      <c r="F424" s="52">
        <v>44286</v>
      </c>
      <c r="G424" s="35" t="s">
        <v>334</v>
      </c>
      <c r="H424" s="36" t="s">
        <v>1317</v>
      </c>
      <c r="I424" s="35" t="s">
        <v>62</v>
      </c>
    </row>
    <row r="425" spans="1:9" s="35" customFormat="1" ht="56.25" x14ac:dyDescent="0.25">
      <c r="A425" s="35" t="s">
        <v>1318</v>
      </c>
      <c r="B425" s="36" t="s">
        <v>1319</v>
      </c>
      <c r="C425" s="39">
        <v>69375.600000000006</v>
      </c>
      <c r="D425" s="39">
        <v>20812.68</v>
      </c>
      <c r="E425" s="52">
        <v>43682</v>
      </c>
      <c r="F425" s="52">
        <v>44890</v>
      </c>
      <c r="G425" s="35" t="s">
        <v>334</v>
      </c>
      <c r="H425" s="36" t="s">
        <v>1320</v>
      </c>
      <c r="I425" s="35" t="s">
        <v>62</v>
      </c>
    </row>
    <row r="426" spans="1:9" s="35" customFormat="1" ht="33.75" x14ac:dyDescent="0.25">
      <c r="A426" s="35" t="s">
        <v>1321</v>
      </c>
      <c r="B426" s="36" t="s">
        <v>1322</v>
      </c>
      <c r="C426" s="39">
        <v>68696</v>
      </c>
      <c r="D426" s="39">
        <v>34348</v>
      </c>
      <c r="E426" s="52">
        <v>42407</v>
      </c>
      <c r="F426" s="52">
        <v>43769</v>
      </c>
      <c r="G426" s="35" t="s">
        <v>334</v>
      </c>
      <c r="H426" s="36" t="s">
        <v>1323</v>
      </c>
      <c r="I426" s="35" t="s">
        <v>62</v>
      </c>
    </row>
    <row r="427" spans="1:9" s="35" customFormat="1" ht="11.25" x14ac:dyDescent="0.25">
      <c r="A427" s="35" t="s">
        <v>1324</v>
      </c>
      <c r="B427" s="36" t="s">
        <v>1325</v>
      </c>
      <c r="C427" s="39">
        <v>68658.98</v>
      </c>
      <c r="D427" s="39">
        <v>27461.5</v>
      </c>
      <c r="E427" s="52">
        <v>43101</v>
      </c>
      <c r="F427" s="52">
        <v>43465</v>
      </c>
      <c r="G427" s="35" t="s">
        <v>334</v>
      </c>
      <c r="H427" s="36" t="s">
        <v>1326</v>
      </c>
      <c r="I427" s="35" t="s">
        <v>62</v>
      </c>
    </row>
    <row r="428" spans="1:9" s="35" customFormat="1" ht="11.25" x14ac:dyDescent="0.25">
      <c r="A428" s="35" t="s">
        <v>1327</v>
      </c>
      <c r="B428" s="36" t="s">
        <v>1328</v>
      </c>
      <c r="C428" s="39">
        <v>68030.17</v>
      </c>
      <c r="D428" s="39">
        <v>27209.200000000001</v>
      </c>
      <c r="E428" s="52">
        <v>42370</v>
      </c>
      <c r="F428" s="52">
        <v>42735</v>
      </c>
      <c r="G428" s="35" t="s">
        <v>334</v>
      </c>
      <c r="H428" s="36" t="s">
        <v>359</v>
      </c>
      <c r="I428" s="35" t="s">
        <v>62</v>
      </c>
    </row>
    <row r="429" spans="1:9" s="35" customFormat="1" ht="22.5" x14ac:dyDescent="0.25">
      <c r="A429" s="35" t="s">
        <v>1329</v>
      </c>
      <c r="B429" s="36" t="s">
        <v>1330</v>
      </c>
      <c r="C429" s="39">
        <v>67307.45</v>
      </c>
      <c r="D429" s="39">
        <v>33653.730000000003</v>
      </c>
      <c r="E429" s="52">
        <v>42736</v>
      </c>
      <c r="F429" s="52">
        <v>43100</v>
      </c>
      <c r="G429" s="35" t="s">
        <v>334</v>
      </c>
      <c r="H429" s="36" t="s">
        <v>1331</v>
      </c>
      <c r="I429" s="35" t="s">
        <v>62</v>
      </c>
    </row>
    <row r="430" spans="1:9" s="35" customFormat="1" ht="33.75" x14ac:dyDescent="0.25">
      <c r="A430" s="35" t="s">
        <v>1332</v>
      </c>
      <c r="B430" s="36" t="s">
        <v>1333</v>
      </c>
      <c r="C430" s="39">
        <v>65872.58</v>
      </c>
      <c r="D430" s="39">
        <v>32936.29</v>
      </c>
      <c r="E430" s="52">
        <v>42005</v>
      </c>
      <c r="F430" s="52">
        <v>42369</v>
      </c>
      <c r="G430" s="35" t="s">
        <v>334</v>
      </c>
      <c r="H430" s="36" t="s">
        <v>1334</v>
      </c>
      <c r="I430" s="35" t="s">
        <v>62</v>
      </c>
    </row>
    <row r="431" spans="1:9" s="35" customFormat="1" ht="22.5" x14ac:dyDescent="0.25">
      <c r="A431" s="35" t="s">
        <v>1335</v>
      </c>
      <c r="B431" s="36" t="s">
        <v>1336</v>
      </c>
      <c r="C431" s="39">
        <v>65796.69</v>
      </c>
      <c r="D431" s="39">
        <v>21420.55</v>
      </c>
      <c r="E431" s="52">
        <v>43101</v>
      </c>
      <c r="F431" s="52">
        <v>43465</v>
      </c>
      <c r="G431" s="35" t="s">
        <v>334</v>
      </c>
      <c r="H431" s="36" t="s">
        <v>1337</v>
      </c>
      <c r="I431" s="35" t="s">
        <v>62</v>
      </c>
    </row>
    <row r="432" spans="1:9" s="35" customFormat="1" ht="22.5" x14ac:dyDescent="0.25">
      <c r="A432" s="35" t="s">
        <v>1338</v>
      </c>
      <c r="B432" s="36" t="s">
        <v>1339</v>
      </c>
      <c r="C432" s="39">
        <v>65688</v>
      </c>
      <c r="D432" s="39">
        <v>32844</v>
      </c>
      <c r="E432" s="52">
        <v>42370</v>
      </c>
      <c r="F432" s="52">
        <v>42735</v>
      </c>
      <c r="G432" s="35" t="s">
        <v>334</v>
      </c>
      <c r="H432" s="36" t="s">
        <v>1340</v>
      </c>
      <c r="I432" s="35" t="s">
        <v>62</v>
      </c>
    </row>
    <row r="433" spans="1:9" s="35" customFormat="1" ht="11.25" x14ac:dyDescent="0.25">
      <c r="A433" s="35" t="s">
        <v>1341</v>
      </c>
      <c r="B433" s="36" t="s">
        <v>1342</v>
      </c>
      <c r="C433" s="39">
        <v>65555.990000000005</v>
      </c>
      <c r="D433" s="39">
        <v>26222</v>
      </c>
      <c r="E433" s="52">
        <v>42705</v>
      </c>
      <c r="F433" s="52">
        <v>43434</v>
      </c>
      <c r="G433" s="35" t="s">
        <v>334</v>
      </c>
      <c r="H433" s="36" t="s">
        <v>1343</v>
      </c>
      <c r="I433" s="35" t="s">
        <v>62</v>
      </c>
    </row>
    <row r="434" spans="1:9" s="35" customFormat="1" ht="45" x14ac:dyDescent="0.25">
      <c r="A434" s="35" t="s">
        <v>1344</v>
      </c>
      <c r="B434" s="36" t="s">
        <v>1345</v>
      </c>
      <c r="C434" s="39">
        <v>65295</v>
      </c>
      <c r="D434" s="39">
        <v>19500</v>
      </c>
      <c r="E434" s="52">
        <v>42248</v>
      </c>
      <c r="F434" s="52">
        <v>42613</v>
      </c>
      <c r="G434" s="35" t="s">
        <v>334</v>
      </c>
      <c r="H434" s="36" t="s">
        <v>1346</v>
      </c>
      <c r="I434" s="35" t="s">
        <v>62</v>
      </c>
    </row>
    <row r="435" spans="1:9" s="35" customFormat="1" ht="22.5" x14ac:dyDescent="0.25">
      <c r="A435" s="35" t="s">
        <v>1347</v>
      </c>
      <c r="B435" s="36" t="s">
        <v>1348</v>
      </c>
      <c r="C435" s="39">
        <v>65250.31</v>
      </c>
      <c r="D435" s="39">
        <v>26005.4</v>
      </c>
      <c r="E435" s="52">
        <v>42005</v>
      </c>
      <c r="F435" s="52">
        <v>42369</v>
      </c>
      <c r="G435" s="35" t="s">
        <v>334</v>
      </c>
      <c r="H435" s="36" t="s">
        <v>1349</v>
      </c>
      <c r="I435" s="35" t="s">
        <v>62</v>
      </c>
    </row>
    <row r="436" spans="1:9" s="35" customFormat="1" ht="22.5" x14ac:dyDescent="0.25">
      <c r="A436" s="35" t="s">
        <v>1350</v>
      </c>
      <c r="B436" s="36" t="s">
        <v>1351</v>
      </c>
      <c r="C436" s="39">
        <v>65215.21</v>
      </c>
      <c r="D436" s="39">
        <v>65215.21</v>
      </c>
      <c r="E436" s="52">
        <v>42856</v>
      </c>
      <c r="F436" s="52">
        <v>44317</v>
      </c>
      <c r="G436" s="35" t="s">
        <v>334</v>
      </c>
      <c r="H436" s="36" t="s">
        <v>1352</v>
      </c>
      <c r="I436" s="35" t="s">
        <v>62</v>
      </c>
    </row>
    <row r="437" spans="1:9" s="35" customFormat="1" ht="22.5" x14ac:dyDescent="0.25">
      <c r="A437" s="35" t="s">
        <v>1353</v>
      </c>
      <c r="B437" s="36" t="s">
        <v>1354</v>
      </c>
      <c r="C437" s="39">
        <v>65053.11</v>
      </c>
      <c r="D437" s="39">
        <v>23164</v>
      </c>
      <c r="E437" s="52">
        <v>42736</v>
      </c>
      <c r="F437" s="52">
        <v>43100</v>
      </c>
      <c r="G437" s="35" t="s">
        <v>334</v>
      </c>
      <c r="H437" s="36" t="s">
        <v>1355</v>
      </c>
      <c r="I437" s="35" t="s">
        <v>62</v>
      </c>
    </row>
    <row r="438" spans="1:9" s="35" customFormat="1" ht="33.75" x14ac:dyDescent="0.25">
      <c r="A438" s="35" t="s">
        <v>1356</v>
      </c>
      <c r="B438" s="36" t="s">
        <v>1357</v>
      </c>
      <c r="C438" s="39">
        <v>64789.4</v>
      </c>
      <c r="D438" s="39">
        <v>64789.4</v>
      </c>
      <c r="E438" s="52">
        <v>43344</v>
      </c>
      <c r="F438" s="52">
        <v>44561</v>
      </c>
      <c r="G438" s="35" t="s">
        <v>334</v>
      </c>
      <c r="H438" s="36" t="s">
        <v>1358</v>
      </c>
      <c r="I438" s="35" t="s">
        <v>62</v>
      </c>
    </row>
    <row r="439" spans="1:9" s="35" customFormat="1" ht="33.75" x14ac:dyDescent="0.25">
      <c r="A439" s="35" t="s">
        <v>1359</v>
      </c>
      <c r="B439" s="36" t="s">
        <v>1360</v>
      </c>
      <c r="C439" s="39">
        <v>64639.54</v>
      </c>
      <c r="D439" s="39">
        <v>32319.77</v>
      </c>
      <c r="E439" s="52">
        <v>42064</v>
      </c>
      <c r="F439" s="52">
        <v>42916</v>
      </c>
      <c r="G439" s="35" t="s">
        <v>334</v>
      </c>
      <c r="H439" s="36" t="s">
        <v>1361</v>
      </c>
      <c r="I439" s="35" t="s">
        <v>62</v>
      </c>
    </row>
    <row r="440" spans="1:9" s="35" customFormat="1" ht="45" x14ac:dyDescent="0.25">
      <c r="A440" s="35" t="s">
        <v>1362</v>
      </c>
      <c r="B440" s="36" t="s">
        <v>1363</v>
      </c>
      <c r="C440" s="39">
        <v>64616.83</v>
      </c>
      <c r="D440" s="39">
        <v>32308.41</v>
      </c>
      <c r="E440" s="52">
        <v>43009</v>
      </c>
      <c r="F440" s="52">
        <v>43465</v>
      </c>
      <c r="G440" s="35" t="s">
        <v>334</v>
      </c>
      <c r="H440" s="36" t="s">
        <v>1364</v>
      </c>
      <c r="I440" s="35" t="s">
        <v>62</v>
      </c>
    </row>
    <row r="441" spans="1:9" s="35" customFormat="1" ht="78.75" x14ac:dyDescent="0.25">
      <c r="A441" s="35" t="s">
        <v>1365</v>
      </c>
      <c r="B441" s="36" t="s">
        <v>1366</v>
      </c>
      <c r="C441" s="39">
        <v>64600</v>
      </c>
      <c r="D441" s="39">
        <v>51680</v>
      </c>
      <c r="E441" s="52">
        <v>43221</v>
      </c>
      <c r="F441" s="52">
        <v>44196</v>
      </c>
      <c r="G441" s="35" t="s">
        <v>334</v>
      </c>
      <c r="H441" s="36" t="s">
        <v>1367</v>
      </c>
      <c r="I441" s="35" t="s">
        <v>62</v>
      </c>
    </row>
    <row r="442" spans="1:9" s="35" customFormat="1" ht="56.25" x14ac:dyDescent="0.25">
      <c r="A442" s="35" t="s">
        <v>1368</v>
      </c>
      <c r="B442" s="36" t="s">
        <v>1369</v>
      </c>
      <c r="C442" s="39">
        <v>64306.84</v>
      </c>
      <c r="D442" s="39">
        <v>32153.42</v>
      </c>
      <c r="E442" s="52">
        <v>42887</v>
      </c>
      <c r="F442" s="52">
        <v>43496</v>
      </c>
      <c r="G442" s="35" t="s">
        <v>334</v>
      </c>
      <c r="H442" s="36" t="s">
        <v>1370</v>
      </c>
      <c r="I442" s="35" t="s">
        <v>62</v>
      </c>
    </row>
    <row r="443" spans="1:9" s="35" customFormat="1" ht="33.75" x14ac:dyDescent="0.25">
      <c r="A443" s="35" t="s">
        <v>1371</v>
      </c>
      <c r="B443" s="36" t="s">
        <v>1372</v>
      </c>
      <c r="C443" s="39">
        <v>64022</v>
      </c>
      <c r="D443" s="39">
        <v>25609</v>
      </c>
      <c r="E443" s="52">
        <v>43070</v>
      </c>
      <c r="F443" s="52">
        <v>43799</v>
      </c>
      <c r="G443" s="35" t="s">
        <v>334</v>
      </c>
      <c r="H443" s="36" t="s">
        <v>1373</v>
      </c>
      <c r="I443" s="35" t="s">
        <v>62</v>
      </c>
    </row>
    <row r="444" spans="1:9" s="35" customFormat="1" ht="22.5" x14ac:dyDescent="0.25">
      <c r="A444" s="35" t="s">
        <v>1374</v>
      </c>
      <c r="B444" s="36" t="s">
        <v>1375</v>
      </c>
      <c r="C444" s="39">
        <v>63947</v>
      </c>
      <c r="D444" s="39">
        <v>21102</v>
      </c>
      <c r="E444" s="52">
        <v>42095</v>
      </c>
      <c r="F444" s="52">
        <v>42460</v>
      </c>
      <c r="G444" s="35" t="s">
        <v>334</v>
      </c>
      <c r="H444" s="36" t="s">
        <v>1376</v>
      </c>
      <c r="I444" s="35" t="s">
        <v>62</v>
      </c>
    </row>
    <row r="445" spans="1:9" s="35" customFormat="1" ht="33.75" x14ac:dyDescent="0.25">
      <c r="A445" s="35" t="s">
        <v>1377</v>
      </c>
      <c r="B445" s="36" t="s">
        <v>1378</v>
      </c>
      <c r="C445" s="39">
        <v>63357.31</v>
      </c>
      <c r="D445" s="39">
        <v>30037.31</v>
      </c>
      <c r="E445" s="52">
        <v>41974</v>
      </c>
      <c r="F445" s="52">
        <v>42735</v>
      </c>
      <c r="G445" s="35" t="s">
        <v>334</v>
      </c>
      <c r="H445" s="36" t="s">
        <v>1378</v>
      </c>
      <c r="I445" s="35" t="s">
        <v>62</v>
      </c>
    </row>
    <row r="446" spans="1:9" s="35" customFormat="1" ht="22.5" x14ac:dyDescent="0.25">
      <c r="A446" s="35" t="s">
        <v>1379</v>
      </c>
      <c r="B446" s="36" t="s">
        <v>1380</v>
      </c>
      <c r="C446" s="39">
        <v>63325</v>
      </c>
      <c r="D446" s="39">
        <v>16465</v>
      </c>
      <c r="E446" s="52">
        <v>42005</v>
      </c>
      <c r="F446" s="52">
        <v>42369</v>
      </c>
      <c r="G446" s="35" t="s">
        <v>334</v>
      </c>
      <c r="H446" s="36" t="s">
        <v>1381</v>
      </c>
      <c r="I446" s="35" t="s">
        <v>62</v>
      </c>
    </row>
    <row r="447" spans="1:9" s="35" customFormat="1" ht="22.5" x14ac:dyDescent="0.25">
      <c r="A447" s="35" t="s">
        <v>1382</v>
      </c>
      <c r="B447" s="36" t="s">
        <v>1383</v>
      </c>
      <c r="C447" s="39">
        <v>63034.9</v>
      </c>
      <c r="D447" s="39">
        <v>20427.919999999998</v>
      </c>
      <c r="E447" s="52">
        <v>42370</v>
      </c>
      <c r="F447" s="52">
        <v>42735</v>
      </c>
      <c r="G447" s="35" t="s">
        <v>334</v>
      </c>
      <c r="H447" s="36" t="s">
        <v>1384</v>
      </c>
      <c r="I447" s="35" t="s">
        <v>62</v>
      </c>
    </row>
    <row r="448" spans="1:9" s="35" customFormat="1" ht="22.5" x14ac:dyDescent="0.25">
      <c r="A448" s="35" t="s">
        <v>1385</v>
      </c>
      <c r="B448" s="36" t="s">
        <v>1386</v>
      </c>
      <c r="C448" s="39">
        <v>63022.22</v>
      </c>
      <c r="D448" s="39">
        <v>37813.33</v>
      </c>
      <c r="E448" s="52">
        <v>42430</v>
      </c>
      <c r="F448" s="52">
        <v>43830</v>
      </c>
      <c r="G448" s="35" t="s">
        <v>334</v>
      </c>
      <c r="H448" s="36" t="s">
        <v>1387</v>
      </c>
      <c r="I448" s="35" t="s">
        <v>62</v>
      </c>
    </row>
    <row r="449" spans="1:9" s="35" customFormat="1" ht="22.5" x14ac:dyDescent="0.25">
      <c r="A449" s="35" t="s">
        <v>1388</v>
      </c>
      <c r="B449" s="36" t="s">
        <v>1389</v>
      </c>
      <c r="C449" s="39">
        <v>62424</v>
      </c>
      <c r="D449" s="39">
        <v>49939</v>
      </c>
      <c r="E449" s="52">
        <v>43466</v>
      </c>
      <c r="F449" s="52">
        <v>44104</v>
      </c>
      <c r="G449" s="35" t="s">
        <v>334</v>
      </c>
      <c r="H449" s="36" t="s">
        <v>1390</v>
      </c>
      <c r="I449" s="35" t="s">
        <v>62</v>
      </c>
    </row>
    <row r="450" spans="1:9" s="35" customFormat="1" ht="67.5" x14ac:dyDescent="0.25">
      <c r="A450" s="35" t="s">
        <v>1391</v>
      </c>
      <c r="B450" s="36" t="s">
        <v>1392</v>
      </c>
      <c r="C450" s="39">
        <v>61867.75</v>
      </c>
      <c r="D450" s="39">
        <v>24747.1</v>
      </c>
      <c r="E450" s="52">
        <v>43101</v>
      </c>
      <c r="F450" s="52">
        <v>43465</v>
      </c>
      <c r="G450" s="35" t="s">
        <v>334</v>
      </c>
      <c r="H450" s="36" t="s">
        <v>1393</v>
      </c>
      <c r="I450" s="35" t="s">
        <v>62</v>
      </c>
    </row>
    <row r="451" spans="1:9" s="35" customFormat="1" ht="67.5" x14ac:dyDescent="0.25">
      <c r="A451" s="35" t="s">
        <v>1394</v>
      </c>
      <c r="B451" s="36" t="s">
        <v>1395</v>
      </c>
      <c r="C451" s="39">
        <v>60958.9</v>
      </c>
      <c r="D451" s="39">
        <v>29806.9</v>
      </c>
      <c r="E451" s="52">
        <v>43466</v>
      </c>
      <c r="F451" s="52">
        <v>43830</v>
      </c>
      <c r="G451" s="35" t="s">
        <v>334</v>
      </c>
      <c r="H451" s="36" t="s">
        <v>1396</v>
      </c>
      <c r="I451" s="35" t="s">
        <v>62</v>
      </c>
    </row>
    <row r="452" spans="1:9" s="35" customFormat="1" ht="22.5" x14ac:dyDescent="0.25">
      <c r="A452" s="35" t="s">
        <v>1397</v>
      </c>
      <c r="B452" s="36" t="s">
        <v>1398</v>
      </c>
      <c r="C452" s="39">
        <v>59836.22</v>
      </c>
      <c r="D452" s="39">
        <v>23934.49</v>
      </c>
      <c r="E452" s="52">
        <v>42736</v>
      </c>
      <c r="F452" s="52">
        <v>43100</v>
      </c>
      <c r="G452" s="35" t="s">
        <v>334</v>
      </c>
      <c r="H452" s="36" t="s">
        <v>1399</v>
      </c>
      <c r="I452" s="35" t="s">
        <v>62</v>
      </c>
    </row>
    <row r="453" spans="1:9" s="35" customFormat="1" ht="45" x14ac:dyDescent="0.25">
      <c r="A453" s="35" t="s">
        <v>1400</v>
      </c>
      <c r="B453" s="36" t="s">
        <v>1401</v>
      </c>
      <c r="C453" s="39">
        <v>58811</v>
      </c>
      <c r="D453" s="39">
        <v>30329</v>
      </c>
      <c r="E453" s="52">
        <v>42005</v>
      </c>
      <c r="F453" s="52">
        <v>42369</v>
      </c>
      <c r="G453" s="35" t="s">
        <v>334</v>
      </c>
      <c r="H453" s="36" t="s">
        <v>1402</v>
      </c>
      <c r="I453" s="35" t="s">
        <v>62</v>
      </c>
    </row>
    <row r="454" spans="1:9" s="35" customFormat="1" ht="22.5" x14ac:dyDescent="0.25">
      <c r="A454" s="35" t="s">
        <v>1403</v>
      </c>
      <c r="B454" s="36" t="s">
        <v>1404</v>
      </c>
      <c r="C454" s="39">
        <v>58276.28</v>
      </c>
      <c r="D454" s="39">
        <v>34956</v>
      </c>
      <c r="E454" s="52">
        <v>42095</v>
      </c>
      <c r="F454" s="52">
        <v>43100</v>
      </c>
      <c r="G454" s="35" t="s">
        <v>334</v>
      </c>
      <c r="H454" s="36" t="s">
        <v>359</v>
      </c>
      <c r="I454" s="35" t="s">
        <v>62</v>
      </c>
    </row>
    <row r="455" spans="1:9" s="35" customFormat="1" ht="22.5" x14ac:dyDescent="0.25">
      <c r="A455" s="35" t="s">
        <v>1405</v>
      </c>
      <c r="B455" s="36" t="s">
        <v>1406</v>
      </c>
      <c r="C455" s="39">
        <v>57743.58</v>
      </c>
      <c r="D455" s="39">
        <v>23097.43</v>
      </c>
      <c r="E455" s="52">
        <v>43101</v>
      </c>
      <c r="F455" s="52">
        <v>43465</v>
      </c>
      <c r="G455" s="35" t="s">
        <v>334</v>
      </c>
      <c r="H455" s="36" t="s">
        <v>1407</v>
      </c>
      <c r="I455" s="35" t="s">
        <v>62</v>
      </c>
    </row>
    <row r="456" spans="1:9" s="35" customFormat="1" ht="22.5" x14ac:dyDescent="0.25">
      <c r="A456" s="35" t="s">
        <v>1408</v>
      </c>
      <c r="B456" s="36" t="s">
        <v>1409</v>
      </c>
      <c r="C456" s="39">
        <v>55500</v>
      </c>
      <c r="D456" s="39">
        <v>20992</v>
      </c>
      <c r="E456" s="52">
        <v>42736</v>
      </c>
      <c r="F456" s="52">
        <v>43100</v>
      </c>
      <c r="G456" s="35" t="s">
        <v>334</v>
      </c>
      <c r="H456" s="36" t="s">
        <v>1410</v>
      </c>
      <c r="I456" s="35" t="s">
        <v>62</v>
      </c>
    </row>
    <row r="457" spans="1:9" s="35" customFormat="1" ht="22.5" x14ac:dyDescent="0.25">
      <c r="A457" s="35" t="s">
        <v>1411</v>
      </c>
      <c r="B457" s="36" t="s">
        <v>1412</v>
      </c>
      <c r="C457" s="39">
        <v>55076.800000000003</v>
      </c>
      <c r="D457" s="39">
        <v>27538.400000000001</v>
      </c>
      <c r="E457" s="52">
        <v>42979</v>
      </c>
      <c r="F457" s="52">
        <v>43465</v>
      </c>
      <c r="G457" s="35" t="s">
        <v>334</v>
      </c>
      <c r="H457" s="36" t="s">
        <v>1413</v>
      </c>
      <c r="I457" s="35" t="s">
        <v>62</v>
      </c>
    </row>
    <row r="458" spans="1:9" s="35" customFormat="1" ht="22.5" x14ac:dyDescent="0.25">
      <c r="A458" s="35" t="s">
        <v>1414</v>
      </c>
      <c r="B458" s="36" t="s">
        <v>1415</v>
      </c>
      <c r="C458" s="39">
        <v>54787.53</v>
      </c>
      <c r="D458" s="39">
        <v>54787.53</v>
      </c>
      <c r="E458" s="52">
        <v>42826</v>
      </c>
      <c r="F458" s="52">
        <v>44196</v>
      </c>
      <c r="G458" s="35" t="s">
        <v>334</v>
      </c>
      <c r="H458" s="36" t="s">
        <v>1416</v>
      </c>
      <c r="I458" s="35" t="s">
        <v>62</v>
      </c>
    </row>
    <row r="459" spans="1:9" s="35" customFormat="1" ht="56.25" x14ac:dyDescent="0.25">
      <c r="A459" s="35" t="s">
        <v>1417</v>
      </c>
      <c r="B459" s="36" t="s">
        <v>1418</v>
      </c>
      <c r="C459" s="39">
        <v>54757.8</v>
      </c>
      <c r="D459" s="39">
        <v>33023</v>
      </c>
      <c r="E459" s="52">
        <v>43466</v>
      </c>
      <c r="F459" s="52">
        <v>44377</v>
      </c>
      <c r="G459" s="35" t="s">
        <v>334</v>
      </c>
      <c r="H459" s="36" t="s">
        <v>1419</v>
      </c>
      <c r="I459" s="35" t="s">
        <v>62</v>
      </c>
    </row>
    <row r="460" spans="1:9" s="35" customFormat="1" ht="56.25" x14ac:dyDescent="0.25">
      <c r="A460" s="35" t="s">
        <v>1420</v>
      </c>
      <c r="B460" s="36" t="s">
        <v>1421</v>
      </c>
      <c r="C460" s="39">
        <v>54236</v>
      </c>
      <c r="D460" s="39">
        <v>16271</v>
      </c>
      <c r="E460" s="52">
        <v>42736</v>
      </c>
      <c r="F460" s="52">
        <v>43555</v>
      </c>
      <c r="G460" s="35" t="s">
        <v>334</v>
      </c>
      <c r="H460" s="36" t="s">
        <v>1422</v>
      </c>
      <c r="I460" s="35" t="s">
        <v>62</v>
      </c>
    </row>
    <row r="461" spans="1:9" s="35" customFormat="1" ht="22.5" x14ac:dyDescent="0.25">
      <c r="A461" s="35" t="s">
        <v>1423</v>
      </c>
      <c r="B461" s="36" t="s">
        <v>1424</v>
      </c>
      <c r="C461" s="39">
        <v>53617.09</v>
      </c>
      <c r="D461" s="39">
        <v>32170.25</v>
      </c>
      <c r="E461" s="52">
        <v>42005</v>
      </c>
      <c r="F461" s="52">
        <v>43100</v>
      </c>
      <c r="G461" s="35" t="s">
        <v>334</v>
      </c>
      <c r="H461" s="36" t="s">
        <v>1425</v>
      </c>
      <c r="I461" s="35" t="s">
        <v>62</v>
      </c>
    </row>
    <row r="462" spans="1:9" s="35" customFormat="1" ht="22.5" x14ac:dyDescent="0.25">
      <c r="A462" s="35" t="s">
        <v>1426</v>
      </c>
      <c r="B462" s="36" t="s">
        <v>1427</v>
      </c>
      <c r="C462" s="39">
        <v>53500</v>
      </c>
      <c r="D462" s="39">
        <v>23790</v>
      </c>
      <c r="E462" s="52">
        <v>42491</v>
      </c>
      <c r="F462" s="52">
        <v>43100</v>
      </c>
      <c r="G462" s="35" t="s">
        <v>334</v>
      </c>
      <c r="H462" s="36" t="s">
        <v>1428</v>
      </c>
      <c r="I462" s="35" t="s">
        <v>62</v>
      </c>
    </row>
    <row r="463" spans="1:9" s="35" customFormat="1" ht="22.5" x14ac:dyDescent="0.25">
      <c r="A463" s="35" t="s">
        <v>1429</v>
      </c>
      <c r="B463" s="36" t="s">
        <v>1430</v>
      </c>
      <c r="C463" s="39">
        <v>53000</v>
      </c>
      <c r="D463" s="39">
        <v>10600</v>
      </c>
      <c r="E463" s="52">
        <v>43346</v>
      </c>
      <c r="F463" s="52">
        <v>43830</v>
      </c>
      <c r="G463" s="35" t="s">
        <v>334</v>
      </c>
      <c r="H463" s="36" t="s">
        <v>1431</v>
      </c>
      <c r="I463" s="35" t="s">
        <v>62</v>
      </c>
    </row>
    <row r="464" spans="1:9" s="35" customFormat="1" ht="11.25" x14ac:dyDescent="0.25">
      <c r="A464" s="35" t="s">
        <v>1432</v>
      </c>
      <c r="B464" s="36" t="s">
        <v>1433</v>
      </c>
      <c r="C464" s="39">
        <v>50125.73</v>
      </c>
      <c r="D464" s="39">
        <v>27040</v>
      </c>
      <c r="E464" s="52">
        <v>42156</v>
      </c>
      <c r="F464" s="52">
        <v>43281</v>
      </c>
      <c r="G464" s="35" t="s">
        <v>334</v>
      </c>
      <c r="H464" s="36" t="s">
        <v>359</v>
      </c>
      <c r="I464" s="35" t="s">
        <v>62</v>
      </c>
    </row>
    <row r="465" spans="1:9" s="35" customFormat="1" ht="56.25" x14ac:dyDescent="0.25">
      <c r="A465" s="35" t="s">
        <v>1434</v>
      </c>
      <c r="B465" s="36" t="s">
        <v>1435</v>
      </c>
      <c r="C465" s="39">
        <v>49855.25</v>
      </c>
      <c r="D465" s="39">
        <v>29910</v>
      </c>
      <c r="E465" s="52">
        <v>43101</v>
      </c>
      <c r="F465" s="52">
        <v>43616</v>
      </c>
      <c r="G465" s="35" t="s">
        <v>334</v>
      </c>
      <c r="H465" s="36" t="s">
        <v>1436</v>
      </c>
      <c r="I465" s="35" t="s">
        <v>62</v>
      </c>
    </row>
    <row r="466" spans="1:9" s="35" customFormat="1" ht="33.75" x14ac:dyDescent="0.25">
      <c r="A466" s="35" t="s">
        <v>1437</v>
      </c>
      <c r="B466" s="36" t="s">
        <v>1438</v>
      </c>
      <c r="C466" s="39">
        <v>49746</v>
      </c>
      <c r="D466" s="39">
        <v>24873</v>
      </c>
      <c r="E466" s="52">
        <v>42005</v>
      </c>
      <c r="F466" s="52">
        <v>42429</v>
      </c>
      <c r="G466" s="35" t="s">
        <v>334</v>
      </c>
      <c r="H466" s="36" t="s">
        <v>359</v>
      </c>
      <c r="I466" s="35" t="s">
        <v>62</v>
      </c>
    </row>
    <row r="467" spans="1:9" s="35" customFormat="1" ht="33.75" x14ac:dyDescent="0.25">
      <c r="A467" s="35" t="s">
        <v>1439</v>
      </c>
      <c r="B467" s="36" t="s">
        <v>1440</v>
      </c>
      <c r="C467" s="39">
        <v>49666.37</v>
      </c>
      <c r="D467" s="39">
        <v>14394.03</v>
      </c>
      <c r="E467" s="52">
        <v>43466</v>
      </c>
      <c r="F467" s="52">
        <v>44196</v>
      </c>
      <c r="G467" s="35" t="s">
        <v>334</v>
      </c>
      <c r="H467" s="36" t="s">
        <v>1441</v>
      </c>
      <c r="I467" s="35" t="s">
        <v>62</v>
      </c>
    </row>
    <row r="468" spans="1:9" s="35" customFormat="1" ht="45" x14ac:dyDescent="0.25">
      <c r="A468" s="35" t="s">
        <v>1442</v>
      </c>
      <c r="B468" s="36" t="s">
        <v>1443</v>
      </c>
      <c r="C468" s="39">
        <v>49360.800000000003</v>
      </c>
      <c r="D468" s="39">
        <v>39488</v>
      </c>
      <c r="E468" s="52">
        <v>43313</v>
      </c>
      <c r="F468" s="52">
        <v>44926</v>
      </c>
      <c r="G468" s="35" t="s">
        <v>334</v>
      </c>
      <c r="H468" s="36" t="s">
        <v>1444</v>
      </c>
      <c r="I468" s="35" t="s">
        <v>62</v>
      </c>
    </row>
    <row r="469" spans="1:9" s="35" customFormat="1" ht="33.75" x14ac:dyDescent="0.25">
      <c r="A469" s="35" t="s">
        <v>1445</v>
      </c>
      <c r="B469" s="36" t="s">
        <v>1446</v>
      </c>
      <c r="C469" s="39">
        <v>48600</v>
      </c>
      <c r="D469" s="39">
        <v>24300</v>
      </c>
      <c r="E469" s="52">
        <v>42005</v>
      </c>
      <c r="F469" s="52">
        <v>43131</v>
      </c>
      <c r="G469" s="35" t="s">
        <v>334</v>
      </c>
      <c r="H469" s="36" t="s">
        <v>1447</v>
      </c>
      <c r="I469" s="35" t="s">
        <v>62</v>
      </c>
    </row>
    <row r="470" spans="1:9" s="35" customFormat="1" ht="45" x14ac:dyDescent="0.25">
      <c r="A470" s="35" t="s">
        <v>1448</v>
      </c>
      <c r="B470" s="36" t="s">
        <v>1449</v>
      </c>
      <c r="C470" s="39">
        <v>48478.6</v>
      </c>
      <c r="D470" s="39">
        <v>24239.3</v>
      </c>
      <c r="E470" s="52">
        <v>42005</v>
      </c>
      <c r="F470" s="52">
        <v>42886</v>
      </c>
      <c r="G470" s="35" t="s">
        <v>334</v>
      </c>
      <c r="H470" s="36" t="s">
        <v>1450</v>
      </c>
      <c r="I470" s="35" t="s">
        <v>62</v>
      </c>
    </row>
    <row r="471" spans="1:9" s="35" customFormat="1" ht="22.5" x14ac:dyDescent="0.25">
      <c r="A471" s="35" t="s">
        <v>1451</v>
      </c>
      <c r="B471" s="36" t="s">
        <v>1452</v>
      </c>
      <c r="C471" s="39">
        <v>48315.47</v>
      </c>
      <c r="D471" s="39">
        <v>19326</v>
      </c>
      <c r="E471" s="52">
        <v>42006</v>
      </c>
      <c r="F471" s="52">
        <v>43281</v>
      </c>
      <c r="G471" s="35" t="s">
        <v>334</v>
      </c>
      <c r="H471" s="36" t="s">
        <v>359</v>
      </c>
      <c r="I471" s="35" t="s">
        <v>62</v>
      </c>
    </row>
    <row r="472" spans="1:9" s="35" customFormat="1" ht="33.75" x14ac:dyDescent="0.25">
      <c r="A472" s="35" t="s">
        <v>1453</v>
      </c>
      <c r="B472" s="36" t="s">
        <v>1454</v>
      </c>
      <c r="C472" s="39">
        <v>48000</v>
      </c>
      <c r="D472" s="39">
        <v>24000</v>
      </c>
      <c r="E472" s="52">
        <v>42795</v>
      </c>
      <c r="F472" s="52">
        <v>43465</v>
      </c>
      <c r="G472" s="35" t="s">
        <v>334</v>
      </c>
      <c r="H472" s="36" t="s">
        <v>1455</v>
      </c>
      <c r="I472" s="35" t="s">
        <v>62</v>
      </c>
    </row>
    <row r="473" spans="1:9" s="35" customFormat="1" ht="33.75" x14ac:dyDescent="0.25">
      <c r="A473" s="35" t="s">
        <v>1456</v>
      </c>
      <c r="B473" s="36" t="s">
        <v>1457</v>
      </c>
      <c r="C473" s="39">
        <v>47583.75</v>
      </c>
      <c r="D473" s="39">
        <v>47583.75</v>
      </c>
      <c r="E473" s="52">
        <v>42795</v>
      </c>
      <c r="F473" s="52">
        <v>43525</v>
      </c>
      <c r="G473" s="35" t="s">
        <v>334</v>
      </c>
      <c r="H473" s="36" t="s">
        <v>1458</v>
      </c>
      <c r="I473" s="35" t="s">
        <v>62</v>
      </c>
    </row>
    <row r="474" spans="1:9" s="35" customFormat="1" ht="11.25" x14ac:dyDescent="0.25">
      <c r="A474" s="35" t="s">
        <v>1459</v>
      </c>
      <c r="B474" s="36" t="s">
        <v>1460</v>
      </c>
      <c r="C474" s="39">
        <v>45716.5</v>
      </c>
      <c r="D474" s="39">
        <v>6857.47</v>
      </c>
      <c r="E474" s="52">
        <v>43221</v>
      </c>
      <c r="F474" s="52">
        <v>43435</v>
      </c>
      <c r="G474" s="35" t="s">
        <v>334</v>
      </c>
      <c r="H474" s="36" t="s">
        <v>1461</v>
      </c>
      <c r="I474" s="35" t="s">
        <v>62</v>
      </c>
    </row>
    <row r="475" spans="1:9" s="35" customFormat="1" ht="22.5" x14ac:dyDescent="0.25">
      <c r="A475" s="35" t="s">
        <v>1462</v>
      </c>
      <c r="B475" s="36" t="s">
        <v>1463</v>
      </c>
      <c r="C475" s="39">
        <v>45169.4</v>
      </c>
      <c r="D475" s="39">
        <v>22584.7</v>
      </c>
      <c r="E475" s="52">
        <v>42736</v>
      </c>
      <c r="F475" s="52">
        <v>43100</v>
      </c>
      <c r="G475" s="35" t="s">
        <v>334</v>
      </c>
      <c r="H475" s="36" t="s">
        <v>1464</v>
      </c>
      <c r="I475" s="35" t="s">
        <v>62</v>
      </c>
    </row>
    <row r="476" spans="1:9" s="35" customFormat="1" ht="22.5" x14ac:dyDescent="0.25">
      <c r="A476" s="35" t="s">
        <v>1465</v>
      </c>
      <c r="B476" s="36" t="s">
        <v>1466</v>
      </c>
      <c r="C476" s="39">
        <v>44426.8</v>
      </c>
      <c r="D476" s="39">
        <v>22213.4</v>
      </c>
      <c r="E476" s="52">
        <v>42767</v>
      </c>
      <c r="F476" s="52">
        <v>43585</v>
      </c>
      <c r="G476" s="35" t="s">
        <v>334</v>
      </c>
      <c r="H476" s="36" t="s">
        <v>1467</v>
      </c>
      <c r="I476" s="35" t="s">
        <v>62</v>
      </c>
    </row>
    <row r="477" spans="1:9" s="35" customFormat="1" ht="33.75" x14ac:dyDescent="0.25">
      <c r="A477" s="35" t="s">
        <v>1468</v>
      </c>
      <c r="B477" s="36" t="s">
        <v>1469</v>
      </c>
      <c r="C477" s="39">
        <v>43036.160000000003</v>
      </c>
      <c r="D477" s="39">
        <v>43036.160000000003</v>
      </c>
      <c r="E477" s="52">
        <v>43070</v>
      </c>
      <c r="F477" s="52">
        <v>43861</v>
      </c>
      <c r="G477" s="35" t="s">
        <v>334</v>
      </c>
      <c r="H477" s="36" t="s">
        <v>1470</v>
      </c>
      <c r="I477" s="35" t="s">
        <v>62</v>
      </c>
    </row>
    <row r="478" spans="1:9" s="35" customFormat="1" ht="22.5" x14ac:dyDescent="0.25">
      <c r="A478" s="35" t="s">
        <v>1471</v>
      </c>
      <c r="B478" s="36" t="s">
        <v>1472</v>
      </c>
      <c r="C478" s="39">
        <v>42691.85</v>
      </c>
      <c r="D478" s="39">
        <v>11171</v>
      </c>
      <c r="E478" s="52">
        <v>42736</v>
      </c>
      <c r="F478" s="52">
        <v>43100</v>
      </c>
      <c r="G478" s="35" t="s">
        <v>334</v>
      </c>
      <c r="H478" s="36" t="s">
        <v>1473</v>
      </c>
      <c r="I478" s="35" t="s">
        <v>62</v>
      </c>
    </row>
    <row r="479" spans="1:9" s="35" customFormat="1" ht="22.5" x14ac:dyDescent="0.25">
      <c r="A479" s="35" t="s">
        <v>1474</v>
      </c>
      <c r="B479" s="36" t="s">
        <v>1475</v>
      </c>
      <c r="C479" s="39">
        <v>42507</v>
      </c>
      <c r="D479" s="39">
        <v>17003</v>
      </c>
      <c r="E479" s="52">
        <v>42705</v>
      </c>
      <c r="F479" s="52">
        <v>43434</v>
      </c>
      <c r="G479" s="35" t="s">
        <v>334</v>
      </c>
      <c r="H479" s="36" t="s">
        <v>1476</v>
      </c>
      <c r="I479" s="35" t="s">
        <v>62</v>
      </c>
    </row>
    <row r="480" spans="1:9" s="35" customFormat="1" ht="22.5" x14ac:dyDescent="0.25">
      <c r="A480" s="35" t="s">
        <v>1477</v>
      </c>
      <c r="B480" s="36" t="s">
        <v>1478</v>
      </c>
      <c r="C480" s="39">
        <v>41891.46</v>
      </c>
      <c r="D480" s="39">
        <v>11171.06</v>
      </c>
      <c r="E480" s="52">
        <v>42370</v>
      </c>
      <c r="F480" s="52">
        <v>42735</v>
      </c>
      <c r="G480" s="35" t="s">
        <v>334</v>
      </c>
      <c r="H480" s="36" t="s">
        <v>1479</v>
      </c>
      <c r="I480" s="35" t="s">
        <v>62</v>
      </c>
    </row>
    <row r="481" spans="1:9" s="35" customFormat="1" ht="22.5" x14ac:dyDescent="0.25">
      <c r="A481" s="35" t="s">
        <v>1480</v>
      </c>
      <c r="B481" s="36" t="s">
        <v>1481</v>
      </c>
      <c r="C481" s="39">
        <v>41503</v>
      </c>
      <c r="D481" s="39">
        <v>41503</v>
      </c>
      <c r="E481" s="52">
        <v>43101</v>
      </c>
      <c r="F481" s="52">
        <v>44196</v>
      </c>
      <c r="G481" s="35" t="s">
        <v>334</v>
      </c>
      <c r="H481" s="36" t="s">
        <v>1482</v>
      </c>
      <c r="I481" s="35" t="s">
        <v>62</v>
      </c>
    </row>
    <row r="482" spans="1:9" s="35" customFormat="1" ht="33.75" x14ac:dyDescent="0.25">
      <c r="A482" s="35" t="s">
        <v>1483</v>
      </c>
      <c r="B482" s="36" t="s">
        <v>1484</v>
      </c>
      <c r="C482" s="39">
        <v>41241.480000000003</v>
      </c>
      <c r="D482" s="39">
        <v>32993</v>
      </c>
      <c r="E482" s="52">
        <v>43466</v>
      </c>
      <c r="F482" s="52">
        <v>44377</v>
      </c>
      <c r="G482" s="35" t="s">
        <v>334</v>
      </c>
      <c r="H482" s="36" t="s">
        <v>1485</v>
      </c>
      <c r="I482" s="35" t="s">
        <v>62</v>
      </c>
    </row>
    <row r="483" spans="1:9" s="35" customFormat="1" ht="22.5" x14ac:dyDescent="0.25">
      <c r="A483" s="35" t="s">
        <v>1486</v>
      </c>
      <c r="B483" s="36" t="s">
        <v>1487</v>
      </c>
      <c r="C483" s="39">
        <v>41132</v>
      </c>
      <c r="D483" s="39">
        <v>20566</v>
      </c>
      <c r="E483" s="52">
        <v>43466</v>
      </c>
      <c r="F483" s="52">
        <v>43830</v>
      </c>
      <c r="G483" s="35" t="s">
        <v>334</v>
      </c>
      <c r="H483" s="36" t="s">
        <v>1488</v>
      </c>
      <c r="I483" s="35" t="s">
        <v>62</v>
      </c>
    </row>
    <row r="484" spans="1:9" s="35" customFormat="1" ht="45" x14ac:dyDescent="0.25">
      <c r="A484" s="35" t="s">
        <v>1489</v>
      </c>
      <c r="B484" s="36" t="s">
        <v>1490</v>
      </c>
      <c r="C484" s="39">
        <v>41098</v>
      </c>
      <c r="D484" s="39">
        <v>16098</v>
      </c>
      <c r="E484" s="52">
        <v>42156</v>
      </c>
      <c r="F484" s="52">
        <v>42977</v>
      </c>
      <c r="G484" s="35" t="s">
        <v>334</v>
      </c>
      <c r="H484" s="36" t="s">
        <v>1491</v>
      </c>
      <c r="I484" s="35" t="s">
        <v>62</v>
      </c>
    </row>
    <row r="485" spans="1:9" s="35" customFormat="1" ht="45" x14ac:dyDescent="0.25">
      <c r="A485" s="35" t="s">
        <v>1492</v>
      </c>
      <c r="B485" s="36" t="s">
        <v>1493</v>
      </c>
      <c r="C485" s="39">
        <v>40380</v>
      </c>
      <c r="D485" s="39">
        <v>12152</v>
      </c>
      <c r="E485" s="52">
        <v>42005</v>
      </c>
      <c r="F485" s="52">
        <v>42369</v>
      </c>
      <c r="G485" s="35" t="s">
        <v>334</v>
      </c>
      <c r="H485" s="36" t="s">
        <v>1494</v>
      </c>
      <c r="I485" s="35" t="s">
        <v>62</v>
      </c>
    </row>
    <row r="486" spans="1:9" s="35" customFormat="1" ht="22.5" x14ac:dyDescent="0.25">
      <c r="A486" s="35" t="s">
        <v>1495</v>
      </c>
      <c r="B486" s="36" t="s">
        <v>1496</v>
      </c>
      <c r="C486" s="39">
        <v>40000</v>
      </c>
      <c r="D486" s="39">
        <v>24000</v>
      </c>
      <c r="E486" s="52">
        <v>42736</v>
      </c>
      <c r="F486" s="52">
        <v>43190</v>
      </c>
      <c r="G486" s="35" t="s">
        <v>334</v>
      </c>
      <c r="H486" s="36" t="s">
        <v>1497</v>
      </c>
      <c r="I486" s="35" t="s">
        <v>62</v>
      </c>
    </row>
    <row r="487" spans="1:9" s="35" customFormat="1" ht="45" x14ac:dyDescent="0.25">
      <c r="A487" s="35" t="s">
        <v>1498</v>
      </c>
      <c r="B487" s="36" t="s">
        <v>1499</v>
      </c>
      <c r="C487" s="39">
        <v>39892.129999999997</v>
      </c>
      <c r="D487" s="39">
        <v>19946.060000000001</v>
      </c>
      <c r="E487" s="52">
        <v>42401</v>
      </c>
      <c r="F487" s="52">
        <v>42794</v>
      </c>
      <c r="G487" s="35" t="s">
        <v>334</v>
      </c>
      <c r="H487" s="36" t="s">
        <v>1500</v>
      </c>
      <c r="I487" s="35" t="s">
        <v>62</v>
      </c>
    </row>
    <row r="488" spans="1:9" s="35" customFormat="1" ht="45" x14ac:dyDescent="0.25">
      <c r="A488" s="35" t="s">
        <v>1501</v>
      </c>
      <c r="B488" s="36" t="s">
        <v>1502</v>
      </c>
      <c r="C488" s="39">
        <v>39499.4</v>
      </c>
      <c r="D488" s="39">
        <v>19749.7</v>
      </c>
      <c r="E488" s="52">
        <v>42064</v>
      </c>
      <c r="F488" s="52">
        <v>42460</v>
      </c>
      <c r="G488" s="35" t="s">
        <v>334</v>
      </c>
      <c r="H488" s="36" t="s">
        <v>1503</v>
      </c>
      <c r="I488" s="35" t="s">
        <v>62</v>
      </c>
    </row>
    <row r="489" spans="1:9" s="35" customFormat="1" ht="33.75" x14ac:dyDescent="0.25">
      <c r="A489" s="35" t="s">
        <v>1504</v>
      </c>
      <c r="B489" s="36" t="s">
        <v>1505</v>
      </c>
      <c r="C489" s="39">
        <v>39306</v>
      </c>
      <c r="D489" s="39">
        <v>22310</v>
      </c>
      <c r="E489" s="52">
        <v>41883</v>
      </c>
      <c r="F489" s="52">
        <v>43008</v>
      </c>
      <c r="G489" s="35" t="s">
        <v>334</v>
      </c>
      <c r="H489" s="36" t="s">
        <v>1506</v>
      </c>
      <c r="I489" s="35" t="s">
        <v>62</v>
      </c>
    </row>
    <row r="490" spans="1:9" s="35" customFormat="1" ht="22.5" x14ac:dyDescent="0.25">
      <c r="A490" s="35" t="s">
        <v>1507</v>
      </c>
      <c r="B490" s="36" t="s">
        <v>1508</v>
      </c>
      <c r="C490" s="39">
        <v>39222.449999999997</v>
      </c>
      <c r="D490" s="39">
        <v>39222.449999999997</v>
      </c>
      <c r="E490" s="52">
        <v>43101</v>
      </c>
      <c r="F490" s="52">
        <v>43830</v>
      </c>
      <c r="G490" s="35" t="s">
        <v>334</v>
      </c>
      <c r="H490" s="36" t="s">
        <v>1509</v>
      </c>
      <c r="I490" s="35" t="s">
        <v>62</v>
      </c>
    </row>
    <row r="491" spans="1:9" s="35" customFormat="1" ht="45" x14ac:dyDescent="0.25">
      <c r="A491" s="35" t="s">
        <v>1510</v>
      </c>
      <c r="B491" s="36" t="s">
        <v>1511</v>
      </c>
      <c r="C491" s="39">
        <v>38045</v>
      </c>
      <c r="D491" s="39">
        <v>19935</v>
      </c>
      <c r="E491" s="52">
        <v>42736</v>
      </c>
      <c r="F491" s="52">
        <v>43100</v>
      </c>
      <c r="G491" s="35" t="s">
        <v>334</v>
      </c>
      <c r="H491" s="36" t="s">
        <v>1512</v>
      </c>
      <c r="I491" s="35" t="s">
        <v>62</v>
      </c>
    </row>
    <row r="492" spans="1:9" s="35" customFormat="1" ht="22.5" x14ac:dyDescent="0.25">
      <c r="A492" s="35" t="s">
        <v>1513</v>
      </c>
      <c r="B492" s="36" t="s">
        <v>1514</v>
      </c>
      <c r="C492" s="39">
        <v>37297.379999999997</v>
      </c>
      <c r="D492" s="39">
        <v>10402.68</v>
      </c>
      <c r="E492" s="52">
        <v>43101</v>
      </c>
      <c r="F492" s="52">
        <v>43799</v>
      </c>
      <c r="G492" s="35" t="s">
        <v>334</v>
      </c>
      <c r="H492" s="36" t="s">
        <v>1515</v>
      </c>
      <c r="I492" s="35" t="s">
        <v>62</v>
      </c>
    </row>
    <row r="493" spans="1:9" s="35" customFormat="1" ht="22.5" x14ac:dyDescent="0.25">
      <c r="A493" s="35" t="s">
        <v>1516</v>
      </c>
      <c r="B493" s="36" t="s">
        <v>1517</v>
      </c>
      <c r="C493" s="39">
        <v>36613.5</v>
      </c>
      <c r="D493" s="39">
        <v>20000</v>
      </c>
      <c r="E493" s="52">
        <v>42370</v>
      </c>
      <c r="F493" s="52">
        <v>42735</v>
      </c>
      <c r="G493" s="35" t="s">
        <v>334</v>
      </c>
      <c r="H493" s="36" t="s">
        <v>1518</v>
      </c>
      <c r="I493" s="35" t="s">
        <v>62</v>
      </c>
    </row>
    <row r="494" spans="1:9" s="35" customFormat="1" ht="22.5" x14ac:dyDescent="0.25">
      <c r="A494" s="35" t="s">
        <v>1519</v>
      </c>
      <c r="B494" s="36" t="s">
        <v>1520</v>
      </c>
      <c r="C494" s="39">
        <v>36524.17</v>
      </c>
      <c r="D494" s="39">
        <v>21242</v>
      </c>
      <c r="E494" s="52">
        <v>42370</v>
      </c>
      <c r="F494" s="52">
        <v>43281</v>
      </c>
      <c r="G494" s="35" t="s">
        <v>334</v>
      </c>
      <c r="H494" s="36" t="s">
        <v>359</v>
      </c>
      <c r="I494" s="35" t="s">
        <v>62</v>
      </c>
    </row>
    <row r="495" spans="1:9" s="35" customFormat="1" ht="56.25" x14ac:dyDescent="0.25">
      <c r="A495" s="35" t="s">
        <v>1521</v>
      </c>
      <c r="B495" s="36" t="s">
        <v>1522</v>
      </c>
      <c r="C495" s="39">
        <v>36360</v>
      </c>
      <c r="D495" s="39">
        <v>18180</v>
      </c>
      <c r="E495" s="52">
        <v>43103</v>
      </c>
      <c r="F495" s="52">
        <v>43465</v>
      </c>
      <c r="G495" s="35" t="s">
        <v>334</v>
      </c>
      <c r="H495" s="36" t="s">
        <v>1523</v>
      </c>
      <c r="I495" s="35" t="s">
        <v>62</v>
      </c>
    </row>
    <row r="496" spans="1:9" s="35" customFormat="1" ht="33.75" x14ac:dyDescent="0.25">
      <c r="A496" s="35" t="s">
        <v>1524</v>
      </c>
      <c r="B496" s="36" t="s">
        <v>1525</v>
      </c>
      <c r="C496" s="39">
        <v>36011.14</v>
      </c>
      <c r="D496" s="39">
        <v>10694.79</v>
      </c>
      <c r="E496" s="52">
        <v>42005</v>
      </c>
      <c r="F496" s="52">
        <v>42551</v>
      </c>
      <c r="G496" s="35" t="s">
        <v>334</v>
      </c>
      <c r="H496" s="36" t="s">
        <v>1526</v>
      </c>
      <c r="I496" s="35" t="s">
        <v>62</v>
      </c>
    </row>
    <row r="497" spans="1:9" s="35" customFormat="1" ht="22.5" x14ac:dyDescent="0.25">
      <c r="A497" s="35" t="s">
        <v>1527</v>
      </c>
      <c r="B497" s="36" t="s">
        <v>1528</v>
      </c>
      <c r="C497" s="39">
        <v>35920</v>
      </c>
      <c r="D497" s="39">
        <v>14815</v>
      </c>
      <c r="E497" s="52">
        <v>42522</v>
      </c>
      <c r="F497" s="52">
        <v>43100</v>
      </c>
      <c r="G497" s="35" t="s">
        <v>334</v>
      </c>
      <c r="H497" s="36" t="s">
        <v>1529</v>
      </c>
      <c r="I497" s="35" t="s">
        <v>62</v>
      </c>
    </row>
    <row r="498" spans="1:9" s="35" customFormat="1" ht="22.5" x14ac:dyDescent="0.25">
      <c r="A498" s="35" t="s">
        <v>1530</v>
      </c>
      <c r="B498" s="36" t="s">
        <v>1531</v>
      </c>
      <c r="C498" s="39">
        <v>35785.96</v>
      </c>
      <c r="D498" s="39">
        <v>20700</v>
      </c>
      <c r="E498" s="52">
        <v>42005</v>
      </c>
      <c r="F498" s="52">
        <v>42369</v>
      </c>
      <c r="G498" s="35" t="s">
        <v>334</v>
      </c>
      <c r="H498" s="36" t="s">
        <v>1532</v>
      </c>
      <c r="I498" s="35" t="s">
        <v>62</v>
      </c>
    </row>
    <row r="499" spans="1:9" s="35" customFormat="1" ht="33.75" x14ac:dyDescent="0.25">
      <c r="A499" s="35" t="s">
        <v>1533</v>
      </c>
      <c r="B499" s="36" t="s">
        <v>1534</v>
      </c>
      <c r="C499" s="39">
        <v>35640</v>
      </c>
      <c r="D499" s="39">
        <v>17820</v>
      </c>
      <c r="E499" s="52">
        <v>42767</v>
      </c>
      <c r="F499" s="52">
        <v>43159</v>
      </c>
      <c r="G499" s="35" t="s">
        <v>334</v>
      </c>
      <c r="H499" s="36" t="s">
        <v>1535</v>
      </c>
      <c r="I499" s="35" t="s">
        <v>62</v>
      </c>
    </row>
    <row r="500" spans="1:9" s="35" customFormat="1" ht="33.75" x14ac:dyDescent="0.25">
      <c r="A500" s="35" t="s">
        <v>1536</v>
      </c>
      <c r="B500" s="36" t="s">
        <v>1537</v>
      </c>
      <c r="C500" s="39">
        <v>35436</v>
      </c>
      <c r="D500" s="39">
        <v>17718</v>
      </c>
      <c r="E500" s="52">
        <v>43466</v>
      </c>
      <c r="F500" s="52">
        <v>44742</v>
      </c>
      <c r="G500" s="35" t="s">
        <v>334</v>
      </c>
      <c r="H500" s="36" t="s">
        <v>1538</v>
      </c>
      <c r="I500" s="35" t="s">
        <v>62</v>
      </c>
    </row>
    <row r="501" spans="1:9" s="35" customFormat="1" ht="22.5" x14ac:dyDescent="0.25">
      <c r="A501" s="35" t="s">
        <v>1539</v>
      </c>
      <c r="B501" s="36" t="s">
        <v>1540</v>
      </c>
      <c r="C501" s="39">
        <v>35324.870000000003</v>
      </c>
      <c r="D501" s="39">
        <v>10597.72</v>
      </c>
      <c r="E501" s="52">
        <v>43101</v>
      </c>
      <c r="F501" s="52">
        <v>43465</v>
      </c>
      <c r="G501" s="35" t="s">
        <v>334</v>
      </c>
      <c r="H501" s="36" t="s">
        <v>1541</v>
      </c>
      <c r="I501" s="35" t="s">
        <v>62</v>
      </c>
    </row>
    <row r="502" spans="1:9" s="35" customFormat="1" ht="22.5" x14ac:dyDescent="0.25">
      <c r="A502" s="35" t="s">
        <v>1542</v>
      </c>
      <c r="B502" s="36" t="s">
        <v>1543</v>
      </c>
      <c r="C502" s="39">
        <v>35076.33</v>
      </c>
      <c r="D502" s="39">
        <v>16584.54</v>
      </c>
      <c r="E502" s="52">
        <v>42064</v>
      </c>
      <c r="F502" s="52">
        <v>42460</v>
      </c>
      <c r="G502" s="35" t="s">
        <v>334</v>
      </c>
      <c r="H502" s="36" t="s">
        <v>1544</v>
      </c>
      <c r="I502" s="35" t="s">
        <v>62</v>
      </c>
    </row>
    <row r="503" spans="1:9" s="35" customFormat="1" ht="45" x14ac:dyDescent="0.25">
      <c r="A503" s="35" t="s">
        <v>1545</v>
      </c>
      <c r="B503" s="36" t="s">
        <v>1546</v>
      </c>
      <c r="C503" s="39">
        <v>34912</v>
      </c>
      <c r="D503" s="39">
        <v>9912</v>
      </c>
      <c r="E503" s="52">
        <v>42614</v>
      </c>
      <c r="F503" s="52">
        <v>43281</v>
      </c>
      <c r="G503" s="35" t="s">
        <v>334</v>
      </c>
      <c r="H503" s="36" t="s">
        <v>1547</v>
      </c>
      <c r="I503" s="35" t="s">
        <v>62</v>
      </c>
    </row>
    <row r="504" spans="1:9" s="35" customFormat="1" ht="33.75" x14ac:dyDescent="0.25">
      <c r="A504" s="35" t="s">
        <v>1548</v>
      </c>
      <c r="B504" s="36" t="s">
        <v>1549</v>
      </c>
      <c r="C504" s="39">
        <v>33480</v>
      </c>
      <c r="D504" s="39">
        <v>16740</v>
      </c>
      <c r="E504" s="52">
        <v>42248</v>
      </c>
      <c r="F504" s="52">
        <v>43190</v>
      </c>
      <c r="G504" s="35" t="s">
        <v>334</v>
      </c>
      <c r="H504" s="36" t="s">
        <v>1550</v>
      </c>
      <c r="I504" s="35" t="s">
        <v>62</v>
      </c>
    </row>
    <row r="505" spans="1:9" s="35" customFormat="1" ht="22.5" x14ac:dyDescent="0.25">
      <c r="A505" s="35" t="s">
        <v>1551</v>
      </c>
      <c r="B505" s="36" t="s">
        <v>1552</v>
      </c>
      <c r="C505" s="39">
        <v>32948.019999999997</v>
      </c>
      <c r="D505" s="39">
        <v>12948.02</v>
      </c>
      <c r="E505" s="52">
        <v>43101</v>
      </c>
      <c r="F505" s="52">
        <v>43465</v>
      </c>
      <c r="G505" s="35" t="s">
        <v>334</v>
      </c>
      <c r="H505" s="36" t="s">
        <v>1553</v>
      </c>
      <c r="I505" s="35" t="s">
        <v>62</v>
      </c>
    </row>
    <row r="506" spans="1:9" s="35" customFormat="1" ht="33.75" x14ac:dyDescent="0.25">
      <c r="A506" s="35" t="s">
        <v>1554</v>
      </c>
      <c r="B506" s="36" t="s">
        <v>1555</v>
      </c>
      <c r="C506" s="39">
        <v>32857.19</v>
      </c>
      <c r="D506" s="39">
        <v>8849.4</v>
      </c>
      <c r="E506" s="52">
        <v>42370</v>
      </c>
      <c r="F506" s="52">
        <v>42735</v>
      </c>
      <c r="G506" s="35" t="s">
        <v>334</v>
      </c>
      <c r="H506" s="36" t="s">
        <v>1556</v>
      </c>
      <c r="I506" s="35" t="s">
        <v>62</v>
      </c>
    </row>
    <row r="507" spans="1:9" s="35" customFormat="1" ht="22.5" x14ac:dyDescent="0.25">
      <c r="A507" s="35" t="s">
        <v>1557</v>
      </c>
      <c r="B507" s="36" t="s">
        <v>1558</v>
      </c>
      <c r="C507" s="39">
        <v>32640.42</v>
      </c>
      <c r="D507" s="39">
        <v>14005.72</v>
      </c>
      <c r="E507" s="52">
        <v>42736</v>
      </c>
      <c r="F507" s="52">
        <v>43100</v>
      </c>
      <c r="G507" s="35" t="s">
        <v>334</v>
      </c>
      <c r="H507" s="36" t="s">
        <v>1541</v>
      </c>
      <c r="I507" s="35" t="s">
        <v>62</v>
      </c>
    </row>
    <row r="508" spans="1:9" s="35" customFormat="1" ht="45" x14ac:dyDescent="0.25">
      <c r="A508" s="35" t="s">
        <v>1559</v>
      </c>
      <c r="B508" s="36" t="s">
        <v>1560</v>
      </c>
      <c r="C508" s="39">
        <v>32567</v>
      </c>
      <c r="D508" s="39">
        <v>18669</v>
      </c>
      <c r="E508" s="52">
        <v>42736</v>
      </c>
      <c r="F508" s="52">
        <v>43100</v>
      </c>
      <c r="G508" s="35" t="s">
        <v>334</v>
      </c>
      <c r="H508" s="36" t="s">
        <v>1561</v>
      </c>
      <c r="I508" s="35" t="s">
        <v>62</v>
      </c>
    </row>
    <row r="509" spans="1:9" s="35" customFormat="1" ht="11.25" x14ac:dyDescent="0.25">
      <c r="A509" s="35" t="s">
        <v>1562</v>
      </c>
      <c r="B509" s="36" t="s">
        <v>1563</v>
      </c>
      <c r="C509" s="39">
        <v>32249.38</v>
      </c>
      <c r="D509" s="39">
        <v>17548</v>
      </c>
      <c r="E509" s="52">
        <v>41640</v>
      </c>
      <c r="F509" s="52">
        <v>43281</v>
      </c>
      <c r="G509" s="35" t="s">
        <v>334</v>
      </c>
      <c r="H509" s="36" t="s">
        <v>359</v>
      </c>
      <c r="I509" s="35" t="s">
        <v>62</v>
      </c>
    </row>
    <row r="510" spans="1:9" s="35" customFormat="1" ht="45" x14ac:dyDescent="0.25">
      <c r="A510" s="35" t="s">
        <v>1564</v>
      </c>
      <c r="B510" s="36" t="s">
        <v>1565</v>
      </c>
      <c r="C510" s="39">
        <v>31844.23</v>
      </c>
      <c r="D510" s="39">
        <v>15922.12</v>
      </c>
      <c r="E510" s="52">
        <v>42401</v>
      </c>
      <c r="F510" s="52">
        <v>42825</v>
      </c>
      <c r="G510" s="35" t="s">
        <v>334</v>
      </c>
      <c r="H510" s="36" t="s">
        <v>1566</v>
      </c>
      <c r="I510" s="35" t="s">
        <v>62</v>
      </c>
    </row>
    <row r="511" spans="1:9" s="35" customFormat="1" ht="22.5" x14ac:dyDescent="0.25">
      <c r="A511" s="35" t="s">
        <v>1567</v>
      </c>
      <c r="B511" s="36" t="s">
        <v>1568</v>
      </c>
      <c r="C511" s="39">
        <v>31458</v>
      </c>
      <c r="D511" s="39">
        <v>12583</v>
      </c>
      <c r="E511" s="52">
        <v>42086</v>
      </c>
      <c r="F511" s="52">
        <v>42947</v>
      </c>
      <c r="G511" s="35" t="s">
        <v>334</v>
      </c>
      <c r="H511" s="36" t="s">
        <v>1569</v>
      </c>
      <c r="I511" s="35" t="s">
        <v>62</v>
      </c>
    </row>
    <row r="512" spans="1:9" s="35" customFormat="1" ht="45" x14ac:dyDescent="0.25">
      <c r="A512" s="35" t="s">
        <v>1570</v>
      </c>
      <c r="B512" s="36" t="s">
        <v>1571</v>
      </c>
      <c r="C512" s="39">
        <v>31177.81</v>
      </c>
      <c r="D512" s="39">
        <v>24942</v>
      </c>
      <c r="E512" s="52">
        <v>42948</v>
      </c>
      <c r="F512" s="52">
        <v>43465</v>
      </c>
      <c r="G512" s="35" t="s">
        <v>334</v>
      </c>
      <c r="H512" s="36" t="s">
        <v>1572</v>
      </c>
      <c r="I512" s="35" t="s">
        <v>62</v>
      </c>
    </row>
    <row r="513" spans="1:9" s="35" customFormat="1" ht="78.75" x14ac:dyDescent="0.25">
      <c r="A513" s="35" t="s">
        <v>1573</v>
      </c>
      <c r="B513" s="36" t="s">
        <v>1574</v>
      </c>
      <c r="C513" s="39">
        <v>30887.85</v>
      </c>
      <c r="D513" s="39">
        <v>24710</v>
      </c>
      <c r="E513" s="52">
        <v>43101</v>
      </c>
      <c r="F513" s="52">
        <v>43920</v>
      </c>
      <c r="G513" s="35" t="s">
        <v>334</v>
      </c>
      <c r="H513" s="36" t="s">
        <v>1575</v>
      </c>
      <c r="I513" s="35" t="s">
        <v>62</v>
      </c>
    </row>
    <row r="514" spans="1:9" s="35" customFormat="1" ht="78.75" x14ac:dyDescent="0.25">
      <c r="A514" s="35" t="s">
        <v>1576</v>
      </c>
      <c r="B514" s="36" t="s">
        <v>1577</v>
      </c>
      <c r="C514" s="39">
        <v>30607.47</v>
      </c>
      <c r="D514" s="39">
        <v>30607</v>
      </c>
      <c r="E514" s="52">
        <v>43102</v>
      </c>
      <c r="F514" s="52">
        <v>44196</v>
      </c>
      <c r="G514" s="35" t="s">
        <v>334</v>
      </c>
      <c r="H514" s="36" t="s">
        <v>1578</v>
      </c>
      <c r="I514" s="35" t="s">
        <v>62</v>
      </c>
    </row>
    <row r="515" spans="1:9" s="35" customFormat="1" ht="22.5" x14ac:dyDescent="0.25">
      <c r="A515" s="35" t="s">
        <v>1579</v>
      </c>
      <c r="B515" s="36" t="s">
        <v>1580</v>
      </c>
      <c r="C515" s="39">
        <v>29220</v>
      </c>
      <c r="D515" s="39">
        <v>14610</v>
      </c>
      <c r="E515" s="52">
        <v>42475</v>
      </c>
      <c r="F515" s="52">
        <v>42735</v>
      </c>
      <c r="G515" s="35" t="s">
        <v>334</v>
      </c>
      <c r="H515" s="36" t="s">
        <v>1580</v>
      </c>
      <c r="I515" s="35" t="s">
        <v>62</v>
      </c>
    </row>
    <row r="516" spans="1:9" s="35" customFormat="1" ht="33.75" x14ac:dyDescent="0.25">
      <c r="A516" s="35" t="s">
        <v>1581</v>
      </c>
      <c r="B516" s="36" t="s">
        <v>1582</v>
      </c>
      <c r="C516" s="39">
        <v>27725.22</v>
      </c>
      <c r="D516" s="39">
        <v>13862.61</v>
      </c>
      <c r="E516" s="52">
        <v>42614</v>
      </c>
      <c r="F516" s="52">
        <v>43190</v>
      </c>
      <c r="G516" s="35" t="s">
        <v>334</v>
      </c>
      <c r="H516" s="36" t="s">
        <v>1583</v>
      </c>
      <c r="I516" s="35" t="s">
        <v>62</v>
      </c>
    </row>
    <row r="517" spans="1:9" s="35" customFormat="1" ht="33.75" x14ac:dyDescent="0.25">
      <c r="A517" s="35" t="s">
        <v>1584</v>
      </c>
      <c r="B517" s="36" t="s">
        <v>1585</v>
      </c>
      <c r="C517" s="39">
        <v>26450</v>
      </c>
      <c r="D517" s="39">
        <v>13225</v>
      </c>
      <c r="E517" s="52">
        <v>43132</v>
      </c>
      <c r="F517" s="52">
        <v>43496</v>
      </c>
      <c r="G517" s="35" t="s">
        <v>334</v>
      </c>
      <c r="H517" s="36" t="s">
        <v>1586</v>
      </c>
      <c r="I517" s="35" t="s">
        <v>62</v>
      </c>
    </row>
    <row r="518" spans="1:9" s="35" customFormat="1" ht="33.75" x14ac:dyDescent="0.25">
      <c r="A518" s="35" t="s">
        <v>1587</v>
      </c>
      <c r="B518" s="36" t="s">
        <v>1588</v>
      </c>
      <c r="C518" s="39">
        <v>26400</v>
      </c>
      <c r="D518" s="39">
        <v>15840</v>
      </c>
      <c r="E518" s="52">
        <v>42005</v>
      </c>
      <c r="F518" s="52">
        <v>42369</v>
      </c>
      <c r="G518" s="35" t="s">
        <v>334</v>
      </c>
      <c r="H518" s="36" t="s">
        <v>1589</v>
      </c>
      <c r="I518" s="35" t="s">
        <v>62</v>
      </c>
    </row>
    <row r="519" spans="1:9" s="35" customFormat="1" ht="33.75" x14ac:dyDescent="0.25">
      <c r="A519" s="35" t="s">
        <v>1590</v>
      </c>
      <c r="B519" s="36" t="s">
        <v>1591</v>
      </c>
      <c r="C519" s="39">
        <v>26310</v>
      </c>
      <c r="D519" s="39">
        <v>13155</v>
      </c>
      <c r="E519" s="52">
        <v>42614</v>
      </c>
      <c r="F519" s="52">
        <v>42794</v>
      </c>
      <c r="G519" s="35" t="s">
        <v>334</v>
      </c>
      <c r="H519" s="36" t="s">
        <v>1592</v>
      </c>
      <c r="I519" s="35" t="s">
        <v>62</v>
      </c>
    </row>
    <row r="520" spans="1:9" s="35" customFormat="1" ht="22.5" x14ac:dyDescent="0.25">
      <c r="A520" s="35" t="s">
        <v>1593</v>
      </c>
      <c r="B520" s="36" t="s">
        <v>1594</v>
      </c>
      <c r="C520" s="39">
        <v>26287</v>
      </c>
      <c r="D520" s="39">
        <v>10514.8</v>
      </c>
      <c r="E520" s="52">
        <v>42005</v>
      </c>
      <c r="F520" s="52">
        <v>42735</v>
      </c>
      <c r="G520" s="35" t="s">
        <v>334</v>
      </c>
      <c r="H520" s="36" t="s">
        <v>1595</v>
      </c>
      <c r="I520" s="35" t="s">
        <v>62</v>
      </c>
    </row>
    <row r="521" spans="1:9" s="35" customFormat="1" ht="22.5" x14ac:dyDescent="0.25">
      <c r="A521" s="35" t="s">
        <v>1596</v>
      </c>
      <c r="B521" s="36" t="s">
        <v>1597</v>
      </c>
      <c r="C521" s="39">
        <v>26000</v>
      </c>
      <c r="D521" s="39">
        <v>15600</v>
      </c>
      <c r="E521" s="52">
        <v>43101</v>
      </c>
      <c r="F521" s="52">
        <v>44012</v>
      </c>
      <c r="G521" s="35" t="s">
        <v>334</v>
      </c>
      <c r="H521" s="36" t="s">
        <v>1598</v>
      </c>
      <c r="I521" s="35" t="s">
        <v>62</v>
      </c>
    </row>
    <row r="522" spans="1:9" s="35" customFormat="1" ht="22.5" x14ac:dyDescent="0.25">
      <c r="A522" s="35" t="s">
        <v>1599</v>
      </c>
      <c r="B522" s="36" t="s">
        <v>1600</v>
      </c>
      <c r="C522" s="39">
        <v>24774.33</v>
      </c>
      <c r="D522" s="39">
        <v>11861.83</v>
      </c>
      <c r="E522" s="52">
        <v>42064</v>
      </c>
      <c r="F522" s="52">
        <v>42990</v>
      </c>
      <c r="G522" s="35" t="s">
        <v>334</v>
      </c>
      <c r="H522" s="36" t="s">
        <v>1601</v>
      </c>
      <c r="I522" s="35" t="s">
        <v>62</v>
      </c>
    </row>
    <row r="523" spans="1:9" s="35" customFormat="1" ht="22.5" x14ac:dyDescent="0.25">
      <c r="A523" s="35" t="s">
        <v>1602</v>
      </c>
      <c r="B523" s="36" t="s">
        <v>1603</v>
      </c>
      <c r="C523" s="39">
        <v>24736</v>
      </c>
      <c r="D523" s="39">
        <v>14841</v>
      </c>
      <c r="E523" s="52">
        <v>41640</v>
      </c>
      <c r="F523" s="52">
        <v>43190</v>
      </c>
      <c r="G523" s="35" t="s">
        <v>334</v>
      </c>
      <c r="H523" s="36" t="s">
        <v>1604</v>
      </c>
      <c r="I523" s="35" t="s">
        <v>62</v>
      </c>
    </row>
    <row r="524" spans="1:9" s="35" customFormat="1" ht="45" x14ac:dyDescent="0.25">
      <c r="A524" s="35" t="s">
        <v>1605</v>
      </c>
      <c r="B524" s="36" t="s">
        <v>1606</v>
      </c>
      <c r="C524" s="39">
        <v>24172.080000000002</v>
      </c>
      <c r="D524" s="39">
        <v>12086.04</v>
      </c>
      <c r="E524" s="52">
        <v>42005</v>
      </c>
      <c r="F524" s="52">
        <v>42766</v>
      </c>
      <c r="G524" s="35" t="s">
        <v>334</v>
      </c>
      <c r="H524" s="36" t="s">
        <v>1607</v>
      </c>
      <c r="I524" s="35" t="s">
        <v>62</v>
      </c>
    </row>
    <row r="525" spans="1:9" s="35" customFormat="1" ht="11.25" x14ac:dyDescent="0.25">
      <c r="A525" s="35" t="s">
        <v>1608</v>
      </c>
      <c r="B525" s="36" t="s">
        <v>1609</v>
      </c>
      <c r="C525" s="39">
        <v>23800</v>
      </c>
      <c r="D525" s="39">
        <v>10000</v>
      </c>
      <c r="E525" s="52">
        <v>42370</v>
      </c>
      <c r="F525" s="52">
        <v>43100</v>
      </c>
      <c r="G525" s="35" t="s">
        <v>334</v>
      </c>
      <c r="H525" s="36" t="s">
        <v>1610</v>
      </c>
      <c r="I525" s="35" t="s">
        <v>62</v>
      </c>
    </row>
    <row r="526" spans="1:9" s="35" customFormat="1" ht="22.5" x14ac:dyDescent="0.25">
      <c r="A526" s="35" t="s">
        <v>1611</v>
      </c>
      <c r="B526" s="36" t="s">
        <v>1612</v>
      </c>
      <c r="C526" s="39">
        <v>23640.74</v>
      </c>
      <c r="D526" s="39">
        <v>8991.0400000000009</v>
      </c>
      <c r="E526" s="52">
        <v>42644</v>
      </c>
      <c r="F526" s="52">
        <v>43738</v>
      </c>
      <c r="G526" s="35" t="s">
        <v>334</v>
      </c>
      <c r="H526" s="36" t="s">
        <v>1613</v>
      </c>
      <c r="I526" s="35" t="s">
        <v>62</v>
      </c>
    </row>
    <row r="527" spans="1:9" s="35" customFormat="1" ht="22.5" x14ac:dyDescent="0.25">
      <c r="A527" s="35" t="s">
        <v>1614</v>
      </c>
      <c r="B527" s="36" t="s">
        <v>1615</v>
      </c>
      <c r="C527" s="39">
        <v>23364.84</v>
      </c>
      <c r="D527" s="39">
        <v>7710.4</v>
      </c>
      <c r="E527" s="52">
        <v>42370</v>
      </c>
      <c r="F527" s="52">
        <v>43251</v>
      </c>
      <c r="G527" s="35" t="s">
        <v>334</v>
      </c>
      <c r="H527" s="36" t="s">
        <v>1616</v>
      </c>
      <c r="I527" s="35" t="s">
        <v>62</v>
      </c>
    </row>
    <row r="528" spans="1:9" s="35" customFormat="1" ht="22.5" x14ac:dyDescent="0.25">
      <c r="A528" s="35" t="s">
        <v>1617</v>
      </c>
      <c r="B528" s="36" t="s">
        <v>1618</v>
      </c>
      <c r="C528" s="39">
        <v>23060.04</v>
      </c>
      <c r="D528" s="39">
        <v>4363</v>
      </c>
      <c r="E528" s="52">
        <v>42529</v>
      </c>
      <c r="F528" s="52">
        <v>43281</v>
      </c>
      <c r="G528" s="35" t="s">
        <v>334</v>
      </c>
      <c r="H528" s="36" t="s">
        <v>1619</v>
      </c>
      <c r="I528" s="35" t="s">
        <v>62</v>
      </c>
    </row>
    <row r="529" spans="1:9" s="35" customFormat="1" ht="22.5" x14ac:dyDescent="0.25">
      <c r="A529" s="35" t="s">
        <v>1620</v>
      </c>
      <c r="B529" s="36" t="s">
        <v>1621</v>
      </c>
      <c r="C529" s="39">
        <v>23051</v>
      </c>
      <c r="D529" s="39">
        <v>9220</v>
      </c>
      <c r="E529" s="52">
        <v>42736</v>
      </c>
      <c r="F529" s="52">
        <v>43100</v>
      </c>
      <c r="G529" s="35" t="s">
        <v>334</v>
      </c>
      <c r="H529" s="36" t="s">
        <v>1622</v>
      </c>
      <c r="I529" s="35" t="s">
        <v>62</v>
      </c>
    </row>
    <row r="530" spans="1:9" s="35" customFormat="1" ht="22.5" x14ac:dyDescent="0.25">
      <c r="A530" s="35" t="s">
        <v>1623</v>
      </c>
      <c r="B530" s="36" t="s">
        <v>1624</v>
      </c>
      <c r="C530" s="39">
        <v>22765</v>
      </c>
      <c r="D530" s="39">
        <v>13659</v>
      </c>
      <c r="E530" s="52">
        <v>42736</v>
      </c>
      <c r="F530" s="52">
        <v>43131</v>
      </c>
      <c r="G530" s="35" t="s">
        <v>334</v>
      </c>
      <c r="H530" s="36" t="s">
        <v>1625</v>
      </c>
      <c r="I530" s="35" t="s">
        <v>62</v>
      </c>
    </row>
    <row r="531" spans="1:9" s="35" customFormat="1" ht="22.5" x14ac:dyDescent="0.25">
      <c r="A531" s="35" t="s">
        <v>1626</v>
      </c>
      <c r="B531" s="36" t="s">
        <v>1627</v>
      </c>
      <c r="C531" s="39">
        <v>22496.1</v>
      </c>
      <c r="D531" s="39">
        <v>11248.05</v>
      </c>
      <c r="E531" s="52">
        <v>42736</v>
      </c>
      <c r="F531" s="52">
        <v>43100</v>
      </c>
      <c r="G531" s="35" t="s">
        <v>334</v>
      </c>
      <c r="H531" s="36" t="s">
        <v>1628</v>
      </c>
      <c r="I531" s="35" t="s">
        <v>62</v>
      </c>
    </row>
    <row r="532" spans="1:9" s="35" customFormat="1" ht="45" x14ac:dyDescent="0.25">
      <c r="A532" s="35" t="s">
        <v>1629</v>
      </c>
      <c r="B532" s="36" t="s">
        <v>1630</v>
      </c>
      <c r="C532" s="39">
        <v>22100</v>
      </c>
      <c r="D532" s="39">
        <v>6630</v>
      </c>
      <c r="E532" s="52">
        <v>41793</v>
      </c>
      <c r="F532" s="52">
        <v>42855</v>
      </c>
      <c r="G532" s="35" t="s">
        <v>334</v>
      </c>
      <c r="H532" s="36" t="s">
        <v>1631</v>
      </c>
      <c r="I532" s="35" t="s">
        <v>62</v>
      </c>
    </row>
    <row r="533" spans="1:9" s="35" customFormat="1" ht="33.75" x14ac:dyDescent="0.25">
      <c r="A533" s="35" t="s">
        <v>1632</v>
      </c>
      <c r="B533" s="36" t="s">
        <v>1633</v>
      </c>
      <c r="C533" s="39">
        <v>22020</v>
      </c>
      <c r="D533" s="39">
        <v>11010</v>
      </c>
      <c r="E533" s="52">
        <v>42370</v>
      </c>
      <c r="F533" s="52">
        <v>42794</v>
      </c>
      <c r="G533" s="35" t="s">
        <v>334</v>
      </c>
      <c r="H533" s="36" t="s">
        <v>1634</v>
      </c>
      <c r="I533" s="35" t="s">
        <v>62</v>
      </c>
    </row>
    <row r="534" spans="1:9" s="35" customFormat="1" ht="22.5" x14ac:dyDescent="0.25">
      <c r="A534" s="35" t="s">
        <v>1635</v>
      </c>
      <c r="B534" s="36" t="s">
        <v>1636</v>
      </c>
      <c r="C534" s="39">
        <v>21619.25</v>
      </c>
      <c r="D534" s="39">
        <v>12949</v>
      </c>
      <c r="E534" s="52">
        <v>42736</v>
      </c>
      <c r="F534" s="52">
        <v>43100</v>
      </c>
      <c r="G534" s="35" t="s">
        <v>334</v>
      </c>
      <c r="H534" s="36" t="s">
        <v>1637</v>
      </c>
      <c r="I534" s="35" t="s">
        <v>62</v>
      </c>
    </row>
    <row r="535" spans="1:9" s="35" customFormat="1" ht="33.75" x14ac:dyDescent="0.25">
      <c r="A535" s="35" t="s">
        <v>1638</v>
      </c>
      <c r="B535" s="36" t="s">
        <v>1639</v>
      </c>
      <c r="C535" s="39">
        <v>21531.45</v>
      </c>
      <c r="D535" s="39">
        <v>12000</v>
      </c>
      <c r="E535" s="52">
        <v>42370</v>
      </c>
      <c r="F535" s="52">
        <v>42735</v>
      </c>
      <c r="G535" s="35" t="s">
        <v>334</v>
      </c>
      <c r="H535" s="36" t="s">
        <v>1640</v>
      </c>
      <c r="I535" s="35" t="s">
        <v>62</v>
      </c>
    </row>
    <row r="536" spans="1:9" s="35" customFormat="1" ht="33.75" x14ac:dyDescent="0.25">
      <c r="A536" s="35" t="s">
        <v>1641</v>
      </c>
      <c r="B536" s="36" t="s">
        <v>1642</v>
      </c>
      <c r="C536" s="39">
        <v>21090.18</v>
      </c>
      <c r="D536" s="39">
        <v>10486</v>
      </c>
      <c r="E536" s="52">
        <v>43466</v>
      </c>
      <c r="F536" s="52">
        <v>44012</v>
      </c>
      <c r="G536" s="35" t="s">
        <v>334</v>
      </c>
      <c r="H536" s="36" t="s">
        <v>1643</v>
      </c>
      <c r="I536" s="35" t="s">
        <v>62</v>
      </c>
    </row>
    <row r="537" spans="1:9" s="35" customFormat="1" ht="22.5" x14ac:dyDescent="0.25">
      <c r="A537" s="35" t="s">
        <v>1644</v>
      </c>
      <c r="B537" s="36" t="s">
        <v>1645</v>
      </c>
      <c r="C537" s="39">
        <v>20908</v>
      </c>
      <c r="D537" s="39">
        <v>8363</v>
      </c>
      <c r="E537" s="52">
        <v>42156</v>
      </c>
      <c r="F537" s="52">
        <v>42735</v>
      </c>
      <c r="G537" s="35" t="s">
        <v>334</v>
      </c>
      <c r="H537" s="36" t="s">
        <v>1646</v>
      </c>
      <c r="I537" s="35" t="s">
        <v>62</v>
      </c>
    </row>
    <row r="538" spans="1:9" s="35" customFormat="1" ht="11.25" x14ac:dyDescent="0.25">
      <c r="A538" s="35" t="s">
        <v>1647</v>
      </c>
      <c r="B538" s="36" t="s">
        <v>1648</v>
      </c>
      <c r="C538" s="39">
        <v>19980</v>
      </c>
      <c r="D538" s="39">
        <v>10980</v>
      </c>
      <c r="E538" s="52">
        <v>41640</v>
      </c>
      <c r="F538" s="52">
        <v>43373</v>
      </c>
      <c r="G538" s="35" t="s">
        <v>334</v>
      </c>
      <c r="H538" s="36" t="s">
        <v>1649</v>
      </c>
      <c r="I538" s="35" t="s">
        <v>62</v>
      </c>
    </row>
    <row r="539" spans="1:9" s="35" customFormat="1" ht="33.75" x14ac:dyDescent="0.25">
      <c r="A539" s="35" t="s">
        <v>1650</v>
      </c>
      <c r="B539" s="36" t="s">
        <v>1651</v>
      </c>
      <c r="C539" s="39">
        <v>19483.3</v>
      </c>
      <c r="D539" s="39">
        <v>13638.31</v>
      </c>
      <c r="E539" s="52">
        <v>43101</v>
      </c>
      <c r="F539" s="52">
        <v>44196</v>
      </c>
      <c r="G539" s="35" t="s">
        <v>334</v>
      </c>
      <c r="H539" s="36" t="s">
        <v>1652</v>
      </c>
      <c r="I539" s="35" t="s">
        <v>62</v>
      </c>
    </row>
    <row r="540" spans="1:9" s="35" customFormat="1" ht="33.75" x14ac:dyDescent="0.25">
      <c r="A540" s="35" t="s">
        <v>1653</v>
      </c>
      <c r="B540" s="36" t="s">
        <v>1654</v>
      </c>
      <c r="C540" s="39">
        <v>19162</v>
      </c>
      <c r="D540" s="39">
        <v>9581</v>
      </c>
      <c r="E540" s="52">
        <v>42293</v>
      </c>
      <c r="F540" s="52">
        <v>42735</v>
      </c>
      <c r="G540" s="35" t="s">
        <v>334</v>
      </c>
      <c r="H540" s="36" t="s">
        <v>359</v>
      </c>
      <c r="I540" s="35" t="s">
        <v>62</v>
      </c>
    </row>
    <row r="541" spans="1:9" s="35" customFormat="1" ht="22.5" x14ac:dyDescent="0.25">
      <c r="A541" s="35" t="s">
        <v>1655</v>
      </c>
      <c r="B541" s="36" t="s">
        <v>1656</v>
      </c>
      <c r="C541" s="39">
        <v>18931.650000000001</v>
      </c>
      <c r="D541" s="39">
        <v>5679.5</v>
      </c>
      <c r="E541" s="52">
        <v>42005</v>
      </c>
      <c r="F541" s="52">
        <v>42369</v>
      </c>
      <c r="G541" s="35" t="s">
        <v>334</v>
      </c>
      <c r="H541" s="36" t="s">
        <v>1657</v>
      </c>
      <c r="I541" s="35" t="s">
        <v>62</v>
      </c>
    </row>
    <row r="542" spans="1:9" s="35" customFormat="1" ht="22.5" x14ac:dyDescent="0.25">
      <c r="A542" s="35" t="s">
        <v>1658</v>
      </c>
      <c r="B542" s="36" t="s">
        <v>1659</v>
      </c>
      <c r="C542" s="39">
        <v>18710</v>
      </c>
      <c r="D542" s="39">
        <v>9354.5</v>
      </c>
      <c r="E542" s="52">
        <v>42736</v>
      </c>
      <c r="F542" s="52">
        <v>43190</v>
      </c>
      <c r="G542" s="35" t="s">
        <v>334</v>
      </c>
      <c r="H542" s="36" t="s">
        <v>1660</v>
      </c>
      <c r="I542" s="35" t="s">
        <v>62</v>
      </c>
    </row>
    <row r="543" spans="1:9" s="35" customFormat="1" ht="45" x14ac:dyDescent="0.25">
      <c r="A543" s="35" t="s">
        <v>1661</v>
      </c>
      <c r="B543" s="36" t="s">
        <v>1662</v>
      </c>
      <c r="C543" s="39">
        <v>17358.53</v>
      </c>
      <c r="D543" s="39">
        <v>8679.27</v>
      </c>
      <c r="E543" s="52">
        <v>42370</v>
      </c>
      <c r="F543" s="52">
        <v>42735</v>
      </c>
      <c r="G543" s="35" t="s">
        <v>334</v>
      </c>
      <c r="H543" s="36" t="s">
        <v>1663</v>
      </c>
      <c r="I543" s="35" t="s">
        <v>62</v>
      </c>
    </row>
    <row r="544" spans="1:9" s="35" customFormat="1" ht="22.5" x14ac:dyDescent="0.25">
      <c r="A544" s="35" t="s">
        <v>1664</v>
      </c>
      <c r="B544" s="36" t="s">
        <v>1665</v>
      </c>
      <c r="C544" s="39">
        <v>16607.62</v>
      </c>
      <c r="D544" s="39">
        <v>16607.62</v>
      </c>
      <c r="E544" s="52">
        <v>42856</v>
      </c>
      <c r="F544" s="52">
        <v>43952</v>
      </c>
      <c r="G544" s="35" t="s">
        <v>334</v>
      </c>
      <c r="H544" s="36" t="s">
        <v>1666</v>
      </c>
      <c r="I544" s="35" t="s">
        <v>62</v>
      </c>
    </row>
    <row r="545" spans="1:9" s="35" customFormat="1" ht="22.5" x14ac:dyDescent="0.25">
      <c r="A545" s="35" t="s">
        <v>1667</v>
      </c>
      <c r="B545" s="36" t="s">
        <v>1668</v>
      </c>
      <c r="C545" s="39">
        <v>16328.76</v>
      </c>
      <c r="D545" s="39">
        <v>16328.76</v>
      </c>
      <c r="E545" s="52">
        <v>43224</v>
      </c>
      <c r="F545" s="52">
        <v>44561</v>
      </c>
      <c r="G545" s="35" t="s">
        <v>334</v>
      </c>
      <c r="H545" s="36" t="s">
        <v>1668</v>
      </c>
      <c r="I545" s="35" t="s">
        <v>62</v>
      </c>
    </row>
    <row r="546" spans="1:9" s="35" customFormat="1" ht="22.5" x14ac:dyDescent="0.25">
      <c r="A546" s="35" t="s">
        <v>1669</v>
      </c>
      <c r="B546" s="36" t="s">
        <v>1670</v>
      </c>
      <c r="C546" s="39">
        <v>15113</v>
      </c>
      <c r="D546" s="39">
        <v>7556.5</v>
      </c>
      <c r="E546" s="52">
        <v>42736</v>
      </c>
      <c r="F546" s="52">
        <v>43100</v>
      </c>
      <c r="G546" s="35" t="s">
        <v>334</v>
      </c>
      <c r="H546" s="36" t="s">
        <v>1671</v>
      </c>
      <c r="I546" s="35" t="s">
        <v>62</v>
      </c>
    </row>
    <row r="547" spans="1:9" s="35" customFormat="1" ht="22.5" x14ac:dyDescent="0.25">
      <c r="A547" s="35" t="s">
        <v>1672</v>
      </c>
      <c r="B547" s="36" t="s">
        <v>1673</v>
      </c>
      <c r="C547" s="39">
        <v>14802.4</v>
      </c>
      <c r="D547" s="39">
        <v>7401.2</v>
      </c>
      <c r="E547" s="52">
        <v>42293</v>
      </c>
      <c r="F547" s="52">
        <v>42735</v>
      </c>
      <c r="G547" s="35" t="s">
        <v>334</v>
      </c>
      <c r="H547" s="36" t="s">
        <v>359</v>
      </c>
      <c r="I547" s="35" t="s">
        <v>62</v>
      </c>
    </row>
    <row r="548" spans="1:9" s="35" customFormat="1" ht="22.5" x14ac:dyDescent="0.25">
      <c r="A548" s="35" t="s">
        <v>1674</v>
      </c>
      <c r="B548" s="36" t="s">
        <v>1675</v>
      </c>
      <c r="C548" s="39">
        <v>12990</v>
      </c>
      <c r="D548" s="39">
        <v>5196.1899999999996</v>
      </c>
      <c r="E548" s="52">
        <v>42736</v>
      </c>
      <c r="F548" s="52">
        <v>43100</v>
      </c>
      <c r="G548" s="35" t="s">
        <v>334</v>
      </c>
      <c r="H548" s="36" t="s">
        <v>1676</v>
      </c>
      <c r="I548" s="35" t="s">
        <v>62</v>
      </c>
    </row>
    <row r="549" spans="1:9" s="35" customFormat="1" ht="22.5" x14ac:dyDescent="0.25">
      <c r="A549" s="35" t="s">
        <v>1677</v>
      </c>
      <c r="B549" s="36" t="s">
        <v>1678</v>
      </c>
      <c r="C549" s="39">
        <v>12977.6</v>
      </c>
      <c r="D549" s="39">
        <v>6488.8</v>
      </c>
      <c r="E549" s="52">
        <v>42370</v>
      </c>
      <c r="F549" s="52">
        <v>42735</v>
      </c>
      <c r="G549" s="35" t="s">
        <v>334</v>
      </c>
      <c r="H549" s="36" t="s">
        <v>1679</v>
      </c>
      <c r="I549" s="35" t="s">
        <v>62</v>
      </c>
    </row>
    <row r="550" spans="1:9" s="35" customFormat="1" ht="22.5" x14ac:dyDescent="0.25">
      <c r="A550" s="35" t="s">
        <v>1680</v>
      </c>
      <c r="B550" s="36" t="s">
        <v>1678</v>
      </c>
      <c r="C550" s="39">
        <v>12138.64</v>
      </c>
      <c r="D550" s="39">
        <v>6069.32</v>
      </c>
      <c r="E550" s="52">
        <v>42736</v>
      </c>
      <c r="F550" s="52">
        <v>43465</v>
      </c>
      <c r="G550" s="35" t="s">
        <v>334</v>
      </c>
      <c r="H550" s="36" t="s">
        <v>1681</v>
      </c>
      <c r="I550" s="35" t="s">
        <v>62</v>
      </c>
    </row>
    <row r="551" spans="1:9" s="35" customFormat="1" ht="11.25" x14ac:dyDescent="0.25">
      <c r="A551" s="35" t="s">
        <v>1682</v>
      </c>
      <c r="B551" s="36" t="s">
        <v>1683</v>
      </c>
      <c r="C551" s="39">
        <v>12020.79</v>
      </c>
      <c r="D551" s="39">
        <v>6010.39</v>
      </c>
      <c r="E551" s="52">
        <v>42186</v>
      </c>
      <c r="F551" s="52">
        <v>42369</v>
      </c>
      <c r="G551" s="35" t="s">
        <v>334</v>
      </c>
      <c r="H551" s="36" t="s">
        <v>1684</v>
      </c>
      <c r="I551" s="35" t="s">
        <v>62</v>
      </c>
    </row>
    <row r="552" spans="1:9" s="35" customFormat="1" ht="33.75" x14ac:dyDescent="0.25">
      <c r="A552" s="35" t="s">
        <v>1685</v>
      </c>
      <c r="B552" s="36" t="s">
        <v>1686</v>
      </c>
      <c r="C552" s="39">
        <v>10982.93</v>
      </c>
      <c r="D552" s="39">
        <v>6589</v>
      </c>
      <c r="E552" s="52">
        <v>42370</v>
      </c>
      <c r="F552" s="52">
        <v>42735</v>
      </c>
      <c r="G552" s="35" t="s">
        <v>334</v>
      </c>
      <c r="H552" s="36" t="s">
        <v>1687</v>
      </c>
      <c r="I552" s="35" t="s">
        <v>62</v>
      </c>
    </row>
    <row r="553" spans="1:9" s="35" customFormat="1" ht="33.75" x14ac:dyDescent="0.25">
      <c r="A553" s="35" t="s">
        <v>1688</v>
      </c>
      <c r="B553" s="36" t="s">
        <v>1689</v>
      </c>
      <c r="C553" s="39">
        <v>10671.16</v>
      </c>
      <c r="D553" s="39">
        <v>10671.16</v>
      </c>
      <c r="E553" s="52">
        <v>43466</v>
      </c>
      <c r="F553" s="52">
        <v>44561</v>
      </c>
      <c r="G553" s="35" t="s">
        <v>334</v>
      </c>
      <c r="H553" s="36" t="s">
        <v>1690</v>
      </c>
      <c r="I553" s="35" t="s">
        <v>62</v>
      </c>
    </row>
    <row r="554" spans="1:9" s="35" customFormat="1" ht="22.5" x14ac:dyDescent="0.25">
      <c r="A554" s="35" t="s">
        <v>1691</v>
      </c>
      <c r="B554" s="36" t="s">
        <v>1692</v>
      </c>
      <c r="C554" s="39">
        <v>9784.48</v>
      </c>
      <c r="D554" s="39">
        <v>9784.48</v>
      </c>
      <c r="E554" s="52">
        <v>43132</v>
      </c>
      <c r="F554" s="52">
        <v>44561</v>
      </c>
      <c r="G554" s="35" t="s">
        <v>334</v>
      </c>
      <c r="H554" s="36" t="s">
        <v>1692</v>
      </c>
      <c r="I554" s="35" t="s">
        <v>62</v>
      </c>
    </row>
    <row r="555" spans="1:9" s="35" customFormat="1" ht="22.5" x14ac:dyDescent="0.25">
      <c r="A555" s="35" t="s">
        <v>1693</v>
      </c>
      <c r="B555" s="36" t="s">
        <v>1694</v>
      </c>
      <c r="C555" s="39">
        <v>9571</v>
      </c>
      <c r="D555" s="39">
        <v>5743</v>
      </c>
      <c r="E555" s="52">
        <v>41640</v>
      </c>
      <c r="F555" s="52">
        <v>43131</v>
      </c>
      <c r="G555" s="35" t="s">
        <v>334</v>
      </c>
      <c r="H555" s="36" t="s">
        <v>1695</v>
      </c>
      <c r="I555" s="35" t="s">
        <v>62</v>
      </c>
    </row>
    <row r="556" spans="1:9" s="35" customFormat="1" ht="22.5" x14ac:dyDescent="0.25">
      <c r="A556" s="35" t="s">
        <v>1696</v>
      </c>
      <c r="B556" s="36" t="s">
        <v>1697</v>
      </c>
      <c r="C556" s="39">
        <v>7467250</v>
      </c>
      <c r="D556" s="39">
        <v>3733625</v>
      </c>
      <c r="E556" s="52">
        <v>43790</v>
      </c>
      <c r="F556" s="52">
        <v>44926</v>
      </c>
      <c r="G556" s="35" t="s">
        <v>1698</v>
      </c>
      <c r="H556" s="36" t="s">
        <v>1699</v>
      </c>
      <c r="I556" s="35" t="s">
        <v>62</v>
      </c>
    </row>
    <row r="557" spans="1:9" s="35" customFormat="1" ht="11.25" x14ac:dyDescent="0.25">
      <c r="A557" s="35" t="s">
        <v>1700</v>
      </c>
      <c r="B557" s="36" t="s">
        <v>1701</v>
      </c>
      <c r="C557" s="39">
        <v>4195400</v>
      </c>
      <c r="D557" s="39">
        <v>2517240.0299999998</v>
      </c>
      <c r="E557" s="52">
        <v>43244</v>
      </c>
      <c r="F557" s="52">
        <v>43738</v>
      </c>
      <c r="G557" s="35" t="s">
        <v>1698</v>
      </c>
      <c r="H557" s="36" t="s">
        <v>1702</v>
      </c>
      <c r="I557" s="35" t="s">
        <v>62</v>
      </c>
    </row>
    <row r="558" spans="1:9" s="35" customFormat="1" ht="11.25" x14ac:dyDescent="0.25">
      <c r="A558" s="35" t="s">
        <v>1703</v>
      </c>
      <c r="B558" s="36" t="s">
        <v>1704</v>
      </c>
      <c r="C558" s="39">
        <v>3494561.41</v>
      </c>
      <c r="D558" s="39">
        <v>2096736.87</v>
      </c>
      <c r="E558" s="52">
        <v>43819</v>
      </c>
      <c r="F558" s="52">
        <v>44742</v>
      </c>
      <c r="G558" s="35" t="s">
        <v>1698</v>
      </c>
      <c r="H558" s="36" t="s">
        <v>1705</v>
      </c>
      <c r="I558" s="35" t="s">
        <v>62</v>
      </c>
    </row>
    <row r="559" spans="1:9" s="35" customFormat="1" ht="11.25" x14ac:dyDescent="0.25">
      <c r="A559" s="35" t="s">
        <v>1706</v>
      </c>
      <c r="B559" s="36" t="s">
        <v>1707</v>
      </c>
      <c r="C559" s="39">
        <v>3432016.35</v>
      </c>
      <c r="D559" s="39">
        <v>1716008.18</v>
      </c>
      <c r="E559" s="52">
        <v>43102</v>
      </c>
      <c r="F559" s="52">
        <v>44712</v>
      </c>
      <c r="G559" s="35" t="s">
        <v>1698</v>
      </c>
      <c r="H559" s="36" t="s">
        <v>1708</v>
      </c>
      <c r="I559" s="35" t="s">
        <v>62</v>
      </c>
    </row>
    <row r="560" spans="1:9" s="35" customFormat="1" ht="11.25" x14ac:dyDescent="0.25">
      <c r="A560" s="35" t="s">
        <v>1709</v>
      </c>
      <c r="B560" s="36" t="s">
        <v>1710</v>
      </c>
      <c r="C560" s="39">
        <v>2445345.35</v>
      </c>
      <c r="D560" s="39">
        <v>1467207.23</v>
      </c>
      <c r="E560" s="52">
        <v>43724</v>
      </c>
      <c r="F560" s="52">
        <v>44926</v>
      </c>
      <c r="G560" s="35" t="s">
        <v>1698</v>
      </c>
      <c r="H560" s="36" t="s">
        <v>1711</v>
      </c>
      <c r="I560" s="35" t="s">
        <v>62</v>
      </c>
    </row>
    <row r="561" spans="1:9" s="35" customFormat="1" ht="33.75" x14ac:dyDescent="0.25">
      <c r="A561" s="35" t="s">
        <v>1712</v>
      </c>
      <c r="B561" s="36" t="s">
        <v>1713</v>
      </c>
      <c r="C561" s="39">
        <v>2087751</v>
      </c>
      <c r="D561" s="39">
        <v>1043875.5</v>
      </c>
      <c r="E561" s="52">
        <v>43452</v>
      </c>
      <c r="F561" s="52">
        <v>44469</v>
      </c>
      <c r="G561" s="35" t="s">
        <v>1698</v>
      </c>
      <c r="H561" s="36" t="s">
        <v>1714</v>
      </c>
      <c r="I561" s="35" t="s">
        <v>62</v>
      </c>
    </row>
    <row r="562" spans="1:9" s="35" customFormat="1" ht="33.75" x14ac:dyDescent="0.25">
      <c r="A562" s="35" t="s">
        <v>1715</v>
      </c>
      <c r="B562" s="36" t="s">
        <v>1716</v>
      </c>
      <c r="C562" s="39">
        <v>2021110.37</v>
      </c>
      <c r="D562" s="39">
        <v>1010555.19</v>
      </c>
      <c r="E562" s="52">
        <v>43617</v>
      </c>
      <c r="F562" s="52">
        <v>44712</v>
      </c>
      <c r="G562" s="35" t="s">
        <v>1698</v>
      </c>
      <c r="H562" s="36" t="s">
        <v>1717</v>
      </c>
      <c r="I562" s="35" t="s">
        <v>62</v>
      </c>
    </row>
    <row r="563" spans="1:9" s="35" customFormat="1" ht="33.75" x14ac:dyDescent="0.25">
      <c r="A563" s="35" t="s">
        <v>1718</v>
      </c>
      <c r="B563" s="36" t="s">
        <v>1719</v>
      </c>
      <c r="C563" s="39">
        <v>1951632.18</v>
      </c>
      <c r="D563" s="39">
        <v>975816.09</v>
      </c>
      <c r="E563" s="52">
        <v>43692</v>
      </c>
      <c r="F563" s="52">
        <v>44787</v>
      </c>
      <c r="G563" s="35" t="s">
        <v>1698</v>
      </c>
      <c r="H563" s="36" t="s">
        <v>1720</v>
      </c>
      <c r="I563" s="35" t="s">
        <v>62</v>
      </c>
    </row>
    <row r="564" spans="1:9" s="35" customFormat="1" ht="33.75" x14ac:dyDescent="0.25">
      <c r="A564" s="35" t="s">
        <v>1721</v>
      </c>
      <c r="B564" s="36" t="s">
        <v>1722</v>
      </c>
      <c r="C564" s="39">
        <v>1793146.68</v>
      </c>
      <c r="D564" s="39">
        <v>896573.34</v>
      </c>
      <c r="E564" s="52">
        <v>43466</v>
      </c>
      <c r="F564" s="52">
        <v>44823</v>
      </c>
      <c r="G564" s="35" t="s">
        <v>1698</v>
      </c>
      <c r="H564" s="36" t="s">
        <v>1723</v>
      </c>
      <c r="I564" s="35" t="s">
        <v>62</v>
      </c>
    </row>
    <row r="565" spans="1:9" s="35" customFormat="1" ht="11.25" x14ac:dyDescent="0.25">
      <c r="A565" s="35" t="s">
        <v>1724</v>
      </c>
      <c r="B565" s="36" t="s">
        <v>1725</v>
      </c>
      <c r="C565" s="39">
        <v>1792097</v>
      </c>
      <c r="D565" s="39">
        <v>896048.5</v>
      </c>
      <c r="E565" s="52">
        <v>42864</v>
      </c>
      <c r="F565" s="52">
        <v>44377</v>
      </c>
      <c r="G565" s="35" t="s">
        <v>1698</v>
      </c>
      <c r="H565" s="36" t="s">
        <v>1726</v>
      </c>
      <c r="I565" s="35" t="s">
        <v>62</v>
      </c>
    </row>
    <row r="566" spans="1:9" s="35" customFormat="1" ht="22.5" x14ac:dyDescent="0.25">
      <c r="A566" s="35" t="s">
        <v>1727</v>
      </c>
      <c r="B566" s="36" t="s">
        <v>1728</v>
      </c>
      <c r="C566" s="39">
        <v>1592493</v>
      </c>
      <c r="D566" s="39">
        <v>796246.5</v>
      </c>
      <c r="E566" s="52">
        <v>43775</v>
      </c>
      <c r="F566" s="52">
        <v>44864</v>
      </c>
      <c r="G566" s="35" t="s">
        <v>1698</v>
      </c>
      <c r="H566" s="36" t="s">
        <v>1729</v>
      </c>
      <c r="I566" s="35" t="s">
        <v>62</v>
      </c>
    </row>
    <row r="567" spans="1:9" s="35" customFormat="1" ht="22.5" x14ac:dyDescent="0.25">
      <c r="A567" s="35" t="s">
        <v>1730</v>
      </c>
      <c r="B567" s="36" t="s">
        <v>1731</v>
      </c>
      <c r="C567" s="39">
        <v>1534920</v>
      </c>
      <c r="D567" s="39">
        <v>767460</v>
      </c>
      <c r="E567" s="52">
        <v>43083</v>
      </c>
      <c r="F567" s="52">
        <v>44592</v>
      </c>
      <c r="G567" s="35" t="s">
        <v>1698</v>
      </c>
      <c r="H567" s="36" t="s">
        <v>1732</v>
      </c>
      <c r="I567" s="35" t="s">
        <v>62</v>
      </c>
    </row>
    <row r="568" spans="1:9" s="35" customFormat="1" ht="33.75" x14ac:dyDescent="0.25">
      <c r="A568" s="35" t="s">
        <v>1733</v>
      </c>
      <c r="B568" s="36" t="s">
        <v>1734</v>
      </c>
      <c r="C568" s="39">
        <v>1500000</v>
      </c>
      <c r="D568" s="39">
        <v>750000</v>
      </c>
      <c r="E568" s="52">
        <v>43466</v>
      </c>
      <c r="F568" s="52">
        <v>44561</v>
      </c>
      <c r="G568" s="35" t="s">
        <v>1698</v>
      </c>
      <c r="H568" s="36" t="s">
        <v>1735</v>
      </c>
      <c r="I568" s="35" t="s">
        <v>62</v>
      </c>
    </row>
    <row r="569" spans="1:9" s="35" customFormat="1" ht="11.25" x14ac:dyDescent="0.25">
      <c r="A569" s="35" t="s">
        <v>1736</v>
      </c>
      <c r="B569" s="36" t="s">
        <v>1737</v>
      </c>
      <c r="C569" s="39">
        <v>1371951</v>
      </c>
      <c r="D569" s="39">
        <v>685975.5</v>
      </c>
      <c r="E569" s="52">
        <v>43279</v>
      </c>
      <c r="F569" s="52">
        <v>44347</v>
      </c>
      <c r="G569" s="35" t="s">
        <v>1698</v>
      </c>
      <c r="H569" s="36" t="s">
        <v>1738</v>
      </c>
      <c r="I569" s="35" t="s">
        <v>62</v>
      </c>
    </row>
    <row r="570" spans="1:9" s="35" customFormat="1" ht="22.5" x14ac:dyDescent="0.25">
      <c r="A570" s="35" t="s">
        <v>1739</v>
      </c>
      <c r="B570" s="36" t="s">
        <v>1740</v>
      </c>
      <c r="C570" s="39">
        <v>1367129.05</v>
      </c>
      <c r="D570" s="39">
        <v>1093703.24</v>
      </c>
      <c r="E570" s="52">
        <v>43707</v>
      </c>
      <c r="F570" s="52">
        <v>44316</v>
      </c>
      <c r="G570" s="35" t="s">
        <v>1698</v>
      </c>
      <c r="H570" s="36" t="s">
        <v>359</v>
      </c>
      <c r="I570" s="35" t="s">
        <v>62</v>
      </c>
    </row>
    <row r="571" spans="1:9" s="35" customFormat="1" ht="22.5" x14ac:dyDescent="0.25">
      <c r="A571" s="35" t="s">
        <v>1741</v>
      </c>
      <c r="B571" s="36" t="s">
        <v>1742</v>
      </c>
      <c r="C571" s="39">
        <v>1327387</v>
      </c>
      <c r="D571" s="39">
        <v>796432.21</v>
      </c>
      <c r="E571" s="52">
        <v>43714</v>
      </c>
      <c r="F571" s="52">
        <v>44926</v>
      </c>
      <c r="G571" s="35" t="s">
        <v>1698</v>
      </c>
      <c r="H571" s="36" t="s">
        <v>1743</v>
      </c>
      <c r="I571" s="35" t="s">
        <v>62</v>
      </c>
    </row>
    <row r="572" spans="1:9" s="35" customFormat="1" ht="22.5" x14ac:dyDescent="0.25">
      <c r="A572" s="35" t="s">
        <v>1744</v>
      </c>
      <c r="B572" s="36" t="s">
        <v>1745</v>
      </c>
      <c r="C572" s="39">
        <v>838950</v>
      </c>
      <c r="D572" s="39">
        <v>419475</v>
      </c>
      <c r="E572" s="52">
        <v>42846</v>
      </c>
      <c r="F572" s="52">
        <v>44742</v>
      </c>
      <c r="G572" s="35" t="s">
        <v>1698</v>
      </c>
      <c r="H572" s="36" t="s">
        <v>1746</v>
      </c>
      <c r="I572" s="35" t="s">
        <v>62</v>
      </c>
    </row>
    <row r="573" spans="1:9" s="35" customFormat="1" ht="11.25" x14ac:dyDescent="0.25">
      <c r="A573" s="35" t="s">
        <v>1747</v>
      </c>
      <c r="B573" s="36" t="s">
        <v>1748</v>
      </c>
      <c r="C573" s="39">
        <v>670942.78</v>
      </c>
      <c r="D573" s="39">
        <v>536754.22</v>
      </c>
      <c r="E573" s="52">
        <v>44105</v>
      </c>
      <c r="F573" s="52">
        <v>44865</v>
      </c>
      <c r="G573" s="35" t="s">
        <v>1698</v>
      </c>
      <c r="H573" s="36" t="s">
        <v>1749</v>
      </c>
      <c r="I573" s="35" t="s">
        <v>62</v>
      </c>
    </row>
    <row r="574" spans="1:9" s="35" customFormat="1" ht="11.25" x14ac:dyDescent="0.25">
      <c r="A574" s="35" t="s">
        <v>1750</v>
      </c>
      <c r="B574" s="36" t="s">
        <v>1751</v>
      </c>
      <c r="C574" s="39">
        <v>664634.64</v>
      </c>
      <c r="D574" s="39">
        <v>332317.32</v>
      </c>
      <c r="E574" s="52">
        <v>42887</v>
      </c>
      <c r="F574" s="52">
        <v>44561</v>
      </c>
      <c r="G574" s="35" t="s">
        <v>1698</v>
      </c>
      <c r="H574" s="36" t="s">
        <v>1752</v>
      </c>
      <c r="I574" s="35" t="s">
        <v>62</v>
      </c>
    </row>
    <row r="575" spans="1:9" s="35" customFormat="1" ht="22.5" x14ac:dyDescent="0.25">
      <c r="A575" s="35" t="s">
        <v>1753</v>
      </c>
      <c r="B575" s="36" t="s">
        <v>1754</v>
      </c>
      <c r="C575" s="39">
        <v>621281.56000000006</v>
      </c>
      <c r="D575" s="39">
        <v>310640.78000000003</v>
      </c>
      <c r="E575" s="52">
        <v>42837</v>
      </c>
      <c r="F575" s="52">
        <v>44104</v>
      </c>
      <c r="G575" s="35" t="s">
        <v>1698</v>
      </c>
      <c r="H575" s="36" t="s">
        <v>1755</v>
      </c>
      <c r="I575" s="35" t="s">
        <v>62</v>
      </c>
    </row>
    <row r="576" spans="1:9" s="35" customFormat="1" ht="11.25" x14ac:dyDescent="0.25">
      <c r="A576" s="35" t="s">
        <v>1756</v>
      </c>
      <c r="B576" s="36" t="s">
        <v>1757</v>
      </c>
      <c r="C576" s="39">
        <v>606383.4</v>
      </c>
      <c r="D576" s="39">
        <v>303191.7</v>
      </c>
      <c r="E576" s="52">
        <v>44011</v>
      </c>
      <c r="F576" s="52">
        <v>44926</v>
      </c>
      <c r="G576" s="35" t="s">
        <v>1698</v>
      </c>
      <c r="H576" s="36" t="s">
        <v>1758</v>
      </c>
      <c r="I576" s="35" t="s">
        <v>62</v>
      </c>
    </row>
    <row r="577" spans="1:9" s="35" customFormat="1" ht="22.5" x14ac:dyDescent="0.25">
      <c r="A577" s="35" t="s">
        <v>1759</v>
      </c>
      <c r="B577" s="36" t="s">
        <v>1760</v>
      </c>
      <c r="C577" s="39">
        <v>562859</v>
      </c>
      <c r="D577" s="39">
        <v>281429.5</v>
      </c>
      <c r="E577" s="52">
        <v>43497</v>
      </c>
      <c r="F577" s="52">
        <v>44530</v>
      </c>
      <c r="G577" s="35" t="s">
        <v>1698</v>
      </c>
      <c r="H577" s="36" t="s">
        <v>1761</v>
      </c>
      <c r="I577" s="35" t="s">
        <v>62</v>
      </c>
    </row>
    <row r="578" spans="1:9" s="35" customFormat="1" ht="11.25" x14ac:dyDescent="0.25">
      <c r="A578" s="35" t="s">
        <v>1762</v>
      </c>
      <c r="B578" s="36" t="s">
        <v>1763</v>
      </c>
      <c r="C578" s="39">
        <v>496958.08</v>
      </c>
      <c r="D578" s="39">
        <v>248479.04</v>
      </c>
      <c r="E578" s="52">
        <v>43640</v>
      </c>
      <c r="F578" s="52">
        <v>44561</v>
      </c>
      <c r="G578" s="35" t="s">
        <v>1698</v>
      </c>
      <c r="H578" s="36" t="s">
        <v>1764</v>
      </c>
      <c r="I578" s="35" t="s">
        <v>62</v>
      </c>
    </row>
    <row r="579" spans="1:9" s="35" customFormat="1" ht="11.25" x14ac:dyDescent="0.25">
      <c r="A579" s="35" t="s">
        <v>1765</v>
      </c>
      <c r="B579" s="36" t="s">
        <v>1766</v>
      </c>
      <c r="C579" s="39">
        <v>486111.11</v>
      </c>
      <c r="D579" s="39">
        <v>243055.55</v>
      </c>
      <c r="E579" s="52">
        <v>42732</v>
      </c>
      <c r="F579" s="52">
        <v>44561</v>
      </c>
      <c r="G579" s="35" t="s">
        <v>1698</v>
      </c>
      <c r="H579" s="36" t="s">
        <v>1767</v>
      </c>
      <c r="I579" s="35" t="s">
        <v>62</v>
      </c>
    </row>
    <row r="580" spans="1:9" s="35" customFormat="1" ht="22.5" x14ac:dyDescent="0.25">
      <c r="A580" s="35" t="s">
        <v>1768</v>
      </c>
      <c r="B580" s="36" t="s">
        <v>1769</v>
      </c>
      <c r="C580" s="39">
        <v>478901.6</v>
      </c>
      <c r="D580" s="39">
        <v>239450.8</v>
      </c>
      <c r="E580" s="52">
        <v>43739</v>
      </c>
      <c r="F580" s="52">
        <v>44561</v>
      </c>
      <c r="G580" s="35" t="s">
        <v>1698</v>
      </c>
      <c r="H580" s="36" t="s">
        <v>1770</v>
      </c>
      <c r="I580" s="35" t="s">
        <v>62</v>
      </c>
    </row>
    <row r="581" spans="1:9" s="35" customFormat="1" ht="11.25" x14ac:dyDescent="0.25">
      <c r="A581" s="35" t="s">
        <v>1771</v>
      </c>
      <c r="B581" s="36" t="s">
        <v>1772</v>
      </c>
      <c r="C581" s="39">
        <v>414455</v>
      </c>
      <c r="D581" s="39">
        <v>207227.5</v>
      </c>
      <c r="E581" s="52">
        <v>43405</v>
      </c>
      <c r="F581" s="52">
        <v>44135</v>
      </c>
      <c r="G581" s="35" t="s">
        <v>1698</v>
      </c>
      <c r="H581" s="36" t="s">
        <v>1773</v>
      </c>
      <c r="I581" s="35" t="s">
        <v>62</v>
      </c>
    </row>
    <row r="582" spans="1:9" s="35" customFormat="1" ht="22.5" x14ac:dyDescent="0.25">
      <c r="A582" s="35" t="s">
        <v>1774</v>
      </c>
      <c r="B582" s="36" t="s">
        <v>1775</v>
      </c>
      <c r="C582" s="39">
        <v>352136.15</v>
      </c>
      <c r="D582" s="39">
        <v>176068.08</v>
      </c>
      <c r="E582" s="52">
        <v>43709</v>
      </c>
      <c r="F582" s="52">
        <v>43799</v>
      </c>
      <c r="G582" s="35" t="s">
        <v>1698</v>
      </c>
      <c r="H582" s="36" t="s">
        <v>1776</v>
      </c>
      <c r="I582" s="35" t="s">
        <v>62</v>
      </c>
    </row>
    <row r="583" spans="1:9" s="35" customFormat="1" ht="11.25" x14ac:dyDescent="0.25">
      <c r="A583" s="35" t="s">
        <v>1777</v>
      </c>
      <c r="B583" s="36" t="s">
        <v>1751</v>
      </c>
      <c r="C583" s="39">
        <v>323620</v>
      </c>
      <c r="D583" s="39">
        <v>194172</v>
      </c>
      <c r="E583" s="52">
        <v>42887</v>
      </c>
      <c r="F583" s="52">
        <v>44561</v>
      </c>
      <c r="G583" s="35" t="s">
        <v>1698</v>
      </c>
      <c r="H583" s="36" t="s">
        <v>1752</v>
      </c>
      <c r="I583" s="35" t="s">
        <v>62</v>
      </c>
    </row>
    <row r="584" spans="1:9" s="35" customFormat="1" ht="22.5" x14ac:dyDescent="0.25">
      <c r="A584" s="35" t="s">
        <v>1778</v>
      </c>
      <c r="B584" s="36" t="s">
        <v>1779</v>
      </c>
      <c r="C584" s="39">
        <v>323343.24</v>
      </c>
      <c r="D584" s="39">
        <v>258674.59</v>
      </c>
      <c r="E584" s="52">
        <v>43647</v>
      </c>
      <c r="F584" s="52">
        <v>44500</v>
      </c>
      <c r="G584" s="35" t="s">
        <v>1698</v>
      </c>
      <c r="H584" s="36" t="s">
        <v>1780</v>
      </c>
      <c r="I584" s="35" t="s">
        <v>62</v>
      </c>
    </row>
    <row r="585" spans="1:9" s="35" customFormat="1" ht="22.5" x14ac:dyDescent="0.25">
      <c r="A585" s="35" t="s">
        <v>1781</v>
      </c>
      <c r="B585" s="36" t="s">
        <v>1782</v>
      </c>
      <c r="C585" s="39">
        <v>289835.48</v>
      </c>
      <c r="D585" s="39">
        <v>144917.74</v>
      </c>
      <c r="E585" s="52">
        <v>43525</v>
      </c>
      <c r="F585" s="52">
        <v>44620</v>
      </c>
      <c r="G585" s="35" t="s">
        <v>1698</v>
      </c>
      <c r="H585" s="36" t="s">
        <v>1783</v>
      </c>
      <c r="I585" s="35" t="s">
        <v>62</v>
      </c>
    </row>
    <row r="586" spans="1:9" s="35" customFormat="1" ht="22.5" x14ac:dyDescent="0.25">
      <c r="A586" s="35" t="s">
        <v>1784</v>
      </c>
      <c r="B586" s="36" t="s">
        <v>1785</v>
      </c>
      <c r="C586" s="39">
        <v>273688.09999999998</v>
      </c>
      <c r="D586" s="39">
        <v>164212.85999999999</v>
      </c>
      <c r="E586" s="52">
        <v>44091</v>
      </c>
      <c r="F586" s="52">
        <v>44530</v>
      </c>
      <c r="G586" s="35" t="s">
        <v>1698</v>
      </c>
      <c r="H586" s="36" t="s">
        <v>1786</v>
      </c>
      <c r="I586" s="35" t="s">
        <v>62</v>
      </c>
    </row>
    <row r="587" spans="1:9" s="35" customFormat="1" ht="11.25" x14ac:dyDescent="0.25">
      <c r="A587" s="35" t="s">
        <v>1787</v>
      </c>
      <c r="B587" s="36" t="s">
        <v>1788</v>
      </c>
      <c r="C587" s="39">
        <v>239893.75</v>
      </c>
      <c r="D587" s="39">
        <v>191915</v>
      </c>
      <c r="E587" s="52">
        <v>43616</v>
      </c>
      <c r="F587" s="52">
        <v>44500</v>
      </c>
      <c r="G587" s="35" t="s">
        <v>1698</v>
      </c>
      <c r="H587" s="36" t="s">
        <v>1789</v>
      </c>
      <c r="I587" s="35" t="s">
        <v>62</v>
      </c>
    </row>
    <row r="588" spans="1:9" s="35" customFormat="1" ht="11.25" x14ac:dyDescent="0.25">
      <c r="A588" s="35" t="s">
        <v>1790</v>
      </c>
      <c r="B588" s="36" t="s">
        <v>1791</v>
      </c>
      <c r="C588" s="39">
        <v>222486</v>
      </c>
      <c r="D588" s="39">
        <v>111243</v>
      </c>
      <c r="E588" s="52">
        <v>43405</v>
      </c>
      <c r="F588" s="52">
        <v>44469</v>
      </c>
      <c r="G588" s="35" t="s">
        <v>1698</v>
      </c>
      <c r="H588" s="36" t="s">
        <v>1792</v>
      </c>
      <c r="I588" s="35" t="s">
        <v>62</v>
      </c>
    </row>
    <row r="589" spans="1:9" s="35" customFormat="1" ht="11.25" x14ac:dyDescent="0.25">
      <c r="A589" s="35" t="s">
        <v>1793</v>
      </c>
      <c r="B589" s="36" t="s">
        <v>1794</v>
      </c>
      <c r="C589" s="39">
        <v>209041.28</v>
      </c>
      <c r="D589" s="39">
        <v>104520.64</v>
      </c>
      <c r="E589" s="52">
        <v>43101</v>
      </c>
      <c r="F589" s="52">
        <v>43465</v>
      </c>
      <c r="G589" s="35" t="s">
        <v>1698</v>
      </c>
      <c r="H589" s="36" t="s">
        <v>1795</v>
      </c>
      <c r="I589" s="35" t="s">
        <v>62</v>
      </c>
    </row>
    <row r="590" spans="1:9" s="35" customFormat="1" ht="33.75" x14ac:dyDescent="0.25">
      <c r="A590" s="35" t="s">
        <v>1796</v>
      </c>
      <c r="B590" s="36" t="s">
        <v>1797</v>
      </c>
      <c r="C590" s="39">
        <v>182380</v>
      </c>
      <c r="D590" s="39">
        <v>91190</v>
      </c>
      <c r="E590" s="52">
        <v>44044</v>
      </c>
      <c r="F590" s="52">
        <v>44592</v>
      </c>
      <c r="G590" s="35" t="s">
        <v>1698</v>
      </c>
      <c r="H590" s="36" t="s">
        <v>1798</v>
      </c>
      <c r="I590" s="35" t="s">
        <v>62</v>
      </c>
    </row>
    <row r="591" spans="1:9" s="35" customFormat="1" ht="11.25" x14ac:dyDescent="0.25">
      <c r="A591" s="35" t="s">
        <v>1799</v>
      </c>
      <c r="B591" s="36" t="s">
        <v>1800</v>
      </c>
      <c r="C591" s="39">
        <v>159153.26</v>
      </c>
      <c r="D591" s="39">
        <v>95491.96</v>
      </c>
      <c r="E591" s="52">
        <v>43266</v>
      </c>
      <c r="F591" s="52">
        <v>43830</v>
      </c>
      <c r="G591" s="35" t="s">
        <v>1698</v>
      </c>
      <c r="H591" s="36" t="s">
        <v>1801</v>
      </c>
      <c r="I591" s="35" t="s">
        <v>62</v>
      </c>
    </row>
    <row r="592" spans="1:9" s="35" customFormat="1" ht="11.25" x14ac:dyDescent="0.25">
      <c r="A592" s="35" t="s">
        <v>1802</v>
      </c>
      <c r="B592" s="36" t="s">
        <v>1803</v>
      </c>
      <c r="C592" s="39">
        <v>150199.65</v>
      </c>
      <c r="D592" s="39">
        <v>90119.79</v>
      </c>
      <c r="E592" s="52">
        <v>43101</v>
      </c>
      <c r="F592" s="52">
        <v>43405</v>
      </c>
      <c r="G592" s="35" t="s">
        <v>1698</v>
      </c>
      <c r="H592" s="36" t="s">
        <v>1786</v>
      </c>
      <c r="I592" s="35" t="s">
        <v>62</v>
      </c>
    </row>
    <row r="593" spans="1:9" s="35" customFormat="1" ht="22.5" x14ac:dyDescent="0.25">
      <c r="A593" s="35" t="s">
        <v>1804</v>
      </c>
      <c r="B593" s="36" t="s">
        <v>1805</v>
      </c>
      <c r="C593" s="39">
        <v>150000</v>
      </c>
      <c r="D593" s="39">
        <v>75000</v>
      </c>
      <c r="E593" s="52">
        <v>43717</v>
      </c>
      <c r="F593" s="52">
        <v>44561</v>
      </c>
      <c r="G593" s="35" t="s">
        <v>1698</v>
      </c>
      <c r="H593" s="36" t="s">
        <v>1806</v>
      </c>
      <c r="I593" s="35" t="s">
        <v>62</v>
      </c>
    </row>
    <row r="594" spans="1:9" s="35" customFormat="1" ht="22.5" x14ac:dyDescent="0.25">
      <c r="A594" s="35" t="s">
        <v>1807</v>
      </c>
      <c r="B594" s="36" t="s">
        <v>1808</v>
      </c>
      <c r="C594" s="39">
        <v>150000</v>
      </c>
      <c r="D594" s="39">
        <v>75000</v>
      </c>
      <c r="E594" s="52">
        <v>44004</v>
      </c>
      <c r="F594" s="52">
        <v>44561</v>
      </c>
      <c r="G594" s="35" t="s">
        <v>1698</v>
      </c>
      <c r="H594" s="36" t="s">
        <v>1809</v>
      </c>
      <c r="I594" s="35" t="s">
        <v>62</v>
      </c>
    </row>
    <row r="595" spans="1:9" s="35" customFormat="1" ht="22.5" x14ac:dyDescent="0.25">
      <c r="A595" s="35" t="s">
        <v>1810</v>
      </c>
      <c r="B595" s="36" t="s">
        <v>1769</v>
      </c>
      <c r="C595" s="39">
        <v>150000</v>
      </c>
      <c r="D595" s="39">
        <v>75000</v>
      </c>
      <c r="E595" s="52">
        <v>44004</v>
      </c>
      <c r="F595" s="52">
        <v>44561</v>
      </c>
      <c r="G595" s="35" t="s">
        <v>1698</v>
      </c>
      <c r="H595" s="36" t="s">
        <v>1811</v>
      </c>
      <c r="I595" s="35" t="s">
        <v>62</v>
      </c>
    </row>
    <row r="596" spans="1:9" s="35" customFormat="1" ht="22.5" x14ac:dyDescent="0.25">
      <c r="A596" s="35" t="s">
        <v>1812</v>
      </c>
      <c r="B596" s="36" t="s">
        <v>1813</v>
      </c>
      <c r="C596" s="39">
        <v>134751.72</v>
      </c>
      <c r="D596" s="39">
        <v>107801.38</v>
      </c>
      <c r="E596" s="52">
        <v>44119</v>
      </c>
      <c r="F596" s="52">
        <v>44681</v>
      </c>
      <c r="G596" s="35" t="s">
        <v>1698</v>
      </c>
      <c r="H596" s="36" t="s">
        <v>1814</v>
      </c>
      <c r="I596" s="35" t="s">
        <v>62</v>
      </c>
    </row>
    <row r="597" spans="1:9" s="35" customFormat="1" ht="22.5" x14ac:dyDescent="0.25">
      <c r="A597" s="35" t="s">
        <v>1815</v>
      </c>
      <c r="B597" s="36" t="s">
        <v>1816</v>
      </c>
      <c r="C597" s="39">
        <v>119000</v>
      </c>
      <c r="D597" s="39">
        <v>59500</v>
      </c>
      <c r="E597" s="52">
        <v>43676</v>
      </c>
      <c r="F597" s="52">
        <v>44561</v>
      </c>
      <c r="G597" s="35" t="s">
        <v>1698</v>
      </c>
      <c r="H597" s="36" t="s">
        <v>1817</v>
      </c>
      <c r="I597" s="35" t="s">
        <v>62</v>
      </c>
    </row>
    <row r="598" spans="1:9" s="35" customFormat="1" ht="11.25" x14ac:dyDescent="0.25">
      <c r="A598" s="35" t="s">
        <v>1818</v>
      </c>
      <c r="B598" s="36" t="s">
        <v>1819</v>
      </c>
      <c r="C598" s="39">
        <v>112242.18</v>
      </c>
      <c r="D598" s="39">
        <v>89793.74</v>
      </c>
      <c r="E598" s="52">
        <v>42552</v>
      </c>
      <c r="F598" s="52">
        <v>43646</v>
      </c>
      <c r="G598" s="35" t="s">
        <v>1698</v>
      </c>
      <c r="H598" s="36" t="s">
        <v>1820</v>
      </c>
      <c r="I598" s="35" t="s">
        <v>62</v>
      </c>
    </row>
    <row r="599" spans="1:9" s="35" customFormat="1" ht="11.25" x14ac:dyDescent="0.25">
      <c r="A599" s="35" t="s">
        <v>1821</v>
      </c>
      <c r="B599" s="36" t="s">
        <v>1822</v>
      </c>
      <c r="C599" s="39">
        <v>110578.93</v>
      </c>
      <c r="D599" s="39">
        <v>66347.360000000001</v>
      </c>
      <c r="E599" s="52">
        <v>42543</v>
      </c>
      <c r="F599" s="52">
        <v>43404</v>
      </c>
      <c r="G599" s="35" t="s">
        <v>1698</v>
      </c>
      <c r="H599" s="36" t="s">
        <v>1823</v>
      </c>
      <c r="I599" s="35" t="s">
        <v>62</v>
      </c>
    </row>
    <row r="600" spans="1:9" s="35" customFormat="1" ht="11.25" x14ac:dyDescent="0.25">
      <c r="A600" s="35" t="s">
        <v>1824</v>
      </c>
      <c r="B600" s="36" t="s">
        <v>1825</v>
      </c>
      <c r="C600" s="39">
        <v>91126.43</v>
      </c>
      <c r="D600" s="39">
        <v>45563.21</v>
      </c>
      <c r="E600" s="52">
        <v>43257</v>
      </c>
      <c r="F600" s="52">
        <v>44012</v>
      </c>
      <c r="G600" s="35" t="s">
        <v>1698</v>
      </c>
      <c r="H600" s="36" t="s">
        <v>1826</v>
      </c>
      <c r="I600" s="35" t="s">
        <v>62</v>
      </c>
    </row>
    <row r="601" spans="1:9" s="35" customFormat="1" ht="11.25" x14ac:dyDescent="0.25">
      <c r="A601" s="35" t="s">
        <v>1827</v>
      </c>
      <c r="B601" s="36" t="s">
        <v>1828</v>
      </c>
      <c r="C601" s="39">
        <v>90840.4</v>
      </c>
      <c r="D601" s="39">
        <v>45420.2</v>
      </c>
      <c r="E601" s="52">
        <v>43647</v>
      </c>
      <c r="F601" s="52">
        <v>44150</v>
      </c>
      <c r="G601" s="35" t="s">
        <v>1698</v>
      </c>
      <c r="H601" s="36" t="s">
        <v>1829</v>
      </c>
      <c r="I601" s="35" t="s">
        <v>62</v>
      </c>
    </row>
    <row r="602" spans="1:9" s="35" customFormat="1" ht="22.5" x14ac:dyDescent="0.25">
      <c r="A602" s="35" t="s">
        <v>1830</v>
      </c>
      <c r="B602" s="36" t="s">
        <v>1831</v>
      </c>
      <c r="C602" s="39">
        <v>79747.679999999993</v>
      </c>
      <c r="D602" s="39">
        <v>39873.839999999997</v>
      </c>
      <c r="E602" s="52">
        <v>42797</v>
      </c>
      <c r="F602" s="52">
        <v>43676</v>
      </c>
      <c r="G602" s="35" t="s">
        <v>1698</v>
      </c>
      <c r="H602" s="36" t="s">
        <v>1832</v>
      </c>
      <c r="I602" s="35" t="s">
        <v>62</v>
      </c>
    </row>
    <row r="603" spans="1:9" s="35" customFormat="1" ht="11.25" x14ac:dyDescent="0.25">
      <c r="A603" s="35" t="s">
        <v>1833</v>
      </c>
      <c r="B603" s="36" t="s">
        <v>1834</v>
      </c>
      <c r="C603" s="39">
        <v>71288.23</v>
      </c>
      <c r="D603" s="39">
        <v>42772.94</v>
      </c>
      <c r="E603" s="52">
        <v>42870</v>
      </c>
      <c r="F603" s="52">
        <v>43465</v>
      </c>
      <c r="G603" s="35" t="s">
        <v>1698</v>
      </c>
      <c r="H603" s="36" t="s">
        <v>1835</v>
      </c>
      <c r="I603" s="35" t="s">
        <v>62</v>
      </c>
    </row>
    <row r="604" spans="1:9" s="35" customFormat="1" ht="11.25" x14ac:dyDescent="0.25">
      <c r="A604" s="35" t="s">
        <v>1836</v>
      </c>
      <c r="B604" s="36" t="s">
        <v>1837</v>
      </c>
      <c r="C604" s="39">
        <v>69081.23</v>
      </c>
      <c r="D604" s="39">
        <v>55264.98</v>
      </c>
      <c r="E604" s="52">
        <v>44136</v>
      </c>
      <c r="F604" s="52">
        <v>44865</v>
      </c>
      <c r="G604" s="35" t="s">
        <v>1698</v>
      </c>
      <c r="H604" s="36" t="s">
        <v>1838</v>
      </c>
      <c r="I604" s="35" t="s">
        <v>62</v>
      </c>
    </row>
    <row r="605" spans="1:9" s="35" customFormat="1" ht="11.25" x14ac:dyDescent="0.25">
      <c r="A605" s="35" t="s">
        <v>1839</v>
      </c>
      <c r="B605" s="36" t="s">
        <v>1840</v>
      </c>
      <c r="C605" s="39">
        <v>64303</v>
      </c>
      <c r="D605" s="39">
        <v>32151.5</v>
      </c>
      <c r="E605" s="52">
        <v>43101</v>
      </c>
      <c r="F605" s="52">
        <v>44196</v>
      </c>
      <c r="G605" s="35" t="s">
        <v>1698</v>
      </c>
      <c r="H605" s="36" t="s">
        <v>1841</v>
      </c>
      <c r="I605" s="35" t="s">
        <v>62</v>
      </c>
    </row>
    <row r="606" spans="1:9" s="35" customFormat="1" ht="22.5" x14ac:dyDescent="0.25">
      <c r="A606" s="35" t="s">
        <v>1842</v>
      </c>
      <c r="B606" s="36" t="s">
        <v>1843</v>
      </c>
      <c r="C606" s="39">
        <v>46050</v>
      </c>
      <c r="D606" s="39">
        <v>27630</v>
      </c>
      <c r="E606" s="52">
        <v>44136</v>
      </c>
      <c r="F606" s="52">
        <v>44377</v>
      </c>
      <c r="G606" s="35" t="s">
        <v>1698</v>
      </c>
      <c r="H606" s="36" t="s">
        <v>1844</v>
      </c>
      <c r="I606" s="35" t="s">
        <v>62</v>
      </c>
    </row>
    <row r="607" spans="1:9" s="35" customFormat="1" ht="11.25" x14ac:dyDescent="0.25">
      <c r="A607" s="35" t="s">
        <v>1845</v>
      </c>
      <c r="B607" s="36" t="s">
        <v>1846</v>
      </c>
      <c r="C607" s="39">
        <v>37567.69</v>
      </c>
      <c r="D607" s="39">
        <v>18783.849999999999</v>
      </c>
      <c r="E607" s="52">
        <v>42447</v>
      </c>
      <c r="F607" s="52">
        <v>42735</v>
      </c>
      <c r="G607" s="35" t="s">
        <v>1698</v>
      </c>
      <c r="H607" s="36" t="s">
        <v>1847</v>
      </c>
      <c r="I607" s="35" t="s">
        <v>62</v>
      </c>
    </row>
    <row r="608" spans="1:9" s="35" customFormat="1" ht="11.25" x14ac:dyDescent="0.25">
      <c r="A608" s="35" t="s">
        <v>1848</v>
      </c>
      <c r="B608" s="36" t="s">
        <v>1849</v>
      </c>
      <c r="C608" s="39">
        <v>37417.1</v>
      </c>
      <c r="D608" s="39">
        <v>18708.55</v>
      </c>
      <c r="E608" s="52">
        <v>43313</v>
      </c>
      <c r="F608" s="52">
        <v>43677</v>
      </c>
      <c r="G608" s="35" t="s">
        <v>1698</v>
      </c>
      <c r="H608" s="36" t="s">
        <v>1850</v>
      </c>
      <c r="I608" s="35" t="s">
        <v>62</v>
      </c>
    </row>
    <row r="609" spans="1:9" s="35" customFormat="1" ht="22.5" x14ac:dyDescent="0.25">
      <c r="A609" s="35" t="s">
        <v>1851</v>
      </c>
      <c r="B609" s="36" t="s">
        <v>1852</v>
      </c>
      <c r="C609" s="39">
        <v>33684.480000000003</v>
      </c>
      <c r="D609" s="39">
        <v>16842.240000000002</v>
      </c>
      <c r="E609" s="52">
        <v>44042</v>
      </c>
      <c r="F609" s="52">
        <v>44561</v>
      </c>
      <c r="G609" s="35" t="s">
        <v>1698</v>
      </c>
      <c r="H609" s="36" t="s">
        <v>1853</v>
      </c>
      <c r="I609" s="35" t="s">
        <v>62</v>
      </c>
    </row>
    <row r="610" spans="1:9" s="35" customFormat="1" ht="22.5" x14ac:dyDescent="0.25">
      <c r="A610" s="35" t="s">
        <v>1854</v>
      </c>
      <c r="B610" s="36" t="s">
        <v>1831</v>
      </c>
      <c r="C610" s="39">
        <v>31529</v>
      </c>
      <c r="D610" s="39">
        <v>15764.5</v>
      </c>
      <c r="E610" s="52">
        <v>42797</v>
      </c>
      <c r="F610" s="52">
        <v>43830</v>
      </c>
      <c r="G610" s="35" t="s">
        <v>1698</v>
      </c>
      <c r="H610" s="36" t="s">
        <v>1855</v>
      </c>
      <c r="I610" s="35" t="s">
        <v>62</v>
      </c>
    </row>
    <row r="611" spans="1:9" s="35" customFormat="1" ht="11.25" x14ac:dyDescent="0.25">
      <c r="A611" s="35" t="s">
        <v>1856</v>
      </c>
      <c r="B611" s="36" t="s">
        <v>1857</v>
      </c>
      <c r="C611" s="39">
        <v>31500</v>
      </c>
      <c r="D611" s="39">
        <v>18900</v>
      </c>
      <c r="E611" s="52">
        <v>43313</v>
      </c>
      <c r="F611" s="52">
        <v>43799</v>
      </c>
      <c r="G611" s="35" t="s">
        <v>1698</v>
      </c>
      <c r="H611" s="36" t="s">
        <v>1858</v>
      </c>
      <c r="I611" s="35" t="s">
        <v>62</v>
      </c>
    </row>
    <row r="612" spans="1:9" s="35" customFormat="1" ht="22.5" x14ac:dyDescent="0.25">
      <c r="A612" s="35" t="s">
        <v>1859</v>
      </c>
      <c r="B612" s="36" t="s">
        <v>1843</v>
      </c>
      <c r="C612" s="39">
        <v>30000</v>
      </c>
      <c r="D612" s="39">
        <v>18000</v>
      </c>
      <c r="E612" s="52">
        <v>44084</v>
      </c>
      <c r="F612" s="52">
        <v>44265</v>
      </c>
      <c r="G612" s="35" t="s">
        <v>1698</v>
      </c>
      <c r="H612" s="36" t="s">
        <v>1844</v>
      </c>
      <c r="I612" s="35" t="s">
        <v>62</v>
      </c>
    </row>
    <row r="613" spans="1:9" s="35" customFormat="1" ht="22.5" x14ac:dyDescent="0.25">
      <c r="A613" s="35" t="s">
        <v>1860</v>
      </c>
      <c r="B613" s="36" t="s">
        <v>1843</v>
      </c>
      <c r="C613" s="39">
        <v>29411.759999999998</v>
      </c>
      <c r="D613" s="39">
        <v>17647.060000000001</v>
      </c>
      <c r="E613" s="52">
        <v>44062</v>
      </c>
      <c r="F613" s="52">
        <v>44331</v>
      </c>
      <c r="G613" s="35" t="s">
        <v>1698</v>
      </c>
      <c r="H613" s="36" t="s">
        <v>1861</v>
      </c>
      <c r="I613" s="35" t="s">
        <v>62</v>
      </c>
    </row>
    <row r="614" spans="1:9" s="35" customFormat="1" ht="22.5" x14ac:dyDescent="0.25">
      <c r="A614" s="35" t="s">
        <v>1862</v>
      </c>
      <c r="B614" s="36" t="s">
        <v>1843</v>
      </c>
      <c r="C614" s="39">
        <v>29284.2</v>
      </c>
      <c r="D614" s="39">
        <v>17570.52</v>
      </c>
      <c r="E614" s="52">
        <v>44062</v>
      </c>
      <c r="F614" s="52">
        <v>44286</v>
      </c>
      <c r="G614" s="35" t="s">
        <v>1698</v>
      </c>
      <c r="H614" s="36" t="s">
        <v>1861</v>
      </c>
      <c r="I614" s="35" t="s">
        <v>62</v>
      </c>
    </row>
    <row r="615" spans="1:9" s="35" customFormat="1" ht="11.25" x14ac:dyDescent="0.25">
      <c r="A615" s="35" t="s">
        <v>1863</v>
      </c>
      <c r="B615" s="36" t="s">
        <v>1864</v>
      </c>
      <c r="C615" s="39">
        <v>21187.08</v>
      </c>
      <c r="D615" s="39">
        <v>10593.54</v>
      </c>
      <c r="E615" s="52">
        <v>43269</v>
      </c>
      <c r="F615" s="52">
        <v>43830</v>
      </c>
      <c r="G615" s="35" t="s">
        <v>1698</v>
      </c>
      <c r="H615" s="36" t="s">
        <v>1865</v>
      </c>
      <c r="I615" s="35" t="s">
        <v>62</v>
      </c>
    </row>
    <row r="616" spans="1:9" s="35" customFormat="1" ht="11.25" x14ac:dyDescent="0.25">
      <c r="A616" s="35" t="s">
        <v>1866</v>
      </c>
      <c r="B616" s="36" t="s">
        <v>1867</v>
      </c>
      <c r="C616" s="39">
        <v>8400</v>
      </c>
      <c r="D616" s="39">
        <v>5040</v>
      </c>
      <c r="E616" s="52">
        <v>43160</v>
      </c>
      <c r="F616" s="52">
        <v>44135</v>
      </c>
      <c r="G616" s="35" t="s">
        <v>1698</v>
      </c>
      <c r="H616" s="36" t="s">
        <v>1868</v>
      </c>
      <c r="I616" s="35" t="s">
        <v>62</v>
      </c>
    </row>
    <row r="617" spans="1:9" s="35" customFormat="1" ht="11.25" x14ac:dyDescent="0.25">
      <c r="A617" s="35" t="s">
        <v>1869</v>
      </c>
      <c r="B617" s="36" t="s">
        <v>1870</v>
      </c>
      <c r="C617" s="39">
        <v>5070.6099999999997</v>
      </c>
      <c r="D617" s="39">
        <v>2535.3000000000002</v>
      </c>
      <c r="E617" s="52">
        <v>43101</v>
      </c>
      <c r="F617" s="52">
        <v>43465</v>
      </c>
      <c r="G617" s="35" t="s">
        <v>1698</v>
      </c>
      <c r="H617" s="36" t="s">
        <v>1871</v>
      </c>
      <c r="I617" s="35" t="s">
        <v>62</v>
      </c>
    </row>
    <row r="618" spans="1:9" s="35" customFormat="1" ht="33.75" x14ac:dyDescent="0.25">
      <c r="A618" s="35" t="s">
        <v>1872</v>
      </c>
      <c r="B618" s="36" t="s">
        <v>1873</v>
      </c>
      <c r="C618" s="39">
        <v>1136420</v>
      </c>
      <c r="D618" s="39"/>
      <c r="E618" s="52">
        <v>41640</v>
      </c>
      <c r="F618" s="52">
        <v>43646</v>
      </c>
      <c r="G618" s="35" t="s">
        <v>1874</v>
      </c>
      <c r="H618" s="36" t="s">
        <v>1875</v>
      </c>
      <c r="I618" s="35" t="s">
        <v>62</v>
      </c>
    </row>
    <row r="619" spans="1:9" s="35" customFormat="1" ht="45" x14ac:dyDescent="0.25">
      <c r="A619" s="35" t="s">
        <v>1876</v>
      </c>
      <c r="B619" s="36" t="s">
        <v>1877</v>
      </c>
      <c r="C619" s="39">
        <v>875458</v>
      </c>
      <c r="D619" s="39"/>
      <c r="E619" s="52">
        <v>43283</v>
      </c>
      <c r="F619" s="52">
        <v>44742</v>
      </c>
      <c r="G619" s="35" t="s">
        <v>1874</v>
      </c>
      <c r="H619" s="36" t="s">
        <v>1878</v>
      </c>
      <c r="I619" s="35" t="s">
        <v>62</v>
      </c>
    </row>
    <row r="620" spans="1:9" s="35" customFormat="1" ht="123.75" x14ac:dyDescent="0.25">
      <c r="A620" s="35" t="s">
        <v>1879</v>
      </c>
      <c r="B620" s="36" t="s">
        <v>1880</v>
      </c>
      <c r="C620" s="39">
        <v>743247</v>
      </c>
      <c r="D620" s="39"/>
      <c r="E620" s="52">
        <v>43985</v>
      </c>
      <c r="F620" s="52">
        <v>44714</v>
      </c>
      <c r="G620" s="35" t="s">
        <v>1874</v>
      </c>
      <c r="H620" s="36" t="s">
        <v>1881</v>
      </c>
      <c r="I620" s="35" t="s">
        <v>62</v>
      </c>
    </row>
    <row r="621" spans="1:9" s="35" customFormat="1" ht="22.5" x14ac:dyDescent="0.25">
      <c r="A621" s="35" t="s">
        <v>1882</v>
      </c>
      <c r="B621" s="36" t="s">
        <v>1883</v>
      </c>
      <c r="C621" s="39">
        <v>500000</v>
      </c>
      <c r="D621" s="39"/>
      <c r="E621" s="52">
        <v>43497</v>
      </c>
      <c r="F621" s="52">
        <v>44561</v>
      </c>
      <c r="G621" s="35" t="s">
        <v>1874</v>
      </c>
      <c r="H621" s="36" t="s">
        <v>1884</v>
      </c>
      <c r="I621" s="35" t="s">
        <v>62</v>
      </c>
    </row>
    <row r="622" spans="1:9" s="35" customFormat="1" ht="78.75" x14ac:dyDescent="0.25">
      <c r="A622" s="35" t="s">
        <v>1885</v>
      </c>
      <c r="B622" s="36" t="s">
        <v>1886</v>
      </c>
      <c r="C622" s="39">
        <v>405000</v>
      </c>
      <c r="D622" s="39"/>
      <c r="E622" s="52">
        <v>43466</v>
      </c>
      <c r="F622" s="52">
        <v>44926</v>
      </c>
      <c r="G622" s="35" t="s">
        <v>1874</v>
      </c>
      <c r="H622" s="36" t="s">
        <v>1887</v>
      </c>
      <c r="I622" s="35" t="s">
        <v>62</v>
      </c>
    </row>
    <row r="623" spans="1:9" s="35" customFormat="1" ht="33.75" x14ac:dyDescent="0.25">
      <c r="A623" s="35" t="s">
        <v>1888</v>
      </c>
      <c r="B623" s="36" t="s">
        <v>1889</v>
      </c>
      <c r="C623" s="39">
        <v>370650</v>
      </c>
      <c r="D623" s="39"/>
      <c r="E623" s="52">
        <v>43497</v>
      </c>
      <c r="F623" s="52">
        <v>44926</v>
      </c>
      <c r="G623" s="35" t="s">
        <v>1874</v>
      </c>
      <c r="H623" s="36" t="s">
        <v>1890</v>
      </c>
      <c r="I623" s="35" t="s">
        <v>62</v>
      </c>
    </row>
    <row r="624" spans="1:9" s="35" customFormat="1" ht="56.25" x14ac:dyDescent="0.25">
      <c r="A624" s="35" t="s">
        <v>1891</v>
      </c>
      <c r="B624" s="36" t="s">
        <v>1892</v>
      </c>
      <c r="C624" s="39">
        <v>295192</v>
      </c>
      <c r="D624" s="39"/>
      <c r="E624" s="52">
        <v>43466</v>
      </c>
      <c r="F624" s="52">
        <v>44926</v>
      </c>
      <c r="G624" s="35" t="s">
        <v>1874</v>
      </c>
      <c r="H624" s="36" t="s">
        <v>1893</v>
      </c>
      <c r="I624" s="35" t="s">
        <v>62</v>
      </c>
    </row>
    <row r="625" spans="1:9" s="35" customFormat="1" ht="22.5" x14ac:dyDescent="0.25">
      <c r="A625" s="35" t="s">
        <v>1894</v>
      </c>
      <c r="B625" s="36" t="s">
        <v>1895</v>
      </c>
      <c r="C625" s="39">
        <v>258780</v>
      </c>
      <c r="D625" s="39"/>
      <c r="E625" s="52">
        <v>43466</v>
      </c>
      <c r="F625" s="52">
        <v>44742</v>
      </c>
      <c r="G625" s="35" t="s">
        <v>1874</v>
      </c>
      <c r="H625" s="36" t="s">
        <v>1896</v>
      </c>
      <c r="I625" s="35" t="s">
        <v>62</v>
      </c>
    </row>
    <row r="626" spans="1:9" s="35" customFormat="1" ht="33.75" x14ac:dyDescent="0.25">
      <c r="A626" s="35" t="s">
        <v>1897</v>
      </c>
      <c r="B626" s="36" t="s">
        <v>1898</v>
      </c>
      <c r="C626" s="39">
        <v>241890</v>
      </c>
      <c r="D626" s="39"/>
      <c r="E626" s="52">
        <v>43171</v>
      </c>
      <c r="F626" s="52">
        <v>44266</v>
      </c>
      <c r="G626" s="35" t="s">
        <v>1874</v>
      </c>
      <c r="H626" s="36" t="s">
        <v>1899</v>
      </c>
      <c r="I626" s="35" t="s">
        <v>62</v>
      </c>
    </row>
    <row r="627" spans="1:9" s="35" customFormat="1" ht="22.5" x14ac:dyDescent="0.25">
      <c r="A627" s="35" t="s">
        <v>1900</v>
      </c>
      <c r="B627" s="36" t="s">
        <v>1901</v>
      </c>
      <c r="C627" s="39">
        <v>237508</v>
      </c>
      <c r="D627" s="39"/>
      <c r="E627" s="52">
        <v>43171</v>
      </c>
      <c r="F627" s="52">
        <v>44266</v>
      </c>
      <c r="G627" s="35" t="s">
        <v>1874</v>
      </c>
      <c r="H627" s="36" t="s">
        <v>1902</v>
      </c>
      <c r="I627" s="35" t="s">
        <v>62</v>
      </c>
    </row>
    <row r="628" spans="1:9" s="35" customFormat="1" ht="22.5" x14ac:dyDescent="0.25">
      <c r="A628" s="35" t="s">
        <v>1903</v>
      </c>
      <c r="B628" s="36" t="s">
        <v>1904</v>
      </c>
      <c r="C628" s="39">
        <v>229778</v>
      </c>
      <c r="D628" s="39"/>
      <c r="E628" s="52">
        <v>43615</v>
      </c>
      <c r="F628" s="52">
        <v>44560</v>
      </c>
      <c r="G628" s="35" t="s">
        <v>1874</v>
      </c>
      <c r="H628" s="36" t="s">
        <v>1905</v>
      </c>
      <c r="I628" s="35" t="s">
        <v>62</v>
      </c>
    </row>
    <row r="629" spans="1:9" s="35" customFormat="1" ht="22.5" x14ac:dyDescent="0.25">
      <c r="A629" s="35" t="s">
        <v>1906</v>
      </c>
      <c r="B629" s="36" t="s">
        <v>1907</v>
      </c>
      <c r="C629" s="39">
        <v>150000</v>
      </c>
      <c r="D629" s="39"/>
      <c r="E629" s="52">
        <v>43830</v>
      </c>
      <c r="F629" s="52">
        <v>44560</v>
      </c>
      <c r="G629" s="35" t="s">
        <v>1874</v>
      </c>
      <c r="H629" s="36" t="s">
        <v>1908</v>
      </c>
      <c r="I629" s="35" t="s">
        <v>62</v>
      </c>
    </row>
    <row r="630" spans="1:9" s="35" customFormat="1" ht="45" x14ac:dyDescent="0.25">
      <c r="A630" s="35" t="s">
        <v>1909</v>
      </c>
      <c r="B630" s="36" t="s">
        <v>1910</v>
      </c>
      <c r="C630" s="39">
        <v>107000</v>
      </c>
      <c r="D630" s="39"/>
      <c r="E630" s="52">
        <v>43466</v>
      </c>
      <c r="F630" s="52">
        <v>44377</v>
      </c>
      <c r="G630" s="35" t="s">
        <v>1874</v>
      </c>
      <c r="H630" s="36" t="s">
        <v>1911</v>
      </c>
      <c r="I630" s="35" t="s">
        <v>62</v>
      </c>
    </row>
    <row r="631" spans="1:9" s="35" customFormat="1" ht="33.75" x14ac:dyDescent="0.25">
      <c r="A631" s="35" t="s">
        <v>1912</v>
      </c>
      <c r="B631" s="36" t="s">
        <v>1913</v>
      </c>
      <c r="C631" s="39">
        <v>97200</v>
      </c>
      <c r="D631" s="39"/>
      <c r="E631" s="52">
        <v>43282</v>
      </c>
      <c r="F631" s="52">
        <v>44196</v>
      </c>
      <c r="G631" s="35" t="s">
        <v>1874</v>
      </c>
      <c r="H631" s="36" t="s">
        <v>1914</v>
      </c>
      <c r="I631" s="35" t="s">
        <v>62</v>
      </c>
    </row>
    <row r="632" spans="1:9" s="35" customFormat="1" ht="22.5" x14ac:dyDescent="0.25">
      <c r="A632" s="35" t="s">
        <v>1915</v>
      </c>
      <c r="B632" s="36" t="s">
        <v>1916</v>
      </c>
      <c r="C632" s="39">
        <v>91295</v>
      </c>
      <c r="D632" s="39"/>
      <c r="E632" s="52">
        <v>43360</v>
      </c>
      <c r="F632" s="52">
        <v>44196</v>
      </c>
      <c r="G632" s="35" t="s">
        <v>1874</v>
      </c>
      <c r="H632" s="36" t="s">
        <v>1917</v>
      </c>
      <c r="I632" s="35" t="s">
        <v>62</v>
      </c>
    </row>
    <row r="633" spans="1:9" s="35" customFormat="1" ht="22.5" x14ac:dyDescent="0.25">
      <c r="A633" s="35" t="s">
        <v>1918</v>
      </c>
      <c r="B633" s="36" t="s">
        <v>1919</v>
      </c>
      <c r="C633" s="39">
        <v>51832</v>
      </c>
      <c r="D633" s="39"/>
      <c r="E633" s="52">
        <v>43628</v>
      </c>
      <c r="F633" s="52">
        <v>44286</v>
      </c>
      <c r="G633" s="35" t="s">
        <v>1874</v>
      </c>
      <c r="H633" s="36" t="s">
        <v>1920</v>
      </c>
      <c r="I633" s="35" t="s">
        <v>62</v>
      </c>
    </row>
    <row r="634" spans="1:9" s="35" customFormat="1" ht="56.25" x14ac:dyDescent="0.25">
      <c r="A634" s="35" t="s">
        <v>1921</v>
      </c>
      <c r="B634" s="36" t="s">
        <v>1922</v>
      </c>
      <c r="C634" s="39">
        <v>49674.27</v>
      </c>
      <c r="D634" s="39"/>
      <c r="E634" s="52">
        <v>43627</v>
      </c>
      <c r="F634" s="52">
        <v>44196</v>
      </c>
      <c r="G634" s="35" t="s">
        <v>1874</v>
      </c>
      <c r="H634" s="36" t="s">
        <v>1923</v>
      </c>
      <c r="I634" s="35" t="s">
        <v>62</v>
      </c>
    </row>
    <row r="635" spans="1:9" s="35" customFormat="1" ht="168.75" x14ac:dyDescent="0.25">
      <c r="A635" s="35" t="s">
        <v>1924</v>
      </c>
      <c r="B635" s="36" t="s">
        <v>1925</v>
      </c>
      <c r="C635" s="39">
        <v>4808329.09</v>
      </c>
      <c r="D635" s="39">
        <v>4087079.72</v>
      </c>
      <c r="E635" s="52">
        <v>42401</v>
      </c>
      <c r="F635" s="52">
        <v>44865</v>
      </c>
      <c r="G635" s="35" t="s">
        <v>1926</v>
      </c>
      <c r="H635" s="36" t="s">
        <v>1927</v>
      </c>
      <c r="I635" s="35" t="s">
        <v>62</v>
      </c>
    </row>
    <row r="636" spans="1:9" s="35" customFormat="1" ht="213.75" x14ac:dyDescent="0.25">
      <c r="A636" s="35" t="s">
        <v>1928</v>
      </c>
      <c r="B636" s="36" t="s">
        <v>1929</v>
      </c>
      <c r="C636" s="39">
        <v>4805900</v>
      </c>
      <c r="D636" s="39">
        <v>4085015</v>
      </c>
      <c r="E636" s="52">
        <v>42705</v>
      </c>
      <c r="F636" s="52">
        <v>44377</v>
      </c>
      <c r="G636" s="35" t="s">
        <v>1926</v>
      </c>
      <c r="H636" s="36" t="s">
        <v>1930</v>
      </c>
      <c r="I636" s="35" t="s">
        <v>62</v>
      </c>
    </row>
    <row r="637" spans="1:9" s="35" customFormat="1" ht="180" x14ac:dyDescent="0.25">
      <c r="A637" s="35" t="s">
        <v>1931</v>
      </c>
      <c r="B637" s="36" t="s">
        <v>1932</v>
      </c>
      <c r="C637" s="39">
        <v>4135603.27</v>
      </c>
      <c r="D637" s="39">
        <v>3515262.78</v>
      </c>
      <c r="E637" s="52">
        <v>42644</v>
      </c>
      <c r="F637" s="52">
        <v>44742</v>
      </c>
      <c r="G637" s="35" t="s">
        <v>1926</v>
      </c>
      <c r="H637" s="36" t="s">
        <v>1933</v>
      </c>
      <c r="I637" s="35" t="s">
        <v>62</v>
      </c>
    </row>
    <row r="638" spans="1:9" s="35" customFormat="1" ht="247.5" x14ac:dyDescent="0.25">
      <c r="A638" s="35" t="s">
        <v>1934</v>
      </c>
      <c r="B638" s="36" t="s">
        <v>1935</v>
      </c>
      <c r="C638" s="39">
        <v>3536647.51</v>
      </c>
      <c r="D638" s="39">
        <v>3006150.39</v>
      </c>
      <c r="E638" s="52">
        <v>42644</v>
      </c>
      <c r="F638" s="52">
        <v>44439</v>
      </c>
      <c r="G638" s="35" t="s">
        <v>1926</v>
      </c>
      <c r="H638" s="36" t="s">
        <v>1936</v>
      </c>
      <c r="I638" s="35" t="s">
        <v>62</v>
      </c>
    </row>
    <row r="639" spans="1:9" s="35" customFormat="1" ht="135" x14ac:dyDescent="0.25">
      <c r="A639" s="35" t="s">
        <v>1937</v>
      </c>
      <c r="B639" s="36" t="s">
        <v>1938</v>
      </c>
      <c r="C639" s="39">
        <v>3392400</v>
      </c>
      <c r="D639" s="39">
        <v>2883540</v>
      </c>
      <c r="E639" s="52">
        <v>42736</v>
      </c>
      <c r="F639" s="52">
        <v>44406</v>
      </c>
      <c r="G639" s="35" t="s">
        <v>1926</v>
      </c>
      <c r="H639" s="36" t="s">
        <v>1939</v>
      </c>
      <c r="I639" s="35" t="s">
        <v>62</v>
      </c>
    </row>
    <row r="640" spans="1:9" s="35" customFormat="1" ht="281.25" x14ac:dyDescent="0.25">
      <c r="A640" s="35" t="s">
        <v>1940</v>
      </c>
      <c r="B640" s="36" t="s">
        <v>1941</v>
      </c>
      <c r="C640" s="39">
        <v>3024890</v>
      </c>
      <c r="D640" s="39">
        <v>1802229.46</v>
      </c>
      <c r="E640" s="52">
        <v>42644</v>
      </c>
      <c r="F640" s="52">
        <v>44590</v>
      </c>
      <c r="G640" s="35" t="s">
        <v>1926</v>
      </c>
      <c r="H640" s="36" t="s">
        <v>1942</v>
      </c>
      <c r="I640" s="35" t="s">
        <v>62</v>
      </c>
    </row>
    <row r="641" spans="1:9" s="35" customFormat="1" ht="101.25" x14ac:dyDescent="0.25">
      <c r="A641" s="35" t="s">
        <v>1943</v>
      </c>
      <c r="B641" s="36" t="s">
        <v>1944</v>
      </c>
      <c r="C641" s="39">
        <v>3011724.74</v>
      </c>
      <c r="D641" s="39">
        <v>2559966.0299999998</v>
      </c>
      <c r="E641" s="52">
        <v>42579</v>
      </c>
      <c r="F641" s="52">
        <v>44742</v>
      </c>
      <c r="G641" s="35" t="s">
        <v>1926</v>
      </c>
      <c r="H641" s="36" t="s">
        <v>1945</v>
      </c>
      <c r="I641" s="35" t="s">
        <v>62</v>
      </c>
    </row>
    <row r="642" spans="1:9" s="35" customFormat="1" ht="236.25" x14ac:dyDescent="0.25">
      <c r="A642" s="35" t="s">
        <v>1946</v>
      </c>
      <c r="B642" s="36" t="s">
        <v>1947</v>
      </c>
      <c r="C642" s="39">
        <v>2930977.06</v>
      </c>
      <c r="D642" s="39">
        <v>2491330.5</v>
      </c>
      <c r="E642" s="52">
        <v>43966</v>
      </c>
      <c r="F642" s="52">
        <v>44741</v>
      </c>
      <c r="G642" s="35" t="s">
        <v>1926</v>
      </c>
      <c r="H642" s="36" t="s">
        <v>1948</v>
      </c>
      <c r="I642" s="35" t="s">
        <v>62</v>
      </c>
    </row>
    <row r="643" spans="1:9" s="35" customFormat="1" ht="123.75" x14ac:dyDescent="0.25">
      <c r="A643" s="35" t="s">
        <v>1949</v>
      </c>
      <c r="B643" s="36" t="s">
        <v>1950</v>
      </c>
      <c r="C643" s="39">
        <v>2678270.54</v>
      </c>
      <c r="D643" s="39">
        <v>2276529.96</v>
      </c>
      <c r="E643" s="52">
        <v>42552</v>
      </c>
      <c r="F643" s="52">
        <v>44742</v>
      </c>
      <c r="G643" s="35" t="s">
        <v>1926</v>
      </c>
      <c r="H643" s="36" t="s">
        <v>1951</v>
      </c>
      <c r="I643" s="35" t="s">
        <v>62</v>
      </c>
    </row>
    <row r="644" spans="1:9" s="35" customFormat="1" ht="270" x14ac:dyDescent="0.25">
      <c r="A644" s="35" t="s">
        <v>1952</v>
      </c>
      <c r="B644" s="36" t="s">
        <v>1953</v>
      </c>
      <c r="C644" s="39">
        <v>2544300</v>
      </c>
      <c r="D644" s="39">
        <v>1272150</v>
      </c>
      <c r="E644" s="52">
        <v>42979</v>
      </c>
      <c r="F644" s="52">
        <v>44895</v>
      </c>
      <c r="G644" s="35" t="s">
        <v>1926</v>
      </c>
      <c r="H644" s="36" t="s">
        <v>1954</v>
      </c>
      <c r="I644" s="35" t="s">
        <v>62</v>
      </c>
    </row>
    <row r="645" spans="1:9" s="35" customFormat="1" ht="202.5" x14ac:dyDescent="0.25">
      <c r="A645" s="35" t="s">
        <v>1955</v>
      </c>
      <c r="B645" s="36" t="s">
        <v>1956</v>
      </c>
      <c r="C645" s="39">
        <v>2490179.25</v>
      </c>
      <c r="D645" s="39">
        <v>2116652.37</v>
      </c>
      <c r="E645" s="52">
        <v>43009</v>
      </c>
      <c r="F645" s="52">
        <v>44834</v>
      </c>
      <c r="G645" s="35" t="s">
        <v>1926</v>
      </c>
      <c r="H645" s="36" t="s">
        <v>1957</v>
      </c>
      <c r="I645" s="35" t="s">
        <v>62</v>
      </c>
    </row>
    <row r="646" spans="1:9" s="35" customFormat="1" ht="258.75" x14ac:dyDescent="0.25">
      <c r="A646" s="35" t="s">
        <v>1958</v>
      </c>
      <c r="B646" s="36" t="s">
        <v>1959</v>
      </c>
      <c r="C646" s="39">
        <v>2362750.06</v>
      </c>
      <c r="D646" s="39">
        <v>2008337.55</v>
      </c>
      <c r="E646" s="52">
        <v>42705</v>
      </c>
      <c r="F646" s="52">
        <v>44596</v>
      </c>
      <c r="G646" s="35" t="s">
        <v>1926</v>
      </c>
      <c r="H646" s="36" t="s">
        <v>1960</v>
      </c>
      <c r="I646" s="35" t="s">
        <v>62</v>
      </c>
    </row>
    <row r="647" spans="1:9" s="35" customFormat="1" ht="168.75" x14ac:dyDescent="0.25">
      <c r="A647" s="35" t="s">
        <v>1961</v>
      </c>
      <c r="B647" s="36" t="s">
        <v>1962</v>
      </c>
      <c r="C647" s="39">
        <v>2029623.35</v>
      </c>
      <c r="D647" s="39">
        <v>1725179.85</v>
      </c>
      <c r="E647" s="52">
        <v>42675</v>
      </c>
      <c r="F647" s="52">
        <v>44630</v>
      </c>
      <c r="G647" s="35" t="s">
        <v>1926</v>
      </c>
      <c r="H647" s="36" t="s">
        <v>1963</v>
      </c>
      <c r="I647" s="35" t="s">
        <v>62</v>
      </c>
    </row>
    <row r="648" spans="1:9" s="35" customFormat="1" ht="191.25" x14ac:dyDescent="0.25">
      <c r="A648" s="35" t="s">
        <v>1964</v>
      </c>
      <c r="B648" s="36" t="s">
        <v>1965</v>
      </c>
      <c r="C648" s="39">
        <v>1871191.3</v>
      </c>
      <c r="D648" s="39">
        <v>1590512.6</v>
      </c>
      <c r="E648" s="52">
        <v>42614</v>
      </c>
      <c r="F648" s="52">
        <v>44651</v>
      </c>
      <c r="G648" s="35" t="s">
        <v>1926</v>
      </c>
      <c r="H648" s="36" t="s">
        <v>1966</v>
      </c>
      <c r="I648" s="35" t="s">
        <v>62</v>
      </c>
    </row>
    <row r="649" spans="1:9" s="35" customFormat="1" ht="180" x14ac:dyDescent="0.25">
      <c r="A649" s="35" t="s">
        <v>1967</v>
      </c>
      <c r="B649" s="36" t="s">
        <v>1968</v>
      </c>
      <c r="C649" s="39">
        <v>1697533.83</v>
      </c>
      <c r="D649" s="39">
        <v>847578.64</v>
      </c>
      <c r="E649" s="52">
        <v>42373</v>
      </c>
      <c r="F649" s="52">
        <v>44712</v>
      </c>
      <c r="G649" s="35" t="s">
        <v>1926</v>
      </c>
      <c r="H649" s="36" t="s">
        <v>1969</v>
      </c>
      <c r="I649" s="35" t="s">
        <v>62</v>
      </c>
    </row>
    <row r="650" spans="1:9" s="35" customFormat="1" ht="270" x14ac:dyDescent="0.25">
      <c r="A650" s="35" t="s">
        <v>1970</v>
      </c>
      <c r="B650" s="36" t="s">
        <v>1971</v>
      </c>
      <c r="C650" s="39">
        <v>1686591.09</v>
      </c>
      <c r="D650" s="39">
        <v>1433602.42</v>
      </c>
      <c r="E650" s="52">
        <v>42870</v>
      </c>
      <c r="F650" s="52">
        <v>43465</v>
      </c>
      <c r="G650" s="35" t="s">
        <v>1926</v>
      </c>
      <c r="H650" s="36" t="s">
        <v>1972</v>
      </c>
      <c r="I650" s="35" t="s">
        <v>62</v>
      </c>
    </row>
    <row r="651" spans="1:9" s="35" customFormat="1" ht="270" x14ac:dyDescent="0.25">
      <c r="A651" s="35" t="s">
        <v>1973</v>
      </c>
      <c r="B651" s="36" t="s">
        <v>1974</v>
      </c>
      <c r="C651" s="39">
        <v>1637157.43</v>
      </c>
      <c r="D651" s="39">
        <v>1391583.81</v>
      </c>
      <c r="E651" s="52">
        <v>42628</v>
      </c>
      <c r="F651" s="52">
        <v>44453</v>
      </c>
      <c r="G651" s="35" t="s">
        <v>1926</v>
      </c>
      <c r="H651" s="36" t="s">
        <v>1975</v>
      </c>
      <c r="I651" s="35" t="s">
        <v>62</v>
      </c>
    </row>
    <row r="652" spans="1:9" s="35" customFormat="1" ht="258.75" x14ac:dyDescent="0.25">
      <c r="A652" s="35" t="s">
        <v>1976</v>
      </c>
      <c r="B652" s="36" t="s">
        <v>1977</v>
      </c>
      <c r="C652" s="39">
        <v>1582039.19</v>
      </c>
      <c r="D652" s="39">
        <v>1344733.31</v>
      </c>
      <c r="E652" s="52">
        <v>42737</v>
      </c>
      <c r="F652" s="52">
        <v>44317</v>
      </c>
      <c r="G652" s="35" t="s">
        <v>1926</v>
      </c>
      <c r="H652" s="36" t="s">
        <v>1978</v>
      </c>
      <c r="I652" s="35" t="s">
        <v>62</v>
      </c>
    </row>
    <row r="653" spans="1:9" s="35" customFormat="1" ht="270" x14ac:dyDescent="0.25">
      <c r="A653" s="35" t="s">
        <v>1979</v>
      </c>
      <c r="B653" s="36" t="s">
        <v>1980</v>
      </c>
      <c r="C653" s="39">
        <v>1568517.48</v>
      </c>
      <c r="D653" s="39">
        <v>1333239.8600000001</v>
      </c>
      <c r="E653" s="52">
        <v>42491</v>
      </c>
      <c r="F653" s="52">
        <v>44439</v>
      </c>
      <c r="G653" s="35" t="s">
        <v>1926</v>
      </c>
      <c r="H653" s="36" t="s">
        <v>1981</v>
      </c>
      <c r="I653" s="35" t="s">
        <v>62</v>
      </c>
    </row>
    <row r="654" spans="1:9" s="35" customFormat="1" ht="180" x14ac:dyDescent="0.25">
      <c r="A654" s="35" t="s">
        <v>1982</v>
      </c>
      <c r="B654" s="36" t="s">
        <v>1983</v>
      </c>
      <c r="C654" s="39">
        <v>1498310</v>
      </c>
      <c r="D654" s="39">
        <v>1061852.3</v>
      </c>
      <c r="E654" s="52">
        <v>43313</v>
      </c>
      <c r="F654" s="52">
        <v>44542</v>
      </c>
      <c r="G654" s="35" t="s">
        <v>1926</v>
      </c>
      <c r="H654" s="36" t="s">
        <v>1984</v>
      </c>
      <c r="I654" s="35" t="s">
        <v>62</v>
      </c>
    </row>
    <row r="655" spans="1:9" s="35" customFormat="1" ht="157.5" x14ac:dyDescent="0.25">
      <c r="A655" s="35" t="s">
        <v>1985</v>
      </c>
      <c r="B655" s="36" t="s">
        <v>1986</v>
      </c>
      <c r="C655" s="39">
        <v>1407408.96</v>
      </c>
      <c r="D655" s="39">
        <v>1196297.6200000001</v>
      </c>
      <c r="E655" s="52">
        <v>42551</v>
      </c>
      <c r="F655" s="52">
        <v>44832</v>
      </c>
      <c r="G655" s="35" t="s">
        <v>1926</v>
      </c>
      <c r="H655" s="36" t="s">
        <v>1987</v>
      </c>
      <c r="I655" s="35" t="s">
        <v>62</v>
      </c>
    </row>
    <row r="656" spans="1:9" s="35" customFormat="1" ht="270" x14ac:dyDescent="0.25">
      <c r="A656" s="35" t="s">
        <v>1988</v>
      </c>
      <c r="B656" s="36" t="s">
        <v>1989</v>
      </c>
      <c r="C656" s="39">
        <v>1328690</v>
      </c>
      <c r="D656" s="39">
        <v>1129386.5</v>
      </c>
      <c r="E656" s="52">
        <v>42628</v>
      </c>
      <c r="F656" s="52">
        <v>44453</v>
      </c>
      <c r="G656" s="35" t="s">
        <v>1926</v>
      </c>
      <c r="H656" s="36" t="s">
        <v>1990</v>
      </c>
      <c r="I656" s="35" t="s">
        <v>62</v>
      </c>
    </row>
    <row r="657" spans="1:9" s="35" customFormat="1" ht="213.75" x14ac:dyDescent="0.25">
      <c r="A657" s="35" t="s">
        <v>1991</v>
      </c>
      <c r="B657" s="36" t="s">
        <v>1992</v>
      </c>
      <c r="C657" s="39">
        <v>1304843.8999999999</v>
      </c>
      <c r="D657" s="39">
        <v>1109117.31</v>
      </c>
      <c r="E657" s="52">
        <v>42307</v>
      </c>
      <c r="F657" s="52">
        <v>43646</v>
      </c>
      <c r="G657" s="35" t="s">
        <v>1926</v>
      </c>
      <c r="H657" s="36" t="s">
        <v>1993</v>
      </c>
      <c r="I657" s="35" t="s">
        <v>62</v>
      </c>
    </row>
    <row r="658" spans="1:9" s="35" customFormat="1" ht="258.75" x14ac:dyDescent="0.25">
      <c r="A658" s="35" t="s">
        <v>1994</v>
      </c>
      <c r="B658" s="36" t="s">
        <v>1995</v>
      </c>
      <c r="C658" s="39">
        <v>1201475</v>
      </c>
      <c r="D658" s="39">
        <v>1021253.75</v>
      </c>
      <c r="E658" s="52">
        <v>42648</v>
      </c>
      <c r="F658" s="52">
        <v>44423</v>
      </c>
      <c r="G658" s="35" t="s">
        <v>1926</v>
      </c>
      <c r="H658" s="36" t="s">
        <v>1996</v>
      </c>
      <c r="I658" s="35" t="s">
        <v>62</v>
      </c>
    </row>
    <row r="659" spans="1:9" s="35" customFormat="1" ht="258.75" x14ac:dyDescent="0.25">
      <c r="A659" s="35" t="s">
        <v>1997</v>
      </c>
      <c r="B659" s="36" t="s">
        <v>1998</v>
      </c>
      <c r="C659" s="39">
        <v>1155432.6499999999</v>
      </c>
      <c r="D659" s="39">
        <v>982117.75</v>
      </c>
      <c r="E659" s="52">
        <v>42614</v>
      </c>
      <c r="F659" s="52">
        <v>44467</v>
      </c>
      <c r="G659" s="35" t="s">
        <v>1926</v>
      </c>
      <c r="H659" s="36" t="s">
        <v>1999</v>
      </c>
      <c r="I659" s="35" t="s">
        <v>62</v>
      </c>
    </row>
    <row r="660" spans="1:9" s="35" customFormat="1" ht="258.75" x14ac:dyDescent="0.25">
      <c r="A660" s="35" t="s">
        <v>2000</v>
      </c>
      <c r="B660" s="36" t="s">
        <v>2001</v>
      </c>
      <c r="C660" s="39">
        <v>1153365.1100000001</v>
      </c>
      <c r="D660" s="39">
        <v>980360.35</v>
      </c>
      <c r="E660" s="52">
        <v>42736</v>
      </c>
      <c r="F660" s="52">
        <v>44536</v>
      </c>
      <c r="G660" s="35" t="s">
        <v>1926</v>
      </c>
      <c r="H660" s="36" t="s">
        <v>2002</v>
      </c>
      <c r="I660" s="35" t="s">
        <v>62</v>
      </c>
    </row>
    <row r="661" spans="1:9" s="35" customFormat="1" ht="225" x14ac:dyDescent="0.25">
      <c r="A661" s="35" t="s">
        <v>2003</v>
      </c>
      <c r="B661" s="36" t="s">
        <v>2004</v>
      </c>
      <c r="C661" s="39">
        <v>1114193.83</v>
      </c>
      <c r="D661" s="39">
        <v>947064.76</v>
      </c>
      <c r="E661" s="52">
        <v>42736</v>
      </c>
      <c r="F661" s="52">
        <v>44378</v>
      </c>
      <c r="G661" s="35" t="s">
        <v>1926</v>
      </c>
      <c r="H661" s="36" t="s">
        <v>2005</v>
      </c>
      <c r="I661" s="35" t="s">
        <v>62</v>
      </c>
    </row>
    <row r="662" spans="1:9" s="35" customFormat="1" ht="247.5" x14ac:dyDescent="0.25">
      <c r="A662" s="35" t="s">
        <v>2006</v>
      </c>
      <c r="B662" s="36" t="s">
        <v>2007</v>
      </c>
      <c r="C662" s="39">
        <v>1111388.8700000001</v>
      </c>
      <c r="D662" s="39">
        <v>944680.54</v>
      </c>
      <c r="E662" s="52">
        <v>42898</v>
      </c>
      <c r="F662" s="52">
        <v>43373</v>
      </c>
      <c r="G662" s="35" t="s">
        <v>1926</v>
      </c>
      <c r="H662" s="36" t="s">
        <v>2008</v>
      </c>
      <c r="I662" s="35" t="s">
        <v>62</v>
      </c>
    </row>
    <row r="663" spans="1:9" s="35" customFormat="1" ht="236.25" x14ac:dyDescent="0.25">
      <c r="A663" s="35" t="s">
        <v>2009</v>
      </c>
      <c r="B663" s="36" t="s">
        <v>2010</v>
      </c>
      <c r="C663" s="39">
        <v>1043163</v>
      </c>
      <c r="D663" s="39">
        <v>886688.55</v>
      </c>
      <c r="E663" s="52">
        <v>42642</v>
      </c>
      <c r="F663" s="52">
        <v>44467</v>
      </c>
      <c r="G663" s="35" t="s">
        <v>1926</v>
      </c>
      <c r="H663" s="36" t="s">
        <v>2011</v>
      </c>
      <c r="I663" s="35" t="s">
        <v>62</v>
      </c>
    </row>
    <row r="664" spans="1:9" s="35" customFormat="1" ht="135" x14ac:dyDescent="0.25">
      <c r="A664" s="35" t="s">
        <v>2012</v>
      </c>
      <c r="B664" s="36" t="s">
        <v>2013</v>
      </c>
      <c r="C664" s="39">
        <v>1027042.06</v>
      </c>
      <c r="D664" s="39">
        <v>872985.75</v>
      </c>
      <c r="E664" s="52">
        <v>42675</v>
      </c>
      <c r="F664" s="52">
        <v>44467</v>
      </c>
      <c r="G664" s="35" t="s">
        <v>1926</v>
      </c>
      <c r="H664" s="36" t="s">
        <v>2014</v>
      </c>
      <c r="I664" s="35" t="s">
        <v>62</v>
      </c>
    </row>
    <row r="665" spans="1:9" s="35" customFormat="1" ht="258.75" x14ac:dyDescent="0.25">
      <c r="A665" s="35" t="s">
        <v>2015</v>
      </c>
      <c r="B665" s="36" t="s">
        <v>2016</v>
      </c>
      <c r="C665" s="39">
        <v>996190.69</v>
      </c>
      <c r="D665" s="39">
        <v>846762.09</v>
      </c>
      <c r="E665" s="52">
        <v>42705</v>
      </c>
      <c r="F665" s="52">
        <v>44621</v>
      </c>
      <c r="G665" s="35" t="s">
        <v>1926</v>
      </c>
      <c r="H665" s="36" t="s">
        <v>2017</v>
      </c>
      <c r="I665" s="35" t="s">
        <v>62</v>
      </c>
    </row>
    <row r="666" spans="1:9" s="35" customFormat="1" ht="67.5" x14ac:dyDescent="0.25">
      <c r="A666" s="35" t="s">
        <v>2018</v>
      </c>
      <c r="B666" s="36" t="s">
        <v>2019</v>
      </c>
      <c r="C666" s="39">
        <v>995619.02</v>
      </c>
      <c r="D666" s="39">
        <v>846276.17</v>
      </c>
      <c r="E666" s="52">
        <v>42614</v>
      </c>
      <c r="F666" s="52">
        <v>44439</v>
      </c>
      <c r="G666" s="35" t="s">
        <v>1926</v>
      </c>
      <c r="H666" s="36" t="s">
        <v>2020</v>
      </c>
      <c r="I666" s="35" t="s">
        <v>62</v>
      </c>
    </row>
    <row r="667" spans="1:9" s="35" customFormat="1" ht="247.5" x14ac:dyDescent="0.25">
      <c r="A667" s="35" t="s">
        <v>2021</v>
      </c>
      <c r="B667" s="36" t="s">
        <v>2022</v>
      </c>
      <c r="C667" s="39">
        <v>987598.03</v>
      </c>
      <c r="D667" s="39">
        <v>493799.02</v>
      </c>
      <c r="E667" s="52">
        <v>42370</v>
      </c>
      <c r="F667" s="52">
        <v>44620</v>
      </c>
      <c r="G667" s="35" t="s">
        <v>1926</v>
      </c>
      <c r="H667" s="36" t="s">
        <v>2023</v>
      </c>
      <c r="I667" s="35" t="s">
        <v>62</v>
      </c>
    </row>
    <row r="668" spans="1:9" s="35" customFormat="1" ht="270" x14ac:dyDescent="0.25">
      <c r="A668" s="35" t="s">
        <v>2024</v>
      </c>
      <c r="B668" s="36" t="s">
        <v>2025</v>
      </c>
      <c r="C668" s="39">
        <v>928506.37</v>
      </c>
      <c r="D668" s="39">
        <v>789230.42</v>
      </c>
      <c r="E668" s="52">
        <v>42705</v>
      </c>
      <c r="F668" s="52">
        <v>44561</v>
      </c>
      <c r="G668" s="35" t="s">
        <v>1926</v>
      </c>
      <c r="H668" s="36" t="s">
        <v>2026</v>
      </c>
      <c r="I668" s="35" t="s">
        <v>62</v>
      </c>
    </row>
    <row r="669" spans="1:9" s="35" customFormat="1" ht="225" x14ac:dyDescent="0.25">
      <c r="A669" s="35" t="s">
        <v>2027</v>
      </c>
      <c r="B669" s="36" t="s">
        <v>2028</v>
      </c>
      <c r="C669" s="39">
        <v>877581.37</v>
      </c>
      <c r="D669" s="39">
        <v>745944.16</v>
      </c>
      <c r="E669" s="52">
        <v>42411</v>
      </c>
      <c r="F669" s="52">
        <v>43921</v>
      </c>
      <c r="G669" s="35" t="s">
        <v>1926</v>
      </c>
      <c r="H669" s="36" t="s">
        <v>2029</v>
      </c>
      <c r="I669" s="35" t="s">
        <v>62</v>
      </c>
    </row>
    <row r="670" spans="1:9" s="35" customFormat="1" ht="270" x14ac:dyDescent="0.25">
      <c r="A670" s="35" t="s">
        <v>2030</v>
      </c>
      <c r="B670" s="36" t="s">
        <v>2031</v>
      </c>
      <c r="C670" s="39">
        <v>867715.42</v>
      </c>
      <c r="D670" s="39">
        <v>737558.11</v>
      </c>
      <c r="E670" s="52">
        <v>42583</v>
      </c>
      <c r="F670" s="52">
        <v>43524</v>
      </c>
      <c r="G670" s="35" t="s">
        <v>1926</v>
      </c>
      <c r="H670" s="36" t="s">
        <v>2032</v>
      </c>
      <c r="I670" s="35" t="s">
        <v>62</v>
      </c>
    </row>
    <row r="671" spans="1:9" s="35" customFormat="1" ht="258.75" x14ac:dyDescent="0.25">
      <c r="A671" s="35" t="s">
        <v>2033</v>
      </c>
      <c r="B671" s="36" t="s">
        <v>2034</v>
      </c>
      <c r="C671" s="39">
        <v>853413.66</v>
      </c>
      <c r="D671" s="39">
        <v>725401.61</v>
      </c>
      <c r="E671" s="52">
        <v>42736</v>
      </c>
      <c r="F671" s="52">
        <v>44316</v>
      </c>
      <c r="G671" s="35" t="s">
        <v>1926</v>
      </c>
      <c r="H671" s="36" t="s">
        <v>2035</v>
      </c>
      <c r="I671" s="35" t="s">
        <v>62</v>
      </c>
    </row>
    <row r="672" spans="1:9" s="35" customFormat="1" ht="191.25" x14ac:dyDescent="0.25">
      <c r="A672" s="35" t="s">
        <v>2036</v>
      </c>
      <c r="B672" s="36" t="s">
        <v>2037</v>
      </c>
      <c r="C672" s="39">
        <v>848100</v>
      </c>
      <c r="D672" s="39">
        <v>754809</v>
      </c>
      <c r="E672" s="52">
        <v>43160</v>
      </c>
      <c r="F672" s="52">
        <v>44681</v>
      </c>
      <c r="G672" s="35" t="s">
        <v>1926</v>
      </c>
      <c r="H672" s="36" t="s">
        <v>2038</v>
      </c>
      <c r="I672" s="35" t="s">
        <v>62</v>
      </c>
    </row>
    <row r="673" spans="1:9" s="35" customFormat="1" ht="236.25" x14ac:dyDescent="0.25">
      <c r="A673" s="35" t="s">
        <v>2039</v>
      </c>
      <c r="B673" s="36" t="s">
        <v>2040</v>
      </c>
      <c r="C673" s="39">
        <v>763290</v>
      </c>
      <c r="D673" s="39">
        <v>648796.5</v>
      </c>
      <c r="E673" s="52">
        <v>42736</v>
      </c>
      <c r="F673" s="52">
        <v>44530</v>
      </c>
      <c r="G673" s="35" t="s">
        <v>1926</v>
      </c>
      <c r="H673" s="36" t="s">
        <v>2041</v>
      </c>
      <c r="I673" s="35" t="s">
        <v>62</v>
      </c>
    </row>
    <row r="674" spans="1:9" s="35" customFormat="1" ht="225" x14ac:dyDescent="0.25">
      <c r="A674" s="35" t="s">
        <v>2042</v>
      </c>
      <c r="B674" s="36" t="s">
        <v>2043</v>
      </c>
      <c r="C674" s="39">
        <v>737291.49</v>
      </c>
      <c r="D674" s="39">
        <v>626697.76</v>
      </c>
      <c r="E674" s="52">
        <v>43631</v>
      </c>
      <c r="F674" s="52">
        <v>44255</v>
      </c>
      <c r="G674" s="35" t="s">
        <v>1926</v>
      </c>
      <c r="H674" s="36" t="s">
        <v>2044</v>
      </c>
      <c r="I674" s="35" t="s">
        <v>62</v>
      </c>
    </row>
    <row r="675" spans="1:9" s="35" customFormat="1" ht="270" x14ac:dyDescent="0.25">
      <c r="A675" s="35" t="s">
        <v>2045</v>
      </c>
      <c r="B675" s="36" t="s">
        <v>2046</v>
      </c>
      <c r="C675" s="39">
        <v>719284.4</v>
      </c>
      <c r="D675" s="39">
        <v>611391.74</v>
      </c>
      <c r="E675" s="52">
        <v>42643</v>
      </c>
      <c r="F675" s="52">
        <v>44321</v>
      </c>
      <c r="G675" s="35" t="s">
        <v>1926</v>
      </c>
      <c r="H675" s="36" t="s">
        <v>2047</v>
      </c>
      <c r="I675" s="35" t="s">
        <v>62</v>
      </c>
    </row>
    <row r="676" spans="1:9" s="35" customFormat="1" ht="90" x14ac:dyDescent="0.25">
      <c r="A676" s="35" t="s">
        <v>2048</v>
      </c>
      <c r="B676" s="36" t="s">
        <v>2049</v>
      </c>
      <c r="C676" s="39">
        <v>664314.36</v>
      </c>
      <c r="D676" s="39">
        <v>332157.18</v>
      </c>
      <c r="E676" s="52">
        <v>42461</v>
      </c>
      <c r="F676" s="52">
        <v>44742</v>
      </c>
      <c r="G676" s="35" t="s">
        <v>1926</v>
      </c>
      <c r="H676" s="36" t="s">
        <v>2050</v>
      </c>
      <c r="I676" s="35" t="s">
        <v>62</v>
      </c>
    </row>
    <row r="677" spans="1:9" s="35" customFormat="1" ht="157.5" x14ac:dyDescent="0.25">
      <c r="A677" s="35" t="s">
        <v>2051</v>
      </c>
      <c r="B677" s="36" t="s">
        <v>2052</v>
      </c>
      <c r="C677" s="39">
        <v>650210</v>
      </c>
      <c r="D677" s="39">
        <v>552678.5</v>
      </c>
      <c r="E677" s="52">
        <v>42583</v>
      </c>
      <c r="F677" s="52">
        <v>44651</v>
      </c>
      <c r="G677" s="35" t="s">
        <v>1926</v>
      </c>
      <c r="H677" s="36" t="s">
        <v>2053</v>
      </c>
      <c r="I677" s="35" t="s">
        <v>62</v>
      </c>
    </row>
    <row r="678" spans="1:9" s="35" customFormat="1" ht="202.5" x14ac:dyDescent="0.25">
      <c r="A678" s="35" t="s">
        <v>2054</v>
      </c>
      <c r="B678" s="36" t="s">
        <v>2055</v>
      </c>
      <c r="C678" s="39">
        <v>632948.34</v>
      </c>
      <c r="D678" s="39">
        <v>538006.09</v>
      </c>
      <c r="E678" s="52">
        <v>43524</v>
      </c>
      <c r="F678" s="52">
        <v>44331</v>
      </c>
      <c r="G678" s="35" t="s">
        <v>1926</v>
      </c>
      <c r="H678" s="36" t="s">
        <v>2056</v>
      </c>
      <c r="I678" s="35" t="s">
        <v>62</v>
      </c>
    </row>
    <row r="679" spans="1:9" s="35" customFormat="1" ht="180" x14ac:dyDescent="0.25">
      <c r="A679" s="35" t="s">
        <v>2057</v>
      </c>
      <c r="B679" s="36" t="s">
        <v>2058</v>
      </c>
      <c r="C679" s="39">
        <v>626983.37</v>
      </c>
      <c r="D679" s="39">
        <v>532935.86</v>
      </c>
      <c r="E679" s="52">
        <v>42346</v>
      </c>
      <c r="F679" s="52">
        <v>44173</v>
      </c>
      <c r="G679" s="35" t="s">
        <v>1926</v>
      </c>
      <c r="H679" s="36" t="s">
        <v>2059</v>
      </c>
      <c r="I679" s="35" t="s">
        <v>62</v>
      </c>
    </row>
    <row r="680" spans="1:9" s="35" customFormat="1" ht="258.75" x14ac:dyDescent="0.25">
      <c r="A680" s="35" t="s">
        <v>2060</v>
      </c>
      <c r="B680" s="36" t="s">
        <v>2061</v>
      </c>
      <c r="C680" s="39">
        <v>621940</v>
      </c>
      <c r="D680" s="39">
        <v>313955.31</v>
      </c>
      <c r="E680" s="52">
        <v>41985</v>
      </c>
      <c r="F680" s="52">
        <v>43951</v>
      </c>
      <c r="G680" s="35" t="s">
        <v>1926</v>
      </c>
      <c r="H680" s="36" t="s">
        <v>2062</v>
      </c>
      <c r="I680" s="35" t="s">
        <v>62</v>
      </c>
    </row>
    <row r="681" spans="1:9" s="35" customFormat="1" ht="225" x14ac:dyDescent="0.25">
      <c r="A681" s="35" t="s">
        <v>2063</v>
      </c>
      <c r="B681" s="36" t="s">
        <v>2064</v>
      </c>
      <c r="C681" s="39">
        <v>603889.6</v>
      </c>
      <c r="D681" s="39">
        <v>513306.16</v>
      </c>
      <c r="E681" s="52">
        <v>43524</v>
      </c>
      <c r="F681" s="52">
        <v>44255</v>
      </c>
      <c r="G681" s="35" t="s">
        <v>1926</v>
      </c>
      <c r="H681" s="36" t="s">
        <v>2065</v>
      </c>
      <c r="I681" s="35" t="s">
        <v>62</v>
      </c>
    </row>
    <row r="682" spans="1:9" s="35" customFormat="1" ht="78.75" x14ac:dyDescent="0.25">
      <c r="A682" s="35" t="s">
        <v>2066</v>
      </c>
      <c r="B682" s="36" t="s">
        <v>2067</v>
      </c>
      <c r="C682" s="39">
        <v>593670</v>
      </c>
      <c r="D682" s="39">
        <v>296835</v>
      </c>
      <c r="E682" s="52">
        <v>42948</v>
      </c>
      <c r="F682" s="52">
        <v>44286</v>
      </c>
      <c r="G682" s="35" t="s">
        <v>1926</v>
      </c>
      <c r="H682" s="36" t="s">
        <v>2068</v>
      </c>
      <c r="I682" s="35" t="s">
        <v>62</v>
      </c>
    </row>
    <row r="683" spans="1:9" s="35" customFormat="1" ht="236.25" x14ac:dyDescent="0.25">
      <c r="A683" s="35" t="s">
        <v>2069</v>
      </c>
      <c r="B683" s="36" t="s">
        <v>2070</v>
      </c>
      <c r="C683" s="39">
        <v>537130</v>
      </c>
      <c r="D683" s="39">
        <v>456560.5</v>
      </c>
      <c r="E683" s="52">
        <v>42614</v>
      </c>
      <c r="F683" s="52">
        <v>44407</v>
      </c>
      <c r="G683" s="35" t="s">
        <v>1926</v>
      </c>
      <c r="H683" s="36" t="s">
        <v>2071</v>
      </c>
      <c r="I683" s="35" t="s">
        <v>62</v>
      </c>
    </row>
    <row r="684" spans="1:9" s="35" customFormat="1" ht="270" x14ac:dyDescent="0.25">
      <c r="A684" s="35" t="s">
        <v>2072</v>
      </c>
      <c r="B684" s="36" t="s">
        <v>2073</v>
      </c>
      <c r="C684" s="39">
        <v>528257.81999999995</v>
      </c>
      <c r="D684" s="39">
        <v>449019.15</v>
      </c>
      <c r="E684" s="52">
        <v>42339</v>
      </c>
      <c r="F684" s="52">
        <v>43465</v>
      </c>
      <c r="G684" s="35" t="s">
        <v>1926</v>
      </c>
      <c r="H684" s="36" t="s">
        <v>2074</v>
      </c>
      <c r="I684" s="35" t="s">
        <v>62</v>
      </c>
    </row>
    <row r="685" spans="1:9" s="35" customFormat="1" ht="168.75" x14ac:dyDescent="0.25">
      <c r="A685" s="35" t="s">
        <v>2075</v>
      </c>
      <c r="B685" s="36" t="s">
        <v>2076</v>
      </c>
      <c r="C685" s="39">
        <v>508860</v>
      </c>
      <c r="D685" s="39">
        <v>432531</v>
      </c>
      <c r="E685" s="52">
        <v>42614</v>
      </c>
      <c r="F685" s="52">
        <v>44407</v>
      </c>
      <c r="G685" s="35" t="s">
        <v>1926</v>
      </c>
      <c r="H685" s="36" t="s">
        <v>2077</v>
      </c>
      <c r="I685" s="35" t="s">
        <v>62</v>
      </c>
    </row>
    <row r="686" spans="1:9" s="35" customFormat="1" ht="213.75" x14ac:dyDescent="0.25">
      <c r="A686" s="35" t="s">
        <v>2078</v>
      </c>
      <c r="B686" s="36" t="s">
        <v>2079</v>
      </c>
      <c r="C686" s="39">
        <v>508860</v>
      </c>
      <c r="D686" s="39">
        <v>432531</v>
      </c>
      <c r="E686" s="52">
        <v>42614</v>
      </c>
      <c r="F686" s="52">
        <v>44407</v>
      </c>
      <c r="G686" s="35" t="s">
        <v>1926</v>
      </c>
      <c r="H686" s="36" t="s">
        <v>2080</v>
      </c>
      <c r="I686" s="35" t="s">
        <v>62</v>
      </c>
    </row>
    <row r="687" spans="1:9" s="35" customFormat="1" ht="202.5" x14ac:dyDescent="0.25">
      <c r="A687" s="35" t="s">
        <v>2081</v>
      </c>
      <c r="B687" s="36" t="s">
        <v>2082</v>
      </c>
      <c r="C687" s="39">
        <v>486596.22</v>
      </c>
      <c r="D687" s="39">
        <v>413606.79</v>
      </c>
      <c r="E687" s="52">
        <v>42675</v>
      </c>
      <c r="F687" s="52">
        <v>44135</v>
      </c>
      <c r="G687" s="35" t="s">
        <v>1926</v>
      </c>
      <c r="H687" s="36" t="s">
        <v>2083</v>
      </c>
      <c r="I687" s="35" t="s">
        <v>62</v>
      </c>
    </row>
    <row r="688" spans="1:9" s="35" customFormat="1" ht="258.75" x14ac:dyDescent="0.25">
      <c r="A688" s="35" t="s">
        <v>2084</v>
      </c>
      <c r="B688" s="36" t="s">
        <v>2085</v>
      </c>
      <c r="C688" s="39">
        <v>472109</v>
      </c>
      <c r="D688" s="39">
        <v>401292.65</v>
      </c>
      <c r="E688" s="52">
        <v>42583</v>
      </c>
      <c r="F688" s="52">
        <v>44347</v>
      </c>
      <c r="G688" s="35" t="s">
        <v>1926</v>
      </c>
      <c r="H688" s="36" t="s">
        <v>2086</v>
      </c>
      <c r="I688" s="35" t="s">
        <v>62</v>
      </c>
    </row>
    <row r="689" spans="1:9" s="35" customFormat="1" ht="258.75" x14ac:dyDescent="0.25">
      <c r="A689" s="35" t="s">
        <v>2087</v>
      </c>
      <c r="B689" s="36" t="s">
        <v>2088</v>
      </c>
      <c r="C689" s="39">
        <v>457974</v>
      </c>
      <c r="D689" s="39">
        <v>389277.9</v>
      </c>
      <c r="E689" s="52">
        <v>42642</v>
      </c>
      <c r="F689" s="52">
        <v>44468</v>
      </c>
      <c r="G689" s="35" t="s">
        <v>1926</v>
      </c>
      <c r="H689" s="36" t="s">
        <v>2089</v>
      </c>
      <c r="I689" s="35" t="s">
        <v>62</v>
      </c>
    </row>
    <row r="690" spans="1:9" s="35" customFormat="1" ht="180" x14ac:dyDescent="0.25">
      <c r="A690" s="35" t="s">
        <v>2090</v>
      </c>
      <c r="B690" s="36" t="s">
        <v>2091</v>
      </c>
      <c r="C690" s="39">
        <v>392953</v>
      </c>
      <c r="D690" s="39">
        <v>334010.05</v>
      </c>
      <c r="E690" s="52">
        <v>42583</v>
      </c>
      <c r="F690" s="52">
        <v>44469</v>
      </c>
      <c r="G690" s="35" t="s">
        <v>1926</v>
      </c>
      <c r="H690" s="36" t="s">
        <v>2092</v>
      </c>
      <c r="I690" s="35" t="s">
        <v>62</v>
      </c>
    </row>
    <row r="691" spans="1:9" s="35" customFormat="1" ht="270" x14ac:dyDescent="0.25">
      <c r="A691" s="35" t="s">
        <v>2093</v>
      </c>
      <c r="B691" s="36" t="s">
        <v>2094</v>
      </c>
      <c r="C691" s="39">
        <v>339239.98</v>
      </c>
      <c r="D691" s="39">
        <v>287098.8</v>
      </c>
      <c r="E691" s="52">
        <v>43132</v>
      </c>
      <c r="F691" s="52">
        <v>44011</v>
      </c>
      <c r="G691" s="35" t="s">
        <v>1926</v>
      </c>
      <c r="H691" s="36" t="s">
        <v>2095</v>
      </c>
      <c r="I691" s="35" t="s">
        <v>62</v>
      </c>
    </row>
    <row r="692" spans="1:9" s="35" customFormat="1" ht="112.5" x14ac:dyDescent="0.25">
      <c r="A692" s="35" t="s">
        <v>2096</v>
      </c>
      <c r="B692" s="36" t="s">
        <v>2097</v>
      </c>
      <c r="C692" s="39">
        <v>296835</v>
      </c>
      <c r="D692" s="39">
        <v>252309.75</v>
      </c>
      <c r="E692" s="52">
        <v>42509</v>
      </c>
      <c r="F692" s="52">
        <v>43322</v>
      </c>
      <c r="G692" s="35" t="s">
        <v>1926</v>
      </c>
      <c r="H692" s="36" t="s">
        <v>2098</v>
      </c>
      <c r="I692" s="35" t="s">
        <v>62</v>
      </c>
    </row>
    <row r="693" spans="1:9" s="35" customFormat="1" ht="258.75" x14ac:dyDescent="0.25">
      <c r="A693" s="35" t="s">
        <v>2099</v>
      </c>
      <c r="B693" s="36" t="s">
        <v>2100</v>
      </c>
      <c r="C693" s="39">
        <v>292956.40999999997</v>
      </c>
      <c r="D693" s="39">
        <v>249012.95</v>
      </c>
      <c r="E693" s="52">
        <v>42704</v>
      </c>
      <c r="F693" s="52">
        <v>43646</v>
      </c>
      <c r="G693" s="35" t="s">
        <v>1926</v>
      </c>
      <c r="H693" s="36" t="s">
        <v>2101</v>
      </c>
      <c r="I693" s="35" t="s">
        <v>62</v>
      </c>
    </row>
    <row r="694" spans="1:9" s="35" customFormat="1" ht="258.75" x14ac:dyDescent="0.25">
      <c r="A694" s="35" t="s">
        <v>2102</v>
      </c>
      <c r="B694" s="36" t="s">
        <v>2103</v>
      </c>
      <c r="C694" s="39">
        <v>258281.21</v>
      </c>
      <c r="D694" s="39">
        <v>219539.02</v>
      </c>
      <c r="E694" s="52">
        <v>42614</v>
      </c>
      <c r="F694" s="52">
        <v>43799</v>
      </c>
      <c r="G694" s="35" t="s">
        <v>1926</v>
      </c>
      <c r="H694" s="36" t="s">
        <v>2104</v>
      </c>
      <c r="I694" s="35" t="s">
        <v>62</v>
      </c>
    </row>
    <row r="695" spans="1:9" s="35" customFormat="1" ht="270" x14ac:dyDescent="0.25">
      <c r="A695" s="35" t="s">
        <v>2105</v>
      </c>
      <c r="B695" s="36" t="s">
        <v>2106</v>
      </c>
      <c r="C695" s="39">
        <v>254430</v>
      </c>
      <c r="D695" s="39">
        <v>216265.5</v>
      </c>
      <c r="E695" s="52">
        <v>42583</v>
      </c>
      <c r="F695" s="52">
        <v>43131</v>
      </c>
      <c r="G695" s="35" t="s">
        <v>1926</v>
      </c>
      <c r="H695" s="36" t="s">
        <v>2107</v>
      </c>
      <c r="I695" s="35" t="s">
        <v>62</v>
      </c>
    </row>
    <row r="696" spans="1:9" s="35" customFormat="1" ht="157.5" x14ac:dyDescent="0.25">
      <c r="A696" s="35" t="s">
        <v>2108</v>
      </c>
      <c r="B696" s="36" t="s">
        <v>2109</v>
      </c>
      <c r="C696" s="39">
        <v>237354.92</v>
      </c>
      <c r="D696" s="39">
        <v>201751.67999999999</v>
      </c>
      <c r="E696" s="52">
        <v>42765</v>
      </c>
      <c r="F696" s="52">
        <v>44559</v>
      </c>
      <c r="G696" s="35" t="s">
        <v>1926</v>
      </c>
      <c r="H696" s="36" t="s">
        <v>2110</v>
      </c>
      <c r="I696" s="35" t="s">
        <v>62</v>
      </c>
    </row>
    <row r="697" spans="1:9" s="35" customFormat="1" ht="180" x14ac:dyDescent="0.25">
      <c r="A697" s="35" t="s">
        <v>2111</v>
      </c>
      <c r="B697" s="36" t="s">
        <v>2112</v>
      </c>
      <c r="C697" s="39">
        <v>210135.86</v>
      </c>
      <c r="D697" s="39">
        <v>178615.48</v>
      </c>
      <c r="E697" s="52">
        <v>43021</v>
      </c>
      <c r="F697" s="52">
        <v>43434</v>
      </c>
      <c r="G697" s="35" t="s">
        <v>1926</v>
      </c>
      <c r="H697" s="36" t="s">
        <v>2113</v>
      </c>
      <c r="I697" s="35" t="s">
        <v>62</v>
      </c>
    </row>
    <row r="698" spans="1:9" s="35" customFormat="1" ht="135" x14ac:dyDescent="0.25">
      <c r="A698" s="35" t="s">
        <v>2114</v>
      </c>
      <c r="B698" s="36" t="s">
        <v>2115</v>
      </c>
      <c r="C698" s="39">
        <v>152658</v>
      </c>
      <c r="D698" s="39">
        <v>129759.3</v>
      </c>
      <c r="E698" s="52">
        <v>42426</v>
      </c>
      <c r="F698" s="52">
        <v>43159</v>
      </c>
      <c r="G698" s="35" t="s">
        <v>1926</v>
      </c>
      <c r="H698" s="36" t="s">
        <v>2116</v>
      </c>
      <c r="I698" s="35" t="s">
        <v>62</v>
      </c>
    </row>
    <row r="699" spans="1:9" s="35" customFormat="1" ht="22.5" x14ac:dyDescent="0.25">
      <c r="A699" s="35" t="s">
        <v>2117</v>
      </c>
      <c r="B699" s="36" t="s">
        <v>2118</v>
      </c>
      <c r="C699" s="39">
        <v>196315.11</v>
      </c>
      <c r="D699" s="39">
        <v>98157.55</v>
      </c>
      <c r="E699" s="52">
        <v>43157</v>
      </c>
      <c r="F699" s="52">
        <v>43157</v>
      </c>
      <c r="G699" s="35" t="s">
        <v>2119</v>
      </c>
      <c r="H699" s="36" t="s">
        <v>2120</v>
      </c>
      <c r="I699" s="35" t="s">
        <v>62</v>
      </c>
    </row>
    <row r="700" spans="1:9" s="35" customFormat="1" ht="33.75" x14ac:dyDescent="0.25">
      <c r="A700" s="35" t="s">
        <v>2121</v>
      </c>
      <c r="B700" s="36" t="s">
        <v>2122</v>
      </c>
      <c r="C700" s="39">
        <v>160000</v>
      </c>
      <c r="D700" s="39">
        <v>80000</v>
      </c>
      <c r="E700" s="52">
        <v>42864</v>
      </c>
      <c r="F700" s="52">
        <v>43447</v>
      </c>
      <c r="G700" s="35" t="s">
        <v>2119</v>
      </c>
      <c r="H700" s="36" t="s">
        <v>2123</v>
      </c>
      <c r="I700" s="35" t="s">
        <v>62</v>
      </c>
    </row>
    <row r="701" spans="1:9" s="35" customFormat="1" ht="22.5" x14ac:dyDescent="0.25">
      <c r="A701" s="35" t="s">
        <v>2124</v>
      </c>
      <c r="B701" s="36" t="s">
        <v>2125</v>
      </c>
      <c r="C701" s="39">
        <v>70938.009999999995</v>
      </c>
      <c r="D701" s="39">
        <v>35469</v>
      </c>
      <c r="E701" s="52">
        <v>42864</v>
      </c>
      <c r="F701" s="52">
        <v>43400</v>
      </c>
      <c r="G701" s="35" t="s">
        <v>2119</v>
      </c>
      <c r="H701" s="36" t="s">
        <v>2126</v>
      </c>
      <c r="I701" s="35" t="s">
        <v>62</v>
      </c>
    </row>
    <row r="702" spans="1:9" s="35" customFormat="1" ht="33.75" x14ac:dyDescent="0.25">
      <c r="A702" s="35" t="s">
        <v>2127</v>
      </c>
      <c r="B702" s="36" t="s">
        <v>2128</v>
      </c>
      <c r="C702" s="39">
        <v>59548.66</v>
      </c>
      <c r="D702" s="39">
        <v>29774.33</v>
      </c>
      <c r="E702" s="52">
        <v>42864</v>
      </c>
      <c r="F702" s="52">
        <v>43354</v>
      </c>
      <c r="G702" s="35" t="s">
        <v>2119</v>
      </c>
      <c r="H702" s="36" t="s">
        <v>2129</v>
      </c>
      <c r="I702" s="35" t="s">
        <v>62</v>
      </c>
    </row>
    <row r="703" spans="1:9" s="35" customFormat="1" ht="22.5" x14ac:dyDescent="0.25">
      <c r="A703" s="35" t="s">
        <v>2130</v>
      </c>
      <c r="B703" s="36" t="s">
        <v>2131</v>
      </c>
      <c r="C703" s="39">
        <v>50000</v>
      </c>
      <c r="D703" s="39">
        <v>25000</v>
      </c>
      <c r="E703" s="52">
        <v>42864</v>
      </c>
      <c r="F703" s="52">
        <v>43393</v>
      </c>
      <c r="G703" s="35" t="s">
        <v>2119</v>
      </c>
      <c r="H703" s="36" t="s">
        <v>2132</v>
      </c>
      <c r="I703" s="35" t="s">
        <v>62</v>
      </c>
    </row>
    <row r="704" spans="1:9" s="35" customFormat="1" ht="112.5" x14ac:dyDescent="0.25">
      <c r="A704" s="35" t="s">
        <v>2133</v>
      </c>
      <c r="B704" s="36" t="s">
        <v>2134</v>
      </c>
      <c r="C704" s="39">
        <v>300000</v>
      </c>
      <c r="D704" s="39">
        <v>255000</v>
      </c>
      <c r="E704" s="52">
        <v>42949</v>
      </c>
      <c r="F704" s="52">
        <v>43465</v>
      </c>
      <c r="G704" s="35" t="s">
        <v>2135</v>
      </c>
      <c r="H704" s="36" t="s">
        <v>2136</v>
      </c>
      <c r="I704" s="35" t="s">
        <v>62</v>
      </c>
    </row>
    <row r="705" spans="1:9" s="35" customFormat="1" ht="90" x14ac:dyDescent="0.25">
      <c r="A705" s="35" t="s">
        <v>2137</v>
      </c>
      <c r="B705" s="36" t="s">
        <v>2138</v>
      </c>
      <c r="C705" s="39">
        <v>188238.64</v>
      </c>
      <c r="D705" s="39">
        <v>160002.84</v>
      </c>
      <c r="E705" s="52">
        <v>42926</v>
      </c>
      <c r="F705" s="52">
        <v>43443</v>
      </c>
      <c r="G705" s="35" t="s">
        <v>2135</v>
      </c>
      <c r="H705" s="36" t="s">
        <v>2139</v>
      </c>
      <c r="I705" s="35" t="s">
        <v>62</v>
      </c>
    </row>
    <row r="706" spans="1:9" s="35" customFormat="1" ht="101.25" x14ac:dyDescent="0.25">
      <c r="A706" s="35" t="s">
        <v>2140</v>
      </c>
      <c r="B706" s="36" t="s">
        <v>2141</v>
      </c>
      <c r="C706" s="39">
        <v>136647.38</v>
      </c>
      <c r="D706" s="39">
        <v>116150.27</v>
      </c>
      <c r="E706" s="52">
        <v>42907</v>
      </c>
      <c r="F706" s="52">
        <v>43454</v>
      </c>
      <c r="G706" s="35" t="s">
        <v>2135</v>
      </c>
      <c r="H706" s="36" t="s">
        <v>2142</v>
      </c>
      <c r="I706" s="35" t="s">
        <v>62</v>
      </c>
    </row>
    <row r="707" spans="1:9" s="35" customFormat="1" ht="56.25" x14ac:dyDescent="0.25">
      <c r="A707" s="35" t="s">
        <v>2143</v>
      </c>
      <c r="B707" s="36" t="s">
        <v>2144</v>
      </c>
      <c r="C707" s="39">
        <v>4237053</v>
      </c>
      <c r="D707" s="39">
        <v>3389642.4</v>
      </c>
      <c r="E707" s="52">
        <v>42278</v>
      </c>
      <c r="F707" s="52">
        <v>44561</v>
      </c>
      <c r="G707" s="35" t="s">
        <v>2145</v>
      </c>
      <c r="H707" s="36" t="s">
        <v>2146</v>
      </c>
      <c r="I707" s="35" t="s">
        <v>62</v>
      </c>
    </row>
    <row r="708" spans="1:9" s="35" customFormat="1" ht="112.5" x14ac:dyDescent="0.25">
      <c r="A708" s="35" t="s">
        <v>2147</v>
      </c>
      <c r="B708" s="36" t="s">
        <v>2148</v>
      </c>
      <c r="C708" s="39">
        <v>7309704.1399999997</v>
      </c>
      <c r="D708" s="39">
        <v>4567584.92</v>
      </c>
      <c r="E708" s="52">
        <v>42555</v>
      </c>
      <c r="F708" s="52">
        <v>44196</v>
      </c>
      <c r="G708" s="35" t="s">
        <v>2149</v>
      </c>
      <c r="H708" s="36" t="s">
        <v>2150</v>
      </c>
      <c r="I708" s="35" t="s">
        <v>62</v>
      </c>
    </row>
    <row r="709" spans="1:9" s="35" customFormat="1" ht="101.25" x14ac:dyDescent="0.25">
      <c r="A709" s="35" t="s">
        <v>2151</v>
      </c>
      <c r="B709" s="36" t="s">
        <v>2152</v>
      </c>
      <c r="C709" s="39">
        <v>6340098.0899999999</v>
      </c>
      <c r="D709" s="39">
        <v>5290177.8499999996</v>
      </c>
      <c r="E709" s="52">
        <v>42006</v>
      </c>
      <c r="F709" s="52">
        <v>44926</v>
      </c>
      <c r="G709" s="35" t="s">
        <v>2149</v>
      </c>
      <c r="H709" s="36" t="s">
        <v>2153</v>
      </c>
      <c r="I709" s="35" t="s">
        <v>62</v>
      </c>
    </row>
    <row r="710" spans="1:9" s="35" customFormat="1" ht="112.5" x14ac:dyDescent="0.25">
      <c r="A710" s="35" t="s">
        <v>2154</v>
      </c>
      <c r="B710" s="36" t="s">
        <v>2155</v>
      </c>
      <c r="C710" s="39">
        <v>6118701.54</v>
      </c>
      <c r="D710" s="39">
        <v>4977388.84</v>
      </c>
      <c r="E710" s="52">
        <v>42711</v>
      </c>
      <c r="F710" s="52">
        <v>44196</v>
      </c>
      <c r="G710" s="35" t="s">
        <v>2149</v>
      </c>
      <c r="H710" s="36" t="s">
        <v>2156</v>
      </c>
      <c r="I710" s="35" t="s">
        <v>62</v>
      </c>
    </row>
    <row r="711" spans="1:9" s="35" customFormat="1" ht="112.5" x14ac:dyDescent="0.25">
      <c r="A711" s="35" t="s">
        <v>2157</v>
      </c>
      <c r="B711" s="36" t="s">
        <v>2158</v>
      </c>
      <c r="C711" s="39">
        <v>4889397.84</v>
      </c>
      <c r="D711" s="39">
        <v>4155988.16</v>
      </c>
      <c r="E711" s="52">
        <v>42571</v>
      </c>
      <c r="F711" s="52">
        <v>44196</v>
      </c>
      <c r="G711" s="35" t="s">
        <v>2149</v>
      </c>
      <c r="H711" s="36" t="s">
        <v>2159</v>
      </c>
      <c r="I711" s="35" t="s">
        <v>62</v>
      </c>
    </row>
    <row r="712" spans="1:9" s="35" customFormat="1" ht="101.25" x14ac:dyDescent="0.25">
      <c r="A712" s="35" t="s">
        <v>2160</v>
      </c>
      <c r="B712" s="36" t="s">
        <v>2161</v>
      </c>
      <c r="C712" s="39">
        <v>4782630.63</v>
      </c>
      <c r="D712" s="39">
        <v>4065236.03</v>
      </c>
      <c r="E712" s="52">
        <v>43221</v>
      </c>
      <c r="F712" s="52">
        <v>44561</v>
      </c>
      <c r="G712" s="35" t="s">
        <v>2149</v>
      </c>
      <c r="H712" s="36" t="s">
        <v>2162</v>
      </c>
      <c r="I712" s="35" t="s">
        <v>62</v>
      </c>
    </row>
    <row r="713" spans="1:9" s="35" customFormat="1" ht="56.25" x14ac:dyDescent="0.25">
      <c r="A713" s="35" t="s">
        <v>2163</v>
      </c>
      <c r="B713" s="36" t="s">
        <v>2164</v>
      </c>
      <c r="C713" s="39">
        <v>4546849.16</v>
      </c>
      <c r="D713" s="39">
        <v>3401190</v>
      </c>
      <c r="E713" s="52">
        <v>42794</v>
      </c>
      <c r="F713" s="52">
        <v>44196</v>
      </c>
      <c r="G713" s="35" t="s">
        <v>2149</v>
      </c>
      <c r="H713" s="36" t="s">
        <v>2165</v>
      </c>
      <c r="I713" s="35" t="s">
        <v>62</v>
      </c>
    </row>
    <row r="714" spans="1:9" s="35" customFormat="1" ht="56.25" x14ac:dyDescent="0.25">
      <c r="A714" s="35" t="s">
        <v>2166</v>
      </c>
      <c r="B714" s="36" t="s">
        <v>2167</v>
      </c>
      <c r="C714" s="39">
        <v>3675886.15</v>
      </c>
      <c r="D714" s="39">
        <v>3124503.23</v>
      </c>
      <c r="E714" s="52">
        <v>43027</v>
      </c>
      <c r="F714" s="52">
        <v>44012</v>
      </c>
      <c r="G714" s="35" t="s">
        <v>2149</v>
      </c>
      <c r="H714" s="36" t="s">
        <v>2168</v>
      </c>
      <c r="I714" s="35" t="s">
        <v>62</v>
      </c>
    </row>
    <row r="715" spans="1:9" s="35" customFormat="1" ht="56.25" x14ac:dyDescent="0.25">
      <c r="A715" s="35" t="s">
        <v>2169</v>
      </c>
      <c r="B715" s="36" t="s">
        <v>2170</v>
      </c>
      <c r="C715" s="39">
        <v>3428664.07</v>
      </c>
      <c r="D715" s="39">
        <v>2912072.93</v>
      </c>
      <c r="E715" s="52">
        <v>42459</v>
      </c>
      <c r="F715" s="52">
        <v>43921</v>
      </c>
      <c r="G715" s="35" t="s">
        <v>2149</v>
      </c>
      <c r="H715" s="36" t="s">
        <v>2171</v>
      </c>
      <c r="I715" s="35" t="s">
        <v>62</v>
      </c>
    </row>
    <row r="716" spans="1:9" s="35" customFormat="1" ht="112.5" x14ac:dyDescent="0.25">
      <c r="A716" s="35" t="s">
        <v>2172</v>
      </c>
      <c r="B716" s="36" t="s">
        <v>2173</v>
      </c>
      <c r="C716" s="39">
        <v>3373973.72</v>
      </c>
      <c r="D716" s="39">
        <v>2867877.66</v>
      </c>
      <c r="E716" s="52">
        <v>43903</v>
      </c>
      <c r="F716" s="52">
        <v>44925</v>
      </c>
      <c r="G716" s="35" t="s">
        <v>2149</v>
      </c>
      <c r="H716" s="36" t="s">
        <v>2174</v>
      </c>
      <c r="I716" s="35" t="s">
        <v>62</v>
      </c>
    </row>
    <row r="717" spans="1:9" s="35" customFormat="1" ht="33.75" x14ac:dyDescent="0.25">
      <c r="A717" s="35" t="s">
        <v>2175</v>
      </c>
      <c r="B717" s="36" t="s">
        <v>2176</v>
      </c>
      <c r="C717" s="39">
        <v>3192033.95</v>
      </c>
      <c r="D717" s="39">
        <v>2713228.85</v>
      </c>
      <c r="E717" s="52">
        <v>44134</v>
      </c>
      <c r="F717" s="52">
        <v>44742</v>
      </c>
      <c r="G717" s="35" t="s">
        <v>2149</v>
      </c>
      <c r="H717" s="36" t="s">
        <v>2177</v>
      </c>
      <c r="I717" s="35" t="s">
        <v>62</v>
      </c>
    </row>
    <row r="718" spans="1:9" s="35" customFormat="1" ht="56.25" x14ac:dyDescent="0.25">
      <c r="A718" s="35" t="s">
        <v>2178</v>
      </c>
      <c r="B718" s="36" t="s">
        <v>2179</v>
      </c>
      <c r="C718" s="39">
        <v>2631163.17</v>
      </c>
      <c r="D718" s="39">
        <v>1841814.21</v>
      </c>
      <c r="E718" s="52">
        <v>42128</v>
      </c>
      <c r="F718" s="52">
        <v>43809</v>
      </c>
      <c r="G718" s="35" t="s">
        <v>2149</v>
      </c>
      <c r="H718" s="36" t="s">
        <v>2180</v>
      </c>
      <c r="I718" s="35" t="s">
        <v>62</v>
      </c>
    </row>
    <row r="719" spans="1:9" s="35" customFormat="1" ht="56.25" x14ac:dyDescent="0.25">
      <c r="A719" s="35" t="s">
        <v>2181</v>
      </c>
      <c r="B719" s="36" t="s">
        <v>2182</v>
      </c>
      <c r="C719" s="39">
        <v>2502822.4900000002</v>
      </c>
      <c r="D719" s="39">
        <v>2127399.12</v>
      </c>
      <c r="E719" s="52">
        <v>43617</v>
      </c>
      <c r="F719" s="52">
        <v>44561</v>
      </c>
      <c r="G719" s="35" t="s">
        <v>2149</v>
      </c>
      <c r="H719" s="36" t="s">
        <v>2183</v>
      </c>
      <c r="I719" s="35" t="s">
        <v>62</v>
      </c>
    </row>
    <row r="720" spans="1:9" s="35" customFormat="1" ht="112.5" x14ac:dyDescent="0.25">
      <c r="A720" s="35" t="s">
        <v>2184</v>
      </c>
      <c r="B720" s="36" t="s">
        <v>2185</v>
      </c>
      <c r="C720" s="39">
        <v>2387125.19</v>
      </c>
      <c r="D720" s="39">
        <v>2029056.41</v>
      </c>
      <c r="E720" s="52">
        <v>42430</v>
      </c>
      <c r="F720" s="52">
        <v>43769</v>
      </c>
      <c r="G720" s="35" t="s">
        <v>2149</v>
      </c>
      <c r="H720" s="36" t="s">
        <v>2186</v>
      </c>
      <c r="I720" s="35" t="s">
        <v>62</v>
      </c>
    </row>
    <row r="721" spans="1:9" s="35" customFormat="1" ht="101.25" x14ac:dyDescent="0.25">
      <c r="A721" s="35" t="s">
        <v>2187</v>
      </c>
      <c r="B721" s="36" t="s">
        <v>2188</v>
      </c>
      <c r="C721" s="39">
        <v>2363592.62</v>
      </c>
      <c r="D721" s="39">
        <v>2009053.71</v>
      </c>
      <c r="E721" s="52">
        <v>43454</v>
      </c>
      <c r="F721" s="52">
        <v>44651</v>
      </c>
      <c r="G721" s="35" t="s">
        <v>2149</v>
      </c>
      <c r="H721" s="36" t="s">
        <v>2189</v>
      </c>
      <c r="I721" s="35" t="s">
        <v>62</v>
      </c>
    </row>
    <row r="722" spans="1:9" s="35" customFormat="1" ht="112.5" x14ac:dyDescent="0.25">
      <c r="A722" s="35" t="s">
        <v>2190</v>
      </c>
      <c r="B722" s="36" t="s">
        <v>2191</v>
      </c>
      <c r="C722" s="39">
        <v>2362538.15</v>
      </c>
      <c r="D722" s="39">
        <v>2008157.42</v>
      </c>
      <c r="E722" s="52">
        <v>41640</v>
      </c>
      <c r="F722" s="52">
        <v>43385</v>
      </c>
      <c r="G722" s="35" t="s">
        <v>2149</v>
      </c>
      <c r="H722" s="36" t="s">
        <v>2192</v>
      </c>
      <c r="I722" s="35" t="s">
        <v>62</v>
      </c>
    </row>
    <row r="723" spans="1:9" s="35" customFormat="1" ht="112.5" x14ac:dyDescent="0.25">
      <c r="A723" s="35" t="s">
        <v>2193</v>
      </c>
      <c r="B723" s="36" t="s">
        <v>2194</v>
      </c>
      <c r="C723" s="39">
        <v>2139981.64</v>
      </c>
      <c r="D723" s="39">
        <v>1818984.4</v>
      </c>
      <c r="E723" s="52">
        <v>43781</v>
      </c>
      <c r="F723" s="52">
        <v>44135</v>
      </c>
      <c r="G723" s="35" t="s">
        <v>2149</v>
      </c>
      <c r="H723" s="36" t="s">
        <v>2195</v>
      </c>
      <c r="I723" s="35" t="s">
        <v>62</v>
      </c>
    </row>
    <row r="724" spans="1:9" s="35" customFormat="1" ht="67.5" x14ac:dyDescent="0.25">
      <c r="A724" s="35" t="s">
        <v>2196</v>
      </c>
      <c r="B724" s="36" t="s">
        <v>2197</v>
      </c>
      <c r="C724" s="39">
        <v>1839573.31</v>
      </c>
      <c r="D724" s="39">
        <v>1553717.51</v>
      </c>
      <c r="E724" s="52">
        <v>42402</v>
      </c>
      <c r="F724" s="52">
        <v>44165</v>
      </c>
      <c r="G724" s="35" t="s">
        <v>2149</v>
      </c>
      <c r="H724" s="36" t="s">
        <v>2198</v>
      </c>
      <c r="I724" s="35" t="s">
        <v>62</v>
      </c>
    </row>
    <row r="725" spans="1:9" s="35" customFormat="1" ht="101.25" x14ac:dyDescent="0.25">
      <c r="A725" s="35" t="s">
        <v>2199</v>
      </c>
      <c r="B725" s="36" t="s">
        <v>2200</v>
      </c>
      <c r="C725" s="39">
        <v>1737707.31</v>
      </c>
      <c r="D725" s="39">
        <v>1434614.66</v>
      </c>
      <c r="E725" s="52">
        <v>43920</v>
      </c>
      <c r="F725" s="52">
        <v>44925</v>
      </c>
      <c r="G725" s="35" t="s">
        <v>2149</v>
      </c>
      <c r="H725" s="36" t="s">
        <v>2201</v>
      </c>
      <c r="I725" s="35" t="s">
        <v>62</v>
      </c>
    </row>
    <row r="726" spans="1:9" s="35" customFormat="1" ht="78.75" x14ac:dyDescent="0.25">
      <c r="A726" s="35" t="s">
        <v>2202</v>
      </c>
      <c r="B726" s="36" t="s">
        <v>2203</v>
      </c>
      <c r="C726" s="39">
        <v>1735722.75</v>
      </c>
      <c r="D726" s="39">
        <v>734541.73</v>
      </c>
      <c r="E726" s="52">
        <v>43009</v>
      </c>
      <c r="F726" s="52">
        <v>43646</v>
      </c>
      <c r="G726" s="35" t="s">
        <v>2149</v>
      </c>
      <c r="H726" s="36" t="s">
        <v>2204</v>
      </c>
      <c r="I726" s="35" t="s">
        <v>62</v>
      </c>
    </row>
    <row r="727" spans="1:9" s="35" customFormat="1" ht="112.5" x14ac:dyDescent="0.25">
      <c r="A727" s="35" t="s">
        <v>2205</v>
      </c>
      <c r="B727" s="36" t="s">
        <v>2206</v>
      </c>
      <c r="C727" s="39">
        <v>1729799.36</v>
      </c>
      <c r="D727" s="39">
        <v>1470329.44</v>
      </c>
      <c r="E727" s="52">
        <v>42737</v>
      </c>
      <c r="F727" s="52">
        <v>43644</v>
      </c>
      <c r="G727" s="35" t="s">
        <v>2149</v>
      </c>
      <c r="H727" s="36" t="s">
        <v>2207</v>
      </c>
      <c r="I727" s="35" t="s">
        <v>62</v>
      </c>
    </row>
    <row r="728" spans="1:9" s="35" customFormat="1" ht="78.75" x14ac:dyDescent="0.25">
      <c r="A728" s="35" t="s">
        <v>2208</v>
      </c>
      <c r="B728" s="36" t="s">
        <v>2209</v>
      </c>
      <c r="C728" s="39">
        <v>1710298.4</v>
      </c>
      <c r="D728" s="39">
        <v>1368238.72</v>
      </c>
      <c r="E728" s="52">
        <v>42339</v>
      </c>
      <c r="F728" s="52">
        <v>43555</v>
      </c>
      <c r="G728" s="35" t="s">
        <v>2149</v>
      </c>
      <c r="H728" s="36" t="s">
        <v>2210</v>
      </c>
      <c r="I728" s="35" t="s">
        <v>62</v>
      </c>
    </row>
    <row r="729" spans="1:9" s="35" customFormat="1" ht="90" x14ac:dyDescent="0.25">
      <c r="A729" s="35" t="s">
        <v>2211</v>
      </c>
      <c r="B729" s="36" t="s">
        <v>2212</v>
      </c>
      <c r="C729" s="39">
        <v>1700312.12</v>
      </c>
      <c r="D729" s="39">
        <v>1445265.3</v>
      </c>
      <c r="E729" s="52">
        <v>43046</v>
      </c>
      <c r="F729" s="52">
        <v>44561</v>
      </c>
      <c r="G729" s="35" t="s">
        <v>2149</v>
      </c>
      <c r="H729" s="36" t="s">
        <v>2213</v>
      </c>
      <c r="I729" s="35" t="s">
        <v>62</v>
      </c>
    </row>
    <row r="730" spans="1:9" s="35" customFormat="1" ht="56.25" x14ac:dyDescent="0.25">
      <c r="A730" s="35" t="s">
        <v>2214</v>
      </c>
      <c r="B730" s="36" t="s">
        <v>2215</v>
      </c>
      <c r="C730" s="39">
        <v>1633776.08</v>
      </c>
      <c r="D730" s="39">
        <v>1388709.66</v>
      </c>
      <c r="E730" s="52">
        <v>42802</v>
      </c>
      <c r="F730" s="52">
        <v>44196</v>
      </c>
      <c r="G730" s="35" t="s">
        <v>2149</v>
      </c>
      <c r="H730" s="36" t="s">
        <v>2216</v>
      </c>
      <c r="I730" s="35" t="s">
        <v>62</v>
      </c>
    </row>
    <row r="731" spans="1:9" s="35" customFormat="1" ht="101.25" x14ac:dyDescent="0.25">
      <c r="A731" s="35" t="s">
        <v>2217</v>
      </c>
      <c r="B731" s="36" t="s">
        <v>2218</v>
      </c>
      <c r="C731" s="39">
        <v>1602097.42</v>
      </c>
      <c r="D731" s="39">
        <v>1361782.81</v>
      </c>
      <c r="E731" s="52">
        <v>43252</v>
      </c>
      <c r="F731" s="52">
        <v>44561</v>
      </c>
      <c r="G731" s="35" t="s">
        <v>2149</v>
      </c>
      <c r="H731" s="36" t="s">
        <v>2219</v>
      </c>
      <c r="I731" s="35" t="s">
        <v>62</v>
      </c>
    </row>
    <row r="732" spans="1:9" s="35" customFormat="1" ht="112.5" x14ac:dyDescent="0.25">
      <c r="A732" s="35" t="s">
        <v>2220</v>
      </c>
      <c r="B732" s="36" t="s">
        <v>2221</v>
      </c>
      <c r="C732" s="39">
        <v>1588976.09</v>
      </c>
      <c r="D732" s="39">
        <v>1350629.67</v>
      </c>
      <c r="E732" s="52">
        <v>42629</v>
      </c>
      <c r="F732" s="52">
        <v>44196</v>
      </c>
      <c r="G732" s="35" t="s">
        <v>2149</v>
      </c>
      <c r="H732" s="36" t="s">
        <v>2222</v>
      </c>
      <c r="I732" s="35" t="s">
        <v>62</v>
      </c>
    </row>
    <row r="733" spans="1:9" s="35" customFormat="1" ht="112.5" x14ac:dyDescent="0.25">
      <c r="A733" s="35" t="s">
        <v>2223</v>
      </c>
      <c r="B733" s="36" t="s">
        <v>2224</v>
      </c>
      <c r="C733" s="39">
        <v>1569069.45</v>
      </c>
      <c r="D733" s="39">
        <v>1333709.03</v>
      </c>
      <c r="E733" s="52">
        <v>42284</v>
      </c>
      <c r="F733" s="52">
        <v>44530</v>
      </c>
      <c r="G733" s="35" t="s">
        <v>2149</v>
      </c>
      <c r="H733" s="36" t="s">
        <v>2225</v>
      </c>
      <c r="I733" s="35" t="s">
        <v>62</v>
      </c>
    </row>
    <row r="734" spans="1:9" s="35" customFormat="1" ht="56.25" x14ac:dyDescent="0.25">
      <c r="A734" s="35" t="s">
        <v>2226</v>
      </c>
      <c r="B734" s="36" t="s">
        <v>2227</v>
      </c>
      <c r="C734" s="39">
        <v>1463445.66</v>
      </c>
      <c r="D734" s="39">
        <v>974572.38</v>
      </c>
      <c r="E734" s="52">
        <v>42653</v>
      </c>
      <c r="F734" s="52">
        <v>44135</v>
      </c>
      <c r="G734" s="35" t="s">
        <v>2149</v>
      </c>
      <c r="H734" s="36" t="s">
        <v>2228</v>
      </c>
      <c r="I734" s="35" t="s">
        <v>62</v>
      </c>
    </row>
    <row r="735" spans="1:9" s="35" customFormat="1" ht="90" x14ac:dyDescent="0.25">
      <c r="A735" s="35" t="s">
        <v>2229</v>
      </c>
      <c r="B735" s="36" t="s">
        <v>2230</v>
      </c>
      <c r="C735" s="39">
        <v>1387037.87</v>
      </c>
      <c r="D735" s="39">
        <v>885765.56</v>
      </c>
      <c r="E735" s="52">
        <v>43024</v>
      </c>
      <c r="F735" s="52">
        <v>44196</v>
      </c>
      <c r="G735" s="35" t="s">
        <v>2149</v>
      </c>
      <c r="H735" s="36" t="s">
        <v>2231</v>
      </c>
      <c r="I735" s="35" t="s">
        <v>62</v>
      </c>
    </row>
    <row r="736" spans="1:9" s="35" customFormat="1" ht="112.5" x14ac:dyDescent="0.25">
      <c r="A736" s="35" t="s">
        <v>2232</v>
      </c>
      <c r="B736" s="36" t="s">
        <v>2233</v>
      </c>
      <c r="C736" s="39">
        <v>1277090.3899999999</v>
      </c>
      <c r="D736" s="39">
        <v>1085526.83</v>
      </c>
      <c r="E736" s="52">
        <v>42836</v>
      </c>
      <c r="F736" s="52">
        <v>44165</v>
      </c>
      <c r="G736" s="35" t="s">
        <v>2149</v>
      </c>
      <c r="H736" s="36" t="s">
        <v>2234</v>
      </c>
      <c r="I736" s="35" t="s">
        <v>62</v>
      </c>
    </row>
    <row r="737" spans="1:9" s="35" customFormat="1" ht="56.25" x14ac:dyDescent="0.25">
      <c r="A737" s="35" t="s">
        <v>2235</v>
      </c>
      <c r="B737" s="36" t="s">
        <v>2236</v>
      </c>
      <c r="C737" s="39">
        <v>1269709.28</v>
      </c>
      <c r="D737" s="39">
        <v>502677.9</v>
      </c>
      <c r="E737" s="52">
        <v>43159</v>
      </c>
      <c r="F737" s="52">
        <v>43404</v>
      </c>
      <c r="G737" s="35" t="s">
        <v>2149</v>
      </c>
      <c r="H737" s="36" t="s">
        <v>2237</v>
      </c>
      <c r="I737" s="35" t="s">
        <v>62</v>
      </c>
    </row>
    <row r="738" spans="1:9" s="35" customFormat="1" ht="90" x14ac:dyDescent="0.25">
      <c r="A738" s="35" t="s">
        <v>2238</v>
      </c>
      <c r="B738" s="36" t="s">
        <v>2239</v>
      </c>
      <c r="C738" s="39">
        <v>1267946.6599999999</v>
      </c>
      <c r="D738" s="39">
        <v>1077754.6599999999</v>
      </c>
      <c r="E738" s="52">
        <v>43402</v>
      </c>
      <c r="F738" s="52">
        <v>44926</v>
      </c>
      <c r="G738" s="35" t="s">
        <v>2149</v>
      </c>
      <c r="H738" s="36" t="s">
        <v>2240</v>
      </c>
      <c r="I738" s="35" t="s">
        <v>62</v>
      </c>
    </row>
    <row r="739" spans="1:9" s="35" customFormat="1" ht="56.25" x14ac:dyDescent="0.25">
      <c r="A739" s="35" t="s">
        <v>2241</v>
      </c>
      <c r="B739" s="36" t="s">
        <v>2242</v>
      </c>
      <c r="C739" s="39">
        <v>1266334.3400000001</v>
      </c>
      <c r="D739" s="39">
        <v>1076384.19</v>
      </c>
      <c r="E739" s="52">
        <v>43487</v>
      </c>
      <c r="F739" s="52">
        <v>44012</v>
      </c>
      <c r="G739" s="35" t="s">
        <v>2149</v>
      </c>
      <c r="H739" s="36" t="s">
        <v>2243</v>
      </c>
      <c r="I739" s="35" t="s">
        <v>62</v>
      </c>
    </row>
    <row r="740" spans="1:9" s="35" customFormat="1" ht="112.5" x14ac:dyDescent="0.25">
      <c r="A740" s="35" t="s">
        <v>2244</v>
      </c>
      <c r="B740" s="36" t="s">
        <v>2245</v>
      </c>
      <c r="C740" s="39">
        <v>1233389.46</v>
      </c>
      <c r="D740" s="39">
        <v>1048381.04</v>
      </c>
      <c r="E740" s="52">
        <v>43483</v>
      </c>
      <c r="F740" s="52">
        <v>44561</v>
      </c>
      <c r="G740" s="35" t="s">
        <v>2149</v>
      </c>
      <c r="H740" s="36" t="s">
        <v>2246</v>
      </c>
      <c r="I740" s="35" t="s">
        <v>62</v>
      </c>
    </row>
    <row r="741" spans="1:9" s="35" customFormat="1" ht="112.5" x14ac:dyDescent="0.25">
      <c r="A741" s="35" t="s">
        <v>2247</v>
      </c>
      <c r="B741" s="36" t="s">
        <v>2248</v>
      </c>
      <c r="C741" s="39">
        <v>1208721.58</v>
      </c>
      <c r="D741" s="39">
        <v>1027413.34</v>
      </c>
      <c r="E741" s="52">
        <v>42640</v>
      </c>
      <c r="F741" s="52">
        <v>44377</v>
      </c>
      <c r="G741" s="35" t="s">
        <v>2149</v>
      </c>
      <c r="H741" s="36" t="s">
        <v>2249</v>
      </c>
      <c r="I741" s="35" t="s">
        <v>62</v>
      </c>
    </row>
    <row r="742" spans="1:9" s="35" customFormat="1" ht="101.25" x14ac:dyDescent="0.25">
      <c r="A742" s="35" t="s">
        <v>2250</v>
      </c>
      <c r="B742" s="36" t="s">
        <v>2251</v>
      </c>
      <c r="C742" s="39">
        <v>1180302.04</v>
      </c>
      <c r="D742" s="39">
        <v>1003256.74</v>
      </c>
      <c r="E742" s="52">
        <v>42402</v>
      </c>
      <c r="F742" s="52">
        <v>44377</v>
      </c>
      <c r="G742" s="35" t="s">
        <v>2149</v>
      </c>
      <c r="H742" s="36" t="s">
        <v>2252</v>
      </c>
      <c r="I742" s="35" t="s">
        <v>62</v>
      </c>
    </row>
    <row r="743" spans="1:9" s="35" customFormat="1" ht="56.25" x14ac:dyDescent="0.25">
      <c r="A743" s="35" t="s">
        <v>2253</v>
      </c>
      <c r="B743" s="36" t="s">
        <v>2254</v>
      </c>
      <c r="C743" s="39">
        <v>1177523.1000000001</v>
      </c>
      <c r="D743" s="39">
        <v>1000894.64</v>
      </c>
      <c r="E743" s="52">
        <v>43192</v>
      </c>
      <c r="F743" s="52">
        <v>44926</v>
      </c>
      <c r="G743" s="35" t="s">
        <v>2149</v>
      </c>
      <c r="H743" s="36" t="s">
        <v>2255</v>
      </c>
      <c r="I743" s="35" t="s">
        <v>62</v>
      </c>
    </row>
    <row r="744" spans="1:9" s="35" customFormat="1" ht="101.25" x14ac:dyDescent="0.25">
      <c r="A744" s="35" t="s">
        <v>2256</v>
      </c>
      <c r="B744" s="36" t="s">
        <v>2257</v>
      </c>
      <c r="C744" s="39">
        <v>1164161.25</v>
      </c>
      <c r="D744" s="39">
        <v>965062.53</v>
      </c>
      <c r="E744" s="52">
        <v>42186</v>
      </c>
      <c r="F744" s="52">
        <v>43100</v>
      </c>
      <c r="G744" s="35" t="s">
        <v>2149</v>
      </c>
      <c r="H744" s="36" t="s">
        <v>2258</v>
      </c>
      <c r="I744" s="35" t="s">
        <v>62</v>
      </c>
    </row>
    <row r="745" spans="1:9" s="35" customFormat="1" ht="112.5" x14ac:dyDescent="0.25">
      <c r="A745" s="35" t="s">
        <v>2259</v>
      </c>
      <c r="B745" s="36" t="s">
        <v>2260</v>
      </c>
      <c r="C745" s="39">
        <v>1156974.05</v>
      </c>
      <c r="D745" s="39">
        <v>889199.35</v>
      </c>
      <c r="E745" s="52">
        <v>43304</v>
      </c>
      <c r="F745" s="52">
        <v>43402</v>
      </c>
      <c r="G745" s="35" t="s">
        <v>2149</v>
      </c>
      <c r="H745" s="36" t="s">
        <v>2261</v>
      </c>
      <c r="I745" s="35" t="s">
        <v>62</v>
      </c>
    </row>
    <row r="746" spans="1:9" s="35" customFormat="1" ht="112.5" x14ac:dyDescent="0.25">
      <c r="A746" s="35" t="s">
        <v>2262</v>
      </c>
      <c r="B746" s="36" t="s">
        <v>2263</v>
      </c>
      <c r="C746" s="39">
        <v>1133338.71</v>
      </c>
      <c r="D746" s="39">
        <v>888865.52</v>
      </c>
      <c r="E746" s="52">
        <v>43030</v>
      </c>
      <c r="F746" s="52">
        <v>44408</v>
      </c>
      <c r="G746" s="35" t="s">
        <v>2149</v>
      </c>
      <c r="H746" s="36" t="s">
        <v>2264</v>
      </c>
      <c r="I746" s="35" t="s">
        <v>62</v>
      </c>
    </row>
    <row r="747" spans="1:9" s="35" customFormat="1" ht="112.5" x14ac:dyDescent="0.25">
      <c r="A747" s="35" t="s">
        <v>2265</v>
      </c>
      <c r="B747" s="36" t="s">
        <v>2266</v>
      </c>
      <c r="C747" s="39">
        <v>1115741.04</v>
      </c>
      <c r="D747" s="39">
        <v>889001.12</v>
      </c>
      <c r="E747" s="52">
        <v>43291</v>
      </c>
      <c r="F747" s="52">
        <v>44104</v>
      </c>
      <c r="G747" s="35" t="s">
        <v>2149</v>
      </c>
      <c r="H747" s="36" t="s">
        <v>2267</v>
      </c>
      <c r="I747" s="35" t="s">
        <v>62</v>
      </c>
    </row>
    <row r="748" spans="1:9" s="35" customFormat="1" ht="45" x14ac:dyDescent="0.25">
      <c r="A748" s="35" t="s">
        <v>2268</v>
      </c>
      <c r="B748" s="36" t="s">
        <v>2269</v>
      </c>
      <c r="C748" s="39">
        <v>1112230.71</v>
      </c>
      <c r="D748" s="39">
        <v>870761.98</v>
      </c>
      <c r="E748" s="52">
        <v>43189</v>
      </c>
      <c r="F748" s="52">
        <v>44196</v>
      </c>
      <c r="G748" s="35" t="s">
        <v>2149</v>
      </c>
      <c r="H748" s="36" t="s">
        <v>2270</v>
      </c>
      <c r="I748" s="35" t="s">
        <v>62</v>
      </c>
    </row>
    <row r="749" spans="1:9" s="35" customFormat="1" ht="101.25" x14ac:dyDescent="0.25">
      <c r="A749" s="35" t="s">
        <v>2271</v>
      </c>
      <c r="B749" s="36" t="s">
        <v>2272</v>
      </c>
      <c r="C749" s="39">
        <v>1108699.4099999999</v>
      </c>
      <c r="D749" s="39">
        <v>886848.66</v>
      </c>
      <c r="E749" s="52">
        <v>42095</v>
      </c>
      <c r="F749" s="52">
        <v>43465</v>
      </c>
      <c r="G749" s="35" t="s">
        <v>2149</v>
      </c>
      <c r="H749" s="36" t="s">
        <v>2273</v>
      </c>
      <c r="I749" s="35" t="s">
        <v>62</v>
      </c>
    </row>
    <row r="750" spans="1:9" s="35" customFormat="1" ht="101.25" x14ac:dyDescent="0.25">
      <c r="A750" s="35" t="s">
        <v>2274</v>
      </c>
      <c r="B750" s="36" t="s">
        <v>2275</v>
      </c>
      <c r="C750" s="39">
        <v>1095730.57</v>
      </c>
      <c r="D750" s="39">
        <v>931370.99</v>
      </c>
      <c r="E750" s="52">
        <v>43252</v>
      </c>
      <c r="F750" s="52">
        <v>44012</v>
      </c>
      <c r="G750" s="35" t="s">
        <v>2149</v>
      </c>
      <c r="H750" s="36" t="s">
        <v>2276</v>
      </c>
      <c r="I750" s="35" t="s">
        <v>62</v>
      </c>
    </row>
    <row r="751" spans="1:9" s="35" customFormat="1" ht="101.25" x14ac:dyDescent="0.25">
      <c r="A751" s="35" t="s">
        <v>2277</v>
      </c>
      <c r="B751" s="36" t="s">
        <v>2278</v>
      </c>
      <c r="C751" s="39">
        <v>1084507.6100000001</v>
      </c>
      <c r="D751" s="39">
        <v>872529.75</v>
      </c>
      <c r="E751" s="52">
        <v>43615</v>
      </c>
      <c r="F751" s="52">
        <v>44316</v>
      </c>
      <c r="G751" s="35" t="s">
        <v>2149</v>
      </c>
      <c r="H751" s="36" t="s">
        <v>2279</v>
      </c>
      <c r="I751" s="35" t="s">
        <v>62</v>
      </c>
    </row>
    <row r="752" spans="1:9" s="35" customFormat="1" ht="56.25" x14ac:dyDescent="0.25">
      <c r="A752" s="35" t="s">
        <v>2280</v>
      </c>
      <c r="B752" s="36" t="s">
        <v>2281</v>
      </c>
      <c r="C752" s="39">
        <v>1080629.95</v>
      </c>
      <c r="D752" s="39">
        <v>918535.45</v>
      </c>
      <c r="E752" s="52">
        <v>43584</v>
      </c>
      <c r="F752" s="52">
        <v>44012</v>
      </c>
      <c r="G752" s="35" t="s">
        <v>2149</v>
      </c>
      <c r="H752" s="36" t="s">
        <v>2282</v>
      </c>
      <c r="I752" s="35" t="s">
        <v>62</v>
      </c>
    </row>
    <row r="753" spans="1:9" s="35" customFormat="1" ht="56.25" x14ac:dyDescent="0.25">
      <c r="A753" s="35" t="s">
        <v>2283</v>
      </c>
      <c r="B753" s="36" t="s">
        <v>2284</v>
      </c>
      <c r="C753" s="39">
        <v>1058576.43</v>
      </c>
      <c r="D753" s="39">
        <v>889200</v>
      </c>
      <c r="E753" s="52">
        <v>43133</v>
      </c>
      <c r="F753" s="52">
        <v>43404</v>
      </c>
      <c r="G753" s="35" t="s">
        <v>2149</v>
      </c>
      <c r="H753" s="36" t="s">
        <v>2285</v>
      </c>
      <c r="I753" s="35" t="s">
        <v>62</v>
      </c>
    </row>
    <row r="754" spans="1:9" s="35" customFormat="1" ht="67.5" x14ac:dyDescent="0.25">
      <c r="A754" s="35" t="s">
        <v>2286</v>
      </c>
      <c r="B754" s="36" t="s">
        <v>2287</v>
      </c>
      <c r="C754" s="39">
        <v>1057350.03</v>
      </c>
      <c r="D754" s="39">
        <v>898747.5</v>
      </c>
      <c r="E754" s="52">
        <v>41701</v>
      </c>
      <c r="F754" s="52">
        <v>43373</v>
      </c>
      <c r="G754" s="35" t="s">
        <v>2149</v>
      </c>
      <c r="H754" s="36" t="s">
        <v>2288</v>
      </c>
      <c r="I754" s="35" t="s">
        <v>62</v>
      </c>
    </row>
    <row r="755" spans="1:9" s="35" customFormat="1" ht="112.5" x14ac:dyDescent="0.25">
      <c r="A755" s="35" t="s">
        <v>2289</v>
      </c>
      <c r="B755" s="36" t="s">
        <v>2290</v>
      </c>
      <c r="C755" s="39">
        <v>1054709.02</v>
      </c>
      <c r="D755" s="39">
        <v>879774.48</v>
      </c>
      <c r="E755" s="52">
        <v>43252</v>
      </c>
      <c r="F755" s="52">
        <v>44165</v>
      </c>
      <c r="G755" s="35" t="s">
        <v>2149</v>
      </c>
      <c r="H755" s="36" t="s">
        <v>2291</v>
      </c>
      <c r="I755" s="35" t="s">
        <v>62</v>
      </c>
    </row>
    <row r="756" spans="1:9" s="35" customFormat="1" ht="112.5" x14ac:dyDescent="0.25">
      <c r="A756" s="35" t="s">
        <v>2292</v>
      </c>
      <c r="B756" s="36" t="s">
        <v>2293</v>
      </c>
      <c r="C756" s="39">
        <v>1053213.3899999999</v>
      </c>
      <c r="D756" s="39">
        <v>883913.06</v>
      </c>
      <c r="E756" s="52">
        <v>43707</v>
      </c>
      <c r="F756" s="52">
        <v>44864</v>
      </c>
      <c r="G756" s="35" t="s">
        <v>2149</v>
      </c>
      <c r="H756" s="36" t="s">
        <v>2294</v>
      </c>
      <c r="I756" s="35" t="s">
        <v>62</v>
      </c>
    </row>
    <row r="757" spans="1:9" s="35" customFormat="1" ht="56.25" x14ac:dyDescent="0.25">
      <c r="A757" s="35" t="s">
        <v>2295</v>
      </c>
      <c r="B757" s="36" t="s">
        <v>2296</v>
      </c>
      <c r="C757" s="39">
        <v>1025539.64</v>
      </c>
      <c r="D757" s="39">
        <v>871708.7</v>
      </c>
      <c r="E757" s="52">
        <v>43189</v>
      </c>
      <c r="F757" s="52">
        <v>44012</v>
      </c>
      <c r="G757" s="35" t="s">
        <v>2149</v>
      </c>
      <c r="H757" s="36" t="s">
        <v>2297</v>
      </c>
      <c r="I757" s="35" t="s">
        <v>62</v>
      </c>
    </row>
    <row r="758" spans="1:9" s="35" customFormat="1" ht="112.5" x14ac:dyDescent="0.25">
      <c r="A758" s="35" t="s">
        <v>2298</v>
      </c>
      <c r="B758" s="36" t="s">
        <v>2299</v>
      </c>
      <c r="C758" s="39">
        <v>1009691.05</v>
      </c>
      <c r="D758" s="39">
        <v>858237.39</v>
      </c>
      <c r="E758" s="52">
        <v>43831</v>
      </c>
      <c r="F758" s="52">
        <v>44561</v>
      </c>
      <c r="G758" s="35" t="s">
        <v>2149</v>
      </c>
      <c r="H758" s="36" t="s">
        <v>2300</v>
      </c>
      <c r="I758" s="35" t="s">
        <v>62</v>
      </c>
    </row>
    <row r="759" spans="1:9" s="35" customFormat="1" ht="101.25" x14ac:dyDescent="0.25">
      <c r="A759" s="35" t="s">
        <v>2301</v>
      </c>
      <c r="B759" s="36" t="s">
        <v>2302</v>
      </c>
      <c r="C759" s="39">
        <v>997503.66</v>
      </c>
      <c r="D759" s="39">
        <v>847878.11</v>
      </c>
      <c r="E759" s="52">
        <v>43805</v>
      </c>
      <c r="F759" s="52">
        <v>44895</v>
      </c>
      <c r="G759" s="35" t="s">
        <v>2149</v>
      </c>
      <c r="H759" s="36" t="s">
        <v>2303</v>
      </c>
      <c r="I759" s="35" t="s">
        <v>62</v>
      </c>
    </row>
    <row r="760" spans="1:9" s="35" customFormat="1" ht="56.25" x14ac:dyDescent="0.25">
      <c r="A760" s="35" t="s">
        <v>2304</v>
      </c>
      <c r="B760" s="36" t="s">
        <v>2305</v>
      </c>
      <c r="C760" s="39">
        <v>995402.04</v>
      </c>
      <c r="D760" s="39">
        <v>846091.74</v>
      </c>
      <c r="E760" s="52">
        <v>43355</v>
      </c>
      <c r="F760" s="52">
        <v>44561</v>
      </c>
      <c r="G760" s="35" t="s">
        <v>2149</v>
      </c>
      <c r="H760" s="36" t="s">
        <v>2306</v>
      </c>
      <c r="I760" s="35" t="s">
        <v>62</v>
      </c>
    </row>
    <row r="761" spans="1:9" s="35" customFormat="1" ht="146.25" x14ac:dyDescent="0.25">
      <c r="A761" s="35" t="s">
        <v>2307</v>
      </c>
      <c r="B761" s="36" t="s">
        <v>2308</v>
      </c>
      <c r="C761" s="39">
        <v>978668.1</v>
      </c>
      <c r="D761" s="39">
        <v>831867.89</v>
      </c>
      <c r="E761" s="52">
        <v>43417</v>
      </c>
      <c r="F761" s="52">
        <v>44180</v>
      </c>
      <c r="G761" s="35" t="s">
        <v>2149</v>
      </c>
      <c r="H761" s="36" t="s">
        <v>2309</v>
      </c>
      <c r="I761" s="35" t="s">
        <v>62</v>
      </c>
    </row>
    <row r="762" spans="1:9" s="35" customFormat="1" ht="112.5" x14ac:dyDescent="0.25">
      <c r="A762" s="35" t="s">
        <v>2310</v>
      </c>
      <c r="B762" s="36" t="s">
        <v>2311</v>
      </c>
      <c r="C762" s="39">
        <v>958018.44</v>
      </c>
      <c r="D762" s="39">
        <v>814315.67</v>
      </c>
      <c r="E762" s="52">
        <v>42751</v>
      </c>
      <c r="F762" s="52">
        <v>44134</v>
      </c>
      <c r="G762" s="35" t="s">
        <v>2149</v>
      </c>
      <c r="H762" s="36" t="s">
        <v>2312</v>
      </c>
      <c r="I762" s="35" t="s">
        <v>62</v>
      </c>
    </row>
    <row r="763" spans="1:9" s="35" customFormat="1" ht="90" x14ac:dyDescent="0.25">
      <c r="A763" s="35" t="s">
        <v>2313</v>
      </c>
      <c r="B763" s="36" t="s">
        <v>2314</v>
      </c>
      <c r="C763" s="39">
        <v>955877.92</v>
      </c>
      <c r="D763" s="39">
        <v>812496.23</v>
      </c>
      <c r="E763" s="52">
        <v>43733</v>
      </c>
      <c r="F763" s="52">
        <v>44865</v>
      </c>
      <c r="G763" s="35" t="s">
        <v>2149</v>
      </c>
      <c r="H763" s="36" t="s">
        <v>2315</v>
      </c>
      <c r="I763" s="35" t="s">
        <v>62</v>
      </c>
    </row>
    <row r="764" spans="1:9" s="35" customFormat="1" ht="101.25" x14ac:dyDescent="0.25">
      <c r="A764" s="35" t="s">
        <v>2316</v>
      </c>
      <c r="B764" s="36" t="s">
        <v>2317</v>
      </c>
      <c r="C764" s="39">
        <v>935658.67</v>
      </c>
      <c r="D764" s="39">
        <v>654961.05000000005</v>
      </c>
      <c r="E764" s="52">
        <v>42461</v>
      </c>
      <c r="F764" s="52">
        <v>43008</v>
      </c>
      <c r="G764" s="35" t="s">
        <v>2149</v>
      </c>
      <c r="H764" s="36" t="s">
        <v>2318</v>
      </c>
      <c r="I764" s="35" t="s">
        <v>62</v>
      </c>
    </row>
    <row r="765" spans="1:9" s="35" customFormat="1" ht="78.75" x14ac:dyDescent="0.25">
      <c r="A765" s="35" t="s">
        <v>2319</v>
      </c>
      <c r="B765" s="36" t="s">
        <v>2320</v>
      </c>
      <c r="C765" s="39">
        <v>922478.99</v>
      </c>
      <c r="D765" s="39">
        <v>784107.14</v>
      </c>
      <c r="E765" s="52">
        <v>43889</v>
      </c>
      <c r="F765" s="52">
        <v>44561</v>
      </c>
      <c r="G765" s="35" t="s">
        <v>2149</v>
      </c>
      <c r="H765" s="36" t="s">
        <v>2321</v>
      </c>
      <c r="I765" s="35" t="s">
        <v>62</v>
      </c>
    </row>
    <row r="766" spans="1:9" s="35" customFormat="1" ht="90" x14ac:dyDescent="0.25">
      <c r="A766" s="35" t="s">
        <v>2322</v>
      </c>
      <c r="B766" s="36" t="s">
        <v>2323</v>
      </c>
      <c r="C766" s="39">
        <v>916637.17</v>
      </c>
      <c r="D766" s="39">
        <v>486770.31</v>
      </c>
      <c r="E766" s="52">
        <v>42692</v>
      </c>
      <c r="F766" s="52">
        <v>44196</v>
      </c>
      <c r="G766" s="35" t="s">
        <v>2149</v>
      </c>
      <c r="H766" s="36" t="s">
        <v>2324</v>
      </c>
      <c r="I766" s="35" t="s">
        <v>62</v>
      </c>
    </row>
    <row r="767" spans="1:9" s="35" customFormat="1" ht="101.25" x14ac:dyDescent="0.25">
      <c r="A767" s="35" t="s">
        <v>2325</v>
      </c>
      <c r="B767" s="36" t="s">
        <v>2326</v>
      </c>
      <c r="C767" s="39">
        <v>911474.75</v>
      </c>
      <c r="D767" s="39">
        <v>774753.54</v>
      </c>
      <c r="E767" s="52">
        <v>43725</v>
      </c>
      <c r="F767" s="52">
        <v>44043</v>
      </c>
      <c r="G767" s="35" t="s">
        <v>2149</v>
      </c>
      <c r="H767" s="36" t="s">
        <v>2327</v>
      </c>
      <c r="I767" s="35" t="s">
        <v>62</v>
      </c>
    </row>
    <row r="768" spans="1:9" s="35" customFormat="1" ht="56.25" x14ac:dyDescent="0.25">
      <c r="A768" s="35" t="s">
        <v>2328</v>
      </c>
      <c r="B768" s="36" t="s">
        <v>2329</v>
      </c>
      <c r="C768" s="39">
        <v>909182.73</v>
      </c>
      <c r="D768" s="39">
        <v>772805.32</v>
      </c>
      <c r="E768" s="52">
        <v>42181</v>
      </c>
      <c r="F768" s="52">
        <v>43099</v>
      </c>
      <c r="G768" s="35" t="s">
        <v>2149</v>
      </c>
      <c r="H768" s="36" t="s">
        <v>2330</v>
      </c>
      <c r="I768" s="35" t="s">
        <v>62</v>
      </c>
    </row>
    <row r="769" spans="1:9" s="35" customFormat="1" ht="112.5" x14ac:dyDescent="0.25">
      <c r="A769" s="35" t="s">
        <v>2331</v>
      </c>
      <c r="B769" s="36" t="s">
        <v>2332</v>
      </c>
      <c r="C769" s="39">
        <v>902499.57</v>
      </c>
      <c r="D769" s="39">
        <v>767124.63</v>
      </c>
      <c r="E769" s="52">
        <v>42643</v>
      </c>
      <c r="F769" s="52">
        <v>43285</v>
      </c>
      <c r="G769" s="35" t="s">
        <v>2149</v>
      </c>
      <c r="H769" s="36" t="s">
        <v>2333</v>
      </c>
      <c r="I769" s="35" t="s">
        <v>62</v>
      </c>
    </row>
    <row r="770" spans="1:9" s="35" customFormat="1" ht="45" x14ac:dyDescent="0.25">
      <c r="A770" s="35" t="s">
        <v>2334</v>
      </c>
      <c r="B770" s="36" t="s">
        <v>2335</v>
      </c>
      <c r="C770" s="39">
        <v>900983.63</v>
      </c>
      <c r="D770" s="39">
        <v>765836.08</v>
      </c>
      <c r="E770" s="52">
        <v>43717</v>
      </c>
      <c r="F770" s="52">
        <v>44926</v>
      </c>
      <c r="G770" s="35" t="s">
        <v>2149</v>
      </c>
      <c r="H770" s="36" t="s">
        <v>2336</v>
      </c>
      <c r="I770" s="35" t="s">
        <v>62</v>
      </c>
    </row>
    <row r="771" spans="1:9" s="35" customFormat="1" ht="101.25" x14ac:dyDescent="0.25">
      <c r="A771" s="35" t="s">
        <v>2337</v>
      </c>
      <c r="B771" s="36" t="s">
        <v>2338</v>
      </c>
      <c r="C771" s="39">
        <v>898846.07</v>
      </c>
      <c r="D771" s="39">
        <v>764019.16</v>
      </c>
      <c r="E771" s="52">
        <v>43714</v>
      </c>
      <c r="F771" s="52">
        <v>44530</v>
      </c>
      <c r="G771" s="35" t="s">
        <v>2149</v>
      </c>
      <c r="H771" s="36" t="s">
        <v>2339</v>
      </c>
      <c r="I771" s="35" t="s">
        <v>62</v>
      </c>
    </row>
    <row r="772" spans="1:9" s="35" customFormat="1" ht="112.5" x14ac:dyDescent="0.25">
      <c r="A772" s="35" t="s">
        <v>2340</v>
      </c>
      <c r="B772" s="36" t="s">
        <v>2341</v>
      </c>
      <c r="C772" s="39">
        <v>891997.17</v>
      </c>
      <c r="D772" s="39">
        <v>518983.4</v>
      </c>
      <c r="E772" s="52">
        <v>42828</v>
      </c>
      <c r="F772" s="52">
        <v>43923</v>
      </c>
      <c r="G772" s="35" t="s">
        <v>2149</v>
      </c>
      <c r="H772" s="36" t="s">
        <v>2342</v>
      </c>
      <c r="I772" s="35" t="s">
        <v>62</v>
      </c>
    </row>
    <row r="773" spans="1:9" s="35" customFormat="1" ht="112.5" x14ac:dyDescent="0.25">
      <c r="A773" s="35" t="s">
        <v>2343</v>
      </c>
      <c r="B773" s="36" t="s">
        <v>2344</v>
      </c>
      <c r="C773" s="39">
        <v>870613.13</v>
      </c>
      <c r="D773" s="39">
        <v>740021.16</v>
      </c>
      <c r="E773" s="52">
        <v>42248</v>
      </c>
      <c r="F773" s="52">
        <v>43799</v>
      </c>
      <c r="G773" s="35" t="s">
        <v>2149</v>
      </c>
      <c r="H773" s="36" t="s">
        <v>2345</v>
      </c>
      <c r="I773" s="35" t="s">
        <v>62</v>
      </c>
    </row>
    <row r="774" spans="1:9" s="35" customFormat="1" ht="112.5" x14ac:dyDescent="0.25">
      <c r="A774" s="35" t="s">
        <v>2346</v>
      </c>
      <c r="B774" s="36" t="s">
        <v>2347</v>
      </c>
      <c r="C774" s="39">
        <v>870161.81</v>
      </c>
      <c r="D774" s="39">
        <v>739637.53</v>
      </c>
      <c r="E774" s="52">
        <v>43586</v>
      </c>
      <c r="F774" s="52">
        <v>44316</v>
      </c>
      <c r="G774" s="35" t="s">
        <v>2149</v>
      </c>
      <c r="H774" s="36" t="s">
        <v>2348</v>
      </c>
      <c r="I774" s="35" t="s">
        <v>62</v>
      </c>
    </row>
    <row r="775" spans="1:9" s="35" customFormat="1" ht="112.5" x14ac:dyDescent="0.25">
      <c r="A775" s="35" t="s">
        <v>2349</v>
      </c>
      <c r="B775" s="36" t="s">
        <v>2350</v>
      </c>
      <c r="C775" s="39">
        <v>863296.71</v>
      </c>
      <c r="D775" s="39">
        <v>630120.27</v>
      </c>
      <c r="E775" s="52">
        <v>43860</v>
      </c>
      <c r="F775" s="52">
        <v>44500</v>
      </c>
      <c r="G775" s="35" t="s">
        <v>2149</v>
      </c>
      <c r="H775" s="36" t="s">
        <v>2351</v>
      </c>
      <c r="I775" s="35" t="s">
        <v>62</v>
      </c>
    </row>
    <row r="776" spans="1:9" s="35" customFormat="1" ht="101.25" x14ac:dyDescent="0.25">
      <c r="A776" s="35" t="s">
        <v>2352</v>
      </c>
      <c r="B776" s="36" t="s">
        <v>2353</v>
      </c>
      <c r="C776" s="39">
        <v>855272.24</v>
      </c>
      <c r="D776" s="39">
        <v>726981.41</v>
      </c>
      <c r="E776" s="52">
        <v>42541</v>
      </c>
      <c r="F776" s="52">
        <v>43830</v>
      </c>
      <c r="G776" s="35" t="s">
        <v>2149</v>
      </c>
      <c r="H776" s="36" t="s">
        <v>2354</v>
      </c>
      <c r="I776" s="35" t="s">
        <v>62</v>
      </c>
    </row>
    <row r="777" spans="1:9" s="35" customFormat="1" ht="112.5" x14ac:dyDescent="0.25">
      <c r="A777" s="35" t="s">
        <v>2355</v>
      </c>
      <c r="B777" s="36" t="s">
        <v>2356</v>
      </c>
      <c r="C777" s="39">
        <v>853462.74</v>
      </c>
      <c r="D777" s="39">
        <v>725443.33</v>
      </c>
      <c r="E777" s="52">
        <v>43439</v>
      </c>
      <c r="F777" s="52">
        <v>43980</v>
      </c>
      <c r="G777" s="35" t="s">
        <v>2149</v>
      </c>
      <c r="H777" s="36" t="s">
        <v>2357</v>
      </c>
      <c r="I777" s="35" t="s">
        <v>62</v>
      </c>
    </row>
    <row r="778" spans="1:9" s="35" customFormat="1" ht="45" x14ac:dyDescent="0.25">
      <c r="A778" s="35" t="s">
        <v>2358</v>
      </c>
      <c r="B778" s="36" t="s">
        <v>2359</v>
      </c>
      <c r="C778" s="39">
        <v>845835.52</v>
      </c>
      <c r="D778" s="39">
        <v>592732.99</v>
      </c>
      <c r="E778" s="52">
        <v>42916</v>
      </c>
      <c r="F778" s="52">
        <v>44347</v>
      </c>
      <c r="G778" s="35" t="s">
        <v>2149</v>
      </c>
      <c r="H778" s="36" t="s">
        <v>2360</v>
      </c>
      <c r="I778" s="35" t="s">
        <v>62</v>
      </c>
    </row>
    <row r="779" spans="1:9" s="35" customFormat="1" ht="123.75" x14ac:dyDescent="0.25">
      <c r="A779" s="35" t="s">
        <v>2361</v>
      </c>
      <c r="B779" s="36" t="s">
        <v>2362</v>
      </c>
      <c r="C779" s="39">
        <v>838922.22</v>
      </c>
      <c r="D779" s="39">
        <v>713083.89</v>
      </c>
      <c r="E779" s="52">
        <v>43130</v>
      </c>
      <c r="F779" s="52">
        <v>43982</v>
      </c>
      <c r="G779" s="35" t="s">
        <v>2149</v>
      </c>
      <c r="H779" s="36" t="s">
        <v>2363</v>
      </c>
      <c r="I779" s="35" t="s">
        <v>62</v>
      </c>
    </row>
    <row r="780" spans="1:9" s="35" customFormat="1" ht="101.25" x14ac:dyDescent="0.25">
      <c r="A780" s="35" t="s">
        <v>2364</v>
      </c>
      <c r="B780" s="36" t="s">
        <v>2365</v>
      </c>
      <c r="C780" s="39">
        <v>818560.56</v>
      </c>
      <c r="D780" s="39">
        <v>695776.47</v>
      </c>
      <c r="E780" s="52">
        <v>42760</v>
      </c>
      <c r="F780" s="52">
        <v>44195</v>
      </c>
      <c r="G780" s="35" t="s">
        <v>2149</v>
      </c>
      <c r="H780" s="36" t="s">
        <v>2366</v>
      </c>
      <c r="I780" s="35" t="s">
        <v>62</v>
      </c>
    </row>
    <row r="781" spans="1:9" s="35" customFormat="1" ht="112.5" x14ac:dyDescent="0.25">
      <c r="A781" s="35" t="s">
        <v>2367</v>
      </c>
      <c r="B781" s="36" t="s">
        <v>2368</v>
      </c>
      <c r="C781" s="39">
        <v>805773.01</v>
      </c>
      <c r="D781" s="39">
        <v>684907.06</v>
      </c>
      <c r="E781" s="52">
        <v>44015</v>
      </c>
      <c r="F781" s="52">
        <v>44895</v>
      </c>
      <c r="G781" s="35" t="s">
        <v>2149</v>
      </c>
      <c r="H781" s="36" t="s">
        <v>2369</v>
      </c>
      <c r="I781" s="35" t="s">
        <v>62</v>
      </c>
    </row>
    <row r="782" spans="1:9" s="35" customFormat="1" ht="112.5" x14ac:dyDescent="0.25">
      <c r="A782" s="35" t="s">
        <v>2370</v>
      </c>
      <c r="B782" s="36" t="s">
        <v>2371</v>
      </c>
      <c r="C782" s="39">
        <v>797086.18</v>
      </c>
      <c r="D782" s="39">
        <v>677523.26</v>
      </c>
      <c r="E782" s="52">
        <v>42758</v>
      </c>
      <c r="F782" s="52">
        <v>43437</v>
      </c>
      <c r="G782" s="35" t="s">
        <v>2149</v>
      </c>
      <c r="H782" s="36" t="s">
        <v>2372</v>
      </c>
      <c r="I782" s="35" t="s">
        <v>62</v>
      </c>
    </row>
    <row r="783" spans="1:9" s="35" customFormat="1" ht="112.5" x14ac:dyDescent="0.25">
      <c r="A783" s="35" t="s">
        <v>2373</v>
      </c>
      <c r="B783" s="36" t="s">
        <v>2374</v>
      </c>
      <c r="C783" s="39">
        <v>792483.12</v>
      </c>
      <c r="D783" s="39">
        <v>673610.65</v>
      </c>
      <c r="E783" s="52">
        <v>43188</v>
      </c>
      <c r="F783" s="52">
        <v>44926</v>
      </c>
      <c r="G783" s="35" t="s">
        <v>2149</v>
      </c>
      <c r="H783" s="36" t="s">
        <v>2375</v>
      </c>
      <c r="I783" s="35" t="s">
        <v>62</v>
      </c>
    </row>
    <row r="784" spans="1:9" s="35" customFormat="1" ht="112.5" x14ac:dyDescent="0.25">
      <c r="A784" s="35" t="s">
        <v>2376</v>
      </c>
      <c r="B784" s="36" t="s">
        <v>2377</v>
      </c>
      <c r="C784" s="39">
        <v>788733.26</v>
      </c>
      <c r="D784" s="39">
        <v>670423.27</v>
      </c>
      <c r="E784" s="52">
        <v>42401</v>
      </c>
      <c r="F784" s="52">
        <v>44043</v>
      </c>
      <c r="G784" s="35" t="s">
        <v>2149</v>
      </c>
      <c r="H784" s="36" t="s">
        <v>2378</v>
      </c>
      <c r="I784" s="35" t="s">
        <v>62</v>
      </c>
    </row>
    <row r="785" spans="1:9" s="35" customFormat="1" ht="101.25" x14ac:dyDescent="0.25">
      <c r="A785" s="35" t="s">
        <v>2382</v>
      </c>
      <c r="B785" s="36" t="s">
        <v>2383</v>
      </c>
      <c r="C785" s="39">
        <v>764317.8</v>
      </c>
      <c r="D785" s="39">
        <v>622440</v>
      </c>
      <c r="E785" s="52">
        <v>44347</v>
      </c>
      <c r="F785" s="52">
        <v>44925</v>
      </c>
      <c r="G785" s="35" t="s">
        <v>2149</v>
      </c>
      <c r="H785" s="36" t="s">
        <v>2384</v>
      </c>
      <c r="I785" s="35" t="s">
        <v>62</v>
      </c>
    </row>
    <row r="786" spans="1:9" s="35" customFormat="1" ht="90" x14ac:dyDescent="0.25">
      <c r="A786" s="35" t="s">
        <v>2385</v>
      </c>
      <c r="B786" s="36" t="s">
        <v>2386</v>
      </c>
      <c r="C786" s="39">
        <v>764116.24</v>
      </c>
      <c r="D786" s="39">
        <v>649498.80000000005</v>
      </c>
      <c r="E786" s="52">
        <v>43434</v>
      </c>
      <c r="F786" s="52">
        <v>44012</v>
      </c>
      <c r="G786" s="35" t="s">
        <v>2149</v>
      </c>
      <c r="H786" s="36" t="s">
        <v>2387</v>
      </c>
      <c r="I786" s="35" t="s">
        <v>62</v>
      </c>
    </row>
    <row r="787" spans="1:9" s="35" customFormat="1" ht="101.25" x14ac:dyDescent="0.25">
      <c r="A787" s="35" t="s">
        <v>2388</v>
      </c>
      <c r="B787" s="36" t="s">
        <v>2389</v>
      </c>
      <c r="C787" s="39">
        <v>759555.31</v>
      </c>
      <c r="D787" s="39">
        <v>645622.01</v>
      </c>
      <c r="E787" s="52">
        <v>42552</v>
      </c>
      <c r="F787" s="52">
        <v>44196</v>
      </c>
      <c r="G787" s="35" t="s">
        <v>2149</v>
      </c>
      <c r="H787" s="36" t="s">
        <v>2390</v>
      </c>
      <c r="I787" s="35" t="s">
        <v>62</v>
      </c>
    </row>
    <row r="788" spans="1:9" s="35" customFormat="1" ht="56.25" x14ac:dyDescent="0.25">
      <c r="A788" s="35" t="s">
        <v>2391</v>
      </c>
      <c r="B788" s="36" t="s">
        <v>2392</v>
      </c>
      <c r="C788" s="39">
        <v>753980.33</v>
      </c>
      <c r="D788" s="39">
        <v>579123.17000000004</v>
      </c>
      <c r="E788" s="52">
        <v>43252</v>
      </c>
      <c r="F788" s="52">
        <v>44377</v>
      </c>
      <c r="G788" s="35" t="s">
        <v>2149</v>
      </c>
      <c r="H788" s="36" t="s">
        <v>2393</v>
      </c>
      <c r="I788" s="35" t="s">
        <v>62</v>
      </c>
    </row>
    <row r="789" spans="1:9" s="35" customFormat="1" ht="112.5" x14ac:dyDescent="0.25">
      <c r="A789" s="35" t="s">
        <v>2394</v>
      </c>
      <c r="B789" s="36" t="s">
        <v>2395</v>
      </c>
      <c r="C789" s="39">
        <v>746419.57</v>
      </c>
      <c r="D789" s="39">
        <v>566865</v>
      </c>
      <c r="E789" s="52">
        <v>43028</v>
      </c>
      <c r="F789" s="52">
        <v>44196</v>
      </c>
      <c r="G789" s="35" t="s">
        <v>2149</v>
      </c>
      <c r="H789" s="36" t="s">
        <v>2396</v>
      </c>
      <c r="I789" s="35" t="s">
        <v>62</v>
      </c>
    </row>
    <row r="790" spans="1:9" s="35" customFormat="1" ht="101.25" x14ac:dyDescent="0.25">
      <c r="A790" s="35" t="s">
        <v>2400</v>
      </c>
      <c r="B790" s="36" t="s">
        <v>2401</v>
      </c>
      <c r="C790" s="39">
        <v>742727.19</v>
      </c>
      <c r="D790" s="39">
        <v>498657.14</v>
      </c>
      <c r="E790" s="52">
        <v>43406</v>
      </c>
      <c r="F790" s="52">
        <v>44074</v>
      </c>
      <c r="G790" s="35" t="s">
        <v>2149</v>
      </c>
      <c r="H790" s="36" t="s">
        <v>2402</v>
      </c>
      <c r="I790" s="35" t="s">
        <v>62</v>
      </c>
    </row>
    <row r="791" spans="1:9" s="35" customFormat="1" ht="101.25" x14ac:dyDescent="0.25">
      <c r="A791" s="35" t="s">
        <v>2403</v>
      </c>
      <c r="B791" s="36" t="s">
        <v>2404</v>
      </c>
      <c r="C791" s="39">
        <v>742519.26</v>
      </c>
      <c r="D791" s="39">
        <v>631141.37</v>
      </c>
      <c r="E791" s="52">
        <v>42737</v>
      </c>
      <c r="F791" s="52">
        <v>44196</v>
      </c>
      <c r="G791" s="35" t="s">
        <v>2149</v>
      </c>
      <c r="H791" s="36" t="s">
        <v>2405</v>
      </c>
      <c r="I791" s="35" t="s">
        <v>62</v>
      </c>
    </row>
    <row r="792" spans="1:9" s="35" customFormat="1" ht="101.25" x14ac:dyDescent="0.25">
      <c r="A792" s="35" t="s">
        <v>2406</v>
      </c>
      <c r="B792" s="36" t="s">
        <v>2407</v>
      </c>
      <c r="C792" s="39">
        <v>734010.63</v>
      </c>
      <c r="D792" s="39">
        <v>556652.31000000006</v>
      </c>
      <c r="E792" s="52">
        <v>42326</v>
      </c>
      <c r="F792" s="52">
        <v>43434</v>
      </c>
      <c r="G792" s="35" t="s">
        <v>2149</v>
      </c>
      <c r="H792" s="36" t="s">
        <v>2408</v>
      </c>
      <c r="I792" s="35" t="s">
        <v>62</v>
      </c>
    </row>
    <row r="793" spans="1:9" s="35" customFormat="1" ht="112.5" x14ac:dyDescent="0.25">
      <c r="A793" s="35" t="s">
        <v>2412</v>
      </c>
      <c r="B793" s="36" t="s">
        <v>2413</v>
      </c>
      <c r="C793" s="39">
        <v>728935.24</v>
      </c>
      <c r="D793" s="39">
        <v>619594.94999999995</v>
      </c>
      <c r="E793" s="52">
        <v>43703</v>
      </c>
      <c r="F793" s="52">
        <v>44561</v>
      </c>
      <c r="G793" s="35" t="s">
        <v>2149</v>
      </c>
      <c r="H793" s="36" t="s">
        <v>2414</v>
      </c>
      <c r="I793" s="35" t="s">
        <v>62</v>
      </c>
    </row>
    <row r="794" spans="1:9" s="35" customFormat="1" ht="112.5" x14ac:dyDescent="0.25">
      <c r="A794" s="35" t="s">
        <v>2415</v>
      </c>
      <c r="B794" s="36" t="s">
        <v>2416</v>
      </c>
      <c r="C794" s="39">
        <v>727653.2</v>
      </c>
      <c r="D794" s="39">
        <v>618505.22</v>
      </c>
      <c r="E794" s="52">
        <v>42975</v>
      </c>
      <c r="F794" s="52">
        <v>43424</v>
      </c>
      <c r="G794" s="35" t="s">
        <v>2149</v>
      </c>
      <c r="H794" s="36" t="s">
        <v>2417</v>
      </c>
      <c r="I794" s="35" t="s">
        <v>62</v>
      </c>
    </row>
    <row r="795" spans="1:9" s="35" customFormat="1" ht="90" x14ac:dyDescent="0.25">
      <c r="A795" s="35" t="s">
        <v>2418</v>
      </c>
      <c r="B795" s="36" t="s">
        <v>2419</v>
      </c>
      <c r="C795" s="39">
        <v>724050.73</v>
      </c>
      <c r="D795" s="39">
        <v>535797.54</v>
      </c>
      <c r="E795" s="52">
        <v>43009</v>
      </c>
      <c r="F795" s="52">
        <v>44196</v>
      </c>
      <c r="G795" s="35" t="s">
        <v>2149</v>
      </c>
      <c r="H795" s="36" t="s">
        <v>2420</v>
      </c>
      <c r="I795" s="35" t="s">
        <v>62</v>
      </c>
    </row>
    <row r="796" spans="1:9" s="35" customFormat="1" ht="78.75" x14ac:dyDescent="0.25">
      <c r="A796" s="35" t="s">
        <v>2421</v>
      </c>
      <c r="B796" s="36" t="s">
        <v>2422</v>
      </c>
      <c r="C796" s="39">
        <v>722854.28</v>
      </c>
      <c r="D796" s="39">
        <v>578283.42000000004</v>
      </c>
      <c r="E796" s="52">
        <v>43798</v>
      </c>
      <c r="F796" s="52">
        <v>44895</v>
      </c>
      <c r="G796" s="35" t="s">
        <v>2149</v>
      </c>
      <c r="H796" s="36" t="s">
        <v>2423</v>
      </c>
      <c r="I796" s="35" t="s">
        <v>62</v>
      </c>
    </row>
    <row r="797" spans="1:9" s="35" customFormat="1" ht="56.25" x14ac:dyDescent="0.25">
      <c r="A797" s="35" t="s">
        <v>2424</v>
      </c>
      <c r="B797" s="36" t="s">
        <v>2425</v>
      </c>
      <c r="C797" s="39">
        <v>722829.92</v>
      </c>
      <c r="D797" s="39">
        <v>614405.43000000005</v>
      </c>
      <c r="E797" s="52">
        <v>43419</v>
      </c>
      <c r="F797" s="52">
        <v>43830</v>
      </c>
      <c r="G797" s="35" t="s">
        <v>2149</v>
      </c>
      <c r="H797" s="36" t="s">
        <v>2426</v>
      </c>
      <c r="I797" s="35" t="s">
        <v>62</v>
      </c>
    </row>
    <row r="798" spans="1:9" s="35" customFormat="1" ht="67.5" x14ac:dyDescent="0.25">
      <c r="A798" s="35" t="s">
        <v>2427</v>
      </c>
      <c r="B798" s="36" t="s">
        <v>2428</v>
      </c>
      <c r="C798" s="39">
        <v>719792.85</v>
      </c>
      <c r="D798" s="39">
        <v>352413.83</v>
      </c>
      <c r="E798" s="52">
        <v>42826</v>
      </c>
      <c r="F798" s="52">
        <v>43921</v>
      </c>
      <c r="G798" s="35" t="s">
        <v>2149</v>
      </c>
      <c r="H798" s="36" t="s">
        <v>2429</v>
      </c>
      <c r="I798" s="35" t="s">
        <v>62</v>
      </c>
    </row>
    <row r="799" spans="1:9" s="35" customFormat="1" ht="22.5" x14ac:dyDescent="0.25">
      <c r="A799" s="35" t="s">
        <v>2430</v>
      </c>
      <c r="B799" s="36" t="s">
        <v>2431</v>
      </c>
      <c r="C799" s="39">
        <v>713743.95</v>
      </c>
      <c r="D799" s="39">
        <v>606682.36</v>
      </c>
      <c r="E799" s="52">
        <v>42917</v>
      </c>
      <c r="F799" s="52">
        <v>43371</v>
      </c>
      <c r="G799" s="35" t="s">
        <v>2149</v>
      </c>
      <c r="H799" s="36" t="s">
        <v>2432</v>
      </c>
      <c r="I799" s="35" t="s">
        <v>62</v>
      </c>
    </row>
    <row r="800" spans="1:9" s="35" customFormat="1" ht="101.25" x14ac:dyDescent="0.25">
      <c r="A800" s="35" t="s">
        <v>2433</v>
      </c>
      <c r="B800" s="36" t="s">
        <v>2434</v>
      </c>
      <c r="C800" s="39">
        <v>690692.47</v>
      </c>
      <c r="D800" s="39">
        <v>552553.98</v>
      </c>
      <c r="E800" s="52">
        <v>42522</v>
      </c>
      <c r="F800" s="52">
        <v>43646</v>
      </c>
      <c r="G800" s="35" t="s">
        <v>2149</v>
      </c>
      <c r="H800" s="36" t="s">
        <v>2435</v>
      </c>
      <c r="I800" s="35" t="s">
        <v>62</v>
      </c>
    </row>
    <row r="801" spans="1:9" s="35" customFormat="1" ht="45" x14ac:dyDescent="0.25">
      <c r="A801" s="35" t="s">
        <v>2436</v>
      </c>
      <c r="B801" s="36" t="s">
        <v>2437</v>
      </c>
      <c r="C801" s="39">
        <v>682849.36</v>
      </c>
      <c r="D801" s="39">
        <v>580421.96</v>
      </c>
      <c r="E801" s="52">
        <v>43004</v>
      </c>
      <c r="F801" s="52">
        <v>43738</v>
      </c>
      <c r="G801" s="35" t="s">
        <v>2149</v>
      </c>
      <c r="H801" s="36" t="s">
        <v>2438</v>
      </c>
      <c r="I801" s="35" t="s">
        <v>62</v>
      </c>
    </row>
    <row r="802" spans="1:9" s="35" customFormat="1" ht="101.25" x14ac:dyDescent="0.25">
      <c r="A802" s="35" t="s">
        <v>2439</v>
      </c>
      <c r="B802" s="36" t="s">
        <v>2440</v>
      </c>
      <c r="C802" s="39">
        <v>666899.98</v>
      </c>
      <c r="D802" s="39">
        <v>566864.98</v>
      </c>
      <c r="E802" s="52">
        <v>42304</v>
      </c>
      <c r="F802" s="52">
        <v>43464</v>
      </c>
      <c r="G802" s="35" t="s">
        <v>2149</v>
      </c>
      <c r="H802" s="36" t="s">
        <v>2441</v>
      </c>
      <c r="I802" s="35" t="s">
        <v>62</v>
      </c>
    </row>
    <row r="803" spans="1:9" s="35" customFormat="1" ht="101.25" x14ac:dyDescent="0.25">
      <c r="A803" s="35" t="s">
        <v>2442</v>
      </c>
      <c r="B803" s="36" t="s">
        <v>2443</v>
      </c>
      <c r="C803" s="39">
        <v>658696.17000000004</v>
      </c>
      <c r="D803" s="39">
        <v>559891.74</v>
      </c>
      <c r="E803" s="52">
        <v>42542</v>
      </c>
      <c r="F803" s="52">
        <v>43373</v>
      </c>
      <c r="G803" s="35" t="s">
        <v>2149</v>
      </c>
      <c r="H803" s="36" t="s">
        <v>2444</v>
      </c>
      <c r="I803" s="35" t="s">
        <v>62</v>
      </c>
    </row>
    <row r="804" spans="1:9" s="35" customFormat="1" ht="123.75" x14ac:dyDescent="0.25">
      <c r="A804" s="35" t="s">
        <v>2445</v>
      </c>
      <c r="B804" s="36" t="s">
        <v>2446</v>
      </c>
      <c r="C804" s="39">
        <v>656062.88</v>
      </c>
      <c r="D804" s="39">
        <v>557653.43999999994</v>
      </c>
      <c r="E804" s="52">
        <v>43070</v>
      </c>
      <c r="F804" s="52">
        <v>44135</v>
      </c>
      <c r="G804" s="35" t="s">
        <v>2149</v>
      </c>
      <c r="H804" s="36" t="s">
        <v>2447</v>
      </c>
      <c r="I804" s="35" t="s">
        <v>62</v>
      </c>
    </row>
    <row r="805" spans="1:9" s="35" customFormat="1" ht="101.25" x14ac:dyDescent="0.25">
      <c r="A805" s="35" t="s">
        <v>2448</v>
      </c>
      <c r="B805" s="36" t="s">
        <v>2449</v>
      </c>
      <c r="C805" s="39">
        <v>654183.30000000005</v>
      </c>
      <c r="D805" s="39">
        <v>457928.3</v>
      </c>
      <c r="E805" s="52">
        <v>42522</v>
      </c>
      <c r="F805" s="52">
        <v>43343</v>
      </c>
      <c r="G805" s="35" t="s">
        <v>2149</v>
      </c>
      <c r="H805" s="36" t="s">
        <v>2450</v>
      </c>
      <c r="I805" s="35" t="s">
        <v>62</v>
      </c>
    </row>
    <row r="806" spans="1:9" s="35" customFormat="1" ht="56.25" x14ac:dyDescent="0.25">
      <c r="A806" s="35" t="s">
        <v>2451</v>
      </c>
      <c r="B806" s="36" t="s">
        <v>2452</v>
      </c>
      <c r="C806" s="39">
        <v>651704.44999999995</v>
      </c>
      <c r="D806" s="39">
        <v>489110.68</v>
      </c>
      <c r="E806" s="52">
        <v>43191</v>
      </c>
      <c r="F806" s="52">
        <v>44377</v>
      </c>
      <c r="G806" s="35" t="s">
        <v>2149</v>
      </c>
      <c r="H806" s="36" t="s">
        <v>2453</v>
      </c>
      <c r="I806" s="35" t="s">
        <v>62</v>
      </c>
    </row>
    <row r="807" spans="1:9" s="35" customFormat="1" ht="90" x14ac:dyDescent="0.25">
      <c r="A807" s="35" t="s">
        <v>2454</v>
      </c>
      <c r="B807" s="36" t="s">
        <v>2455</v>
      </c>
      <c r="C807" s="39">
        <v>651689.78</v>
      </c>
      <c r="D807" s="39">
        <v>553936.31000000006</v>
      </c>
      <c r="E807" s="52">
        <v>43040</v>
      </c>
      <c r="F807" s="52">
        <v>43799</v>
      </c>
      <c r="G807" s="35" t="s">
        <v>2149</v>
      </c>
      <c r="H807" s="36" t="s">
        <v>2456</v>
      </c>
      <c r="I807" s="35" t="s">
        <v>62</v>
      </c>
    </row>
    <row r="808" spans="1:9" s="35" customFormat="1" ht="101.25" x14ac:dyDescent="0.25">
      <c r="A808" s="35" t="s">
        <v>2457</v>
      </c>
      <c r="B808" s="36" t="s">
        <v>2458</v>
      </c>
      <c r="C808" s="39">
        <v>651149.16</v>
      </c>
      <c r="D808" s="39">
        <v>553476.78</v>
      </c>
      <c r="E808" s="52">
        <v>42461</v>
      </c>
      <c r="F808" s="52">
        <v>44165</v>
      </c>
      <c r="G808" s="35" t="s">
        <v>2149</v>
      </c>
      <c r="H808" s="36" t="s">
        <v>2459</v>
      </c>
      <c r="I808" s="35" t="s">
        <v>62</v>
      </c>
    </row>
    <row r="809" spans="1:9" s="35" customFormat="1" ht="90" x14ac:dyDescent="0.25">
      <c r="A809" s="35" t="s">
        <v>2460</v>
      </c>
      <c r="B809" s="36" t="s">
        <v>2461</v>
      </c>
      <c r="C809" s="39">
        <v>650670.12</v>
      </c>
      <c r="D809" s="39">
        <v>520536.1</v>
      </c>
      <c r="E809" s="52">
        <v>42310</v>
      </c>
      <c r="F809" s="52">
        <v>43646</v>
      </c>
      <c r="G809" s="35" t="s">
        <v>2149</v>
      </c>
      <c r="H809" s="36" t="s">
        <v>2462</v>
      </c>
      <c r="I809" s="35" t="s">
        <v>62</v>
      </c>
    </row>
    <row r="810" spans="1:9" s="35" customFormat="1" ht="112.5" x14ac:dyDescent="0.25">
      <c r="A810" s="35" t="s">
        <v>2463</v>
      </c>
      <c r="B810" s="36" t="s">
        <v>2464</v>
      </c>
      <c r="C810" s="39">
        <v>644994.51</v>
      </c>
      <c r="D810" s="39">
        <v>548152.74</v>
      </c>
      <c r="E810" s="52">
        <v>43177</v>
      </c>
      <c r="F810" s="52">
        <v>44165</v>
      </c>
      <c r="G810" s="35" t="s">
        <v>2149</v>
      </c>
      <c r="H810" s="36" t="s">
        <v>2465</v>
      </c>
      <c r="I810" s="35" t="s">
        <v>62</v>
      </c>
    </row>
    <row r="811" spans="1:9" s="35" customFormat="1" ht="112.5" x14ac:dyDescent="0.25">
      <c r="A811" s="35" t="s">
        <v>2466</v>
      </c>
      <c r="B811" s="36" t="s">
        <v>2467</v>
      </c>
      <c r="C811" s="39">
        <v>642947.18000000005</v>
      </c>
      <c r="D811" s="39">
        <v>546505.1</v>
      </c>
      <c r="E811" s="52">
        <v>42552</v>
      </c>
      <c r="F811" s="52">
        <v>44561</v>
      </c>
      <c r="G811" s="35" t="s">
        <v>2149</v>
      </c>
      <c r="H811" s="36" t="s">
        <v>2468</v>
      </c>
      <c r="I811" s="35" t="s">
        <v>62</v>
      </c>
    </row>
    <row r="812" spans="1:9" s="35" customFormat="1" ht="112.5" x14ac:dyDescent="0.25">
      <c r="A812" s="35" t="s">
        <v>2469</v>
      </c>
      <c r="B812" s="36" t="s">
        <v>2470</v>
      </c>
      <c r="C812" s="39">
        <v>637971.31999999995</v>
      </c>
      <c r="D812" s="39">
        <v>542275.62</v>
      </c>
      <c r="E812" s="52">
        <v>43429</v>
      </c>
      <c r="F812" s="52">
        <v>44196</v>
      </c>
      <c r="G812" s="35" t="s">
        <v>2149</v>
      </c>
      <c r="H812" s="36" t="s">
        <v>2471</v>
      </c>
      <c r="I812" s="35" t="s">
        <v>62</v>
      </c>
    </row>
    <row r="813" spans="1:9" s="35" customFormat="1" ht="67.5" x14ac:dyDescent="0.25">
      <c r="A813" s="35" t="s">
        <v>2472</v>
      </c>
      <c r="B813" s="36" t="s">
        <v>2473</v>
      </c>
      <c r="C813" s="39">
        <v>633813.05000000005</v>
      </c>
      <c r="D813" s="39">
        <v>530018.78</v>
      </c>
      <c r="E813" s="52">
        <v>43091</v>
      </c>
      <c r="F813" s="52">
        <v>44184</v>
      </c>
      <c r="G813" s="35" t="s">
        <v>2149</v>
      </c>
      <c r="H813" s="36" t="s">
        <v>2474</v>
      </c>
      <c r="I813" s="35" t="s">
        <v>62</v>
      </c>
    </row>
    <row r="814" spans="1:9" s="35" customFormat="1" ht="101.25" x14ac:dyDescent="0.25">
      <c r="A814" s="35" t="s">
        <v>2475</v>
      </c>
      <c r="B814" s="36" t="s">
        <v>2476</v>
      </c>
      <c r="C814" s="39">
        <v>629369.35</v>
      </c>
      <c r="D814" s="39">
        <v>534963.94999999995</v>
      </c>
      <c r="E814" s="52">
        <v>42521</v>
      </c>
      <c r="F814" s="52">
        <v>43371</v>
      </c>
      <c r="G814" s="35" t="s">
        <v>2149</v>
      </c>
      <c r="H814" s="36" t="s">
        <v>2477</v>
      </c>
      <c r="I814" s="35" t="s">
        <v>62</v>
      </c>
    </row>
    <row r="815" spans="1:9" s="35" customFormat="1" ht="112.5" x14ac:dyDescent="0.25">
      <c r="A815" s="35" t="s">
        <v>2478</v>
      </c>
      <c r="B815" s="36" t="s">
        <v>2479</v>
      </c>
      <c r="C815" s="39">
        <v>616730.05000000005</v>
      </c>
      <c r="D815" s="39">
        <v>524220.54</v>
      </c>
      <c r="E815" s="52">
        <v>41663</v>
      </c>
      <c r="F815" s="52">
        <v>43358</v>
      </c>
      <c r="G815" s="35" t="s">
        <v>2149</v>
      </c>
      <c r="H815" s="36" t="s">
        <v>2480</v>
      </c>
      <c r="I815" s="35" t="s">
        <v>62</v>
      </c>
    </row>
    <row r="816" spans="1:9" s="35" customFormat="1" ht="78.75" x14ac:dyDescent="0.25">
      <c r="A816" s="35" t="s">
        <v>2481</v>
      </c>
      <c r="B816" s="36" t="s">
        <v>2482</v>
      </c>
      <c r="C816" s="39">
        <v>614710.11</v>
      </c>
      <c r="D816" s="39">
        <v>522503.59</v>
      </c>
      <c r="E816" s="52">
        <v>43238</v>
      </c>
      <c r="F816" s="52">
        <v>44530</v>
      </c>
      <c r="G816" s="35" t="s">
        <v>2149</v>
      </c>
      <c r="H816" s="36" t="s">
        <v>2483</v>
      </c>
      <c r="I816" s="35" t="s">
        <v>62</v>
      </c>
    </row>
    <row r="817" spans="1:9" s="35" customFormat="1" ht="45" x14ac:dyDescent="0.25">
      <c r="A817" s="35" t="s">
        <v>2484</v>
      </c>
      <c r="B817" s="36" t="s">
        <v>2485</v>
      </c>
      <c r="C817" s="39">
        <v>610635.84</v>
      </c>
      <c r="D817" s="39">
        <v>519040.46</v>
      </c>
      <c r="E817" s="52">
        <v>43249</v>
      </c>
      <c r="F817" s="52">
        <v>43951</v>
      </c>
      <c r="G817" s="35" t="s">
        <v>2149</v>
      </c>
      <c r="H817" s="36" t="s">
        <v>2486</v>
      </c>
      <c r="I817" s="35" t="s">
        <v>62</v>
      </c>
    </row>
    <row r="818" spans="1:9" s="35" customFormat="1" ht="112.5" x14ac:dyDescent="0.25">
      <c r="A818" s="35" t="s">
        <v>2487</v>
      </c>
      <c r="B818" s="36" t="s">
        <v>2488</v>
      </c>
      <c r="C818" s="39">
        <v>602432.09</v>
      </c>
      <c r="D818" s="39">
        <v>512067.27</v>
      </c>
      <c r="E818" s="52">
        <v>42655</v>
      </c>
      <c r="F818" s="52">
        <v>43281</v>
      </c>
      <c r="G818" s="35" t="s">
        <v>2149</v>
      </c>
      <c r="H818" s="36" t="s">
        <v>2489</v>
      </c>
      <c r="I818" s="35" t="s">
        <v>62</v>
      </c>
    </row>
    <row r="819" spans="1:9" s="35" customFormat="1" ht="101.25" x14ac:dyDescent="0.25">
      <c r="A819" s="35" t="s">
        <v>2490</v>
      </c>
      <c r="B819" s="36" t="s">
        <v>2491</v>
      </c>
      <c r="C819" s="39">
        <v>595658.05000000005</v>
      </c>
      <c r="D819" s="39">
        <v>506309.34</v>
      </c>
      <c r="E819" s="52">
        <v>42215</v>
      </c>
      <c r="F819" s="52">
        <v>44196</v>
      </c>
      <c r="G819" s="35" t="s">
        <v>2149</v>
      </c>
      <c r="H819" s="36" t="s">
        <v>2492</v>
      </c>
      <c r="I819" s="35" t="s">
        <v>62</v>
      </c>
    </row>
    <row r="820" spans="1:9" s="35" customFormat="1" ht="112.5" x14ac:dyDescent="0.25">
      <c r="A820" s="35" t="s">
        <v>2493</v>
      </c>
      <c r="B820" s="36" t="s">
        <v>2494</v>
      </c>
      <c r="C820" s="39">
        <v>589850.81999999995</v>
      </c>
      <c r="D820" s="39">
        <v>501373.2</v>
      </c>
      <c r="E820" s="52">
        <v>43556</v>
      </c>
      <c r="F820" s="52">
        <v>44195</v>
      </c>
      <c r="G820" s="35" t="s">
        <v>2149</v>
      </c>
      <c r="H820" s="36" t="s">
        <v>2495</v>
      </c>
      <c r="I820" s="35" t="s">
        <v>62</v>
      </c>
    </row>
    <row r="821" spans="1:9" s="35" customFormat="1" ht="78.75" x14ac:dyDescent="0.25">
      <c r="A821" s="35" t="s">
        <v>2496</v>
      </c>
      <c r="B821" s="36" t="s">
        <v>2497</v>
      </c>
      <c r="C821" s="39">
        <v>581341.32999999996</v>
      </c>
      <c r="D821" s="39">
        <v>440876.56</v>
      </c>
      <c r="E821" s="52">
        <v>42887</v>
      </c>
      <c r="F821" s="52">
        <v>44195</v>
      </c>
      <c r="G821" s="35" t="s">
        <v>2149</v>
      </c>
      <c r="H821" s="36" t="s">
        <v>2498</v>
      </c>
      <c r="I821" s="35" t="s">
        <v>62</v>
      </c>
    </row>
    <row r="822" spans="1:9" s="35" customFormat="1" ht="90" x14ac:dyDescent="0.25">
      <c r="A822" s="35" t="s">
        <v>2499</v>
      </c>
      <c r="B822" s="36" t="s">
        <v>2500</v>
      </c>
      <c r="C822" s="39">
        <v>578944.92000000004</v>
      </c>
      <c r="D822" s="39">
        <v>492103.18</v>
      </c>
      <c r="E822" s="52">
        <v>42636</v>
      </c>
      <c r="F822" s="52">
        <v>43700</v>
      </c>
      <c r="G822" s="35" t="s">
        <v>2149</v>
      </c>
      <c r="H822" s="36" t="s">
        <v>2501</v>
      </c>
      <c r="I822" s="35" t="s">
        <v>62</v>
      </c>
    </row>
    <row r="823" spans="1:9" s="35" customFormat="1" ht="56.25" x14ac:dyDescent="0.25">
      <c r="A823" s="35" t="s">
        <v>2505</v>
      </c>
      <c r="B823" s="36" t="s">
        <v>2506</v>
      </c>
      <c r="C823" s="39">
        <v>569341.19999999995</v>
      </c>
      <c r="D823" s="39">
        <v>483940.02</v>
      </c>
      <c r="E823" s="52">
        <v>43160</v>
      </c>
      <c r="F823" s="52">
        <v>44895</v>
      </c>
      <c r="G823" s="35" t="s">
        <v>2149</v>
      </c>
      <c r="H823" s="36" t="s">
        <v>2507</v>
      </c>
      <c r="I823" s="35" t="s">
        <v>62</v>
      </c>
    </row>
    <row r="824" spans="1:9" s="35" customFormat="1" ht="112.5" x14ac:dyDescent="0.25">
      <c r="A824" s="35" t="s">
        <v>2508</v>
      </c>
      <c r="B824" s="36" t="s">
        <v>2509</v>
      </c>
      <c r="C824" s="39">
        <v>568033.68999999994</v>
      </c>
      <c r="D824" s="39">
        <v>482828.64</v>
      </c>
      <c r="E824" s="52">
        <v>42969</v>
      </c>
      <c r="F824" s="52">
        <v>43830</v>
      </c>
      <c r="G824" s="35" t="s">
        <v>2149</v>
      </c>
      <c r="H824" s="36" t="s">
        <v>2510</v>
      </c>
      <c r="I824" s="35" t="s">
        <v>62</v>
      </c>
    </row>
    <row r="825" spans="1:9" s="35" customFormat="1" ht="101.25" x14ac:dyDescent="0.25">
      <c r="A825" s="35" t="s">
        <v>2511</v>
      </c>
      <c r="B825" s="36" t="s">
        <v>2512</v>
      </c>
      <c r="C825" s="39">
        <v>557645.61</v>
      </c>
      <c r="D825" s="39">
        <v>278822.81</v>
      </c>
      <c r="E825" s="52">
        <v>43039</v>
      </c>
      <c r="F825" s="52">
        <v>43465</v>
      </c>
      <c r="G825" s="35" t="s">
        <v>2149</v>
      </c>
      <c r="H825" s="36" t="s">
        <v>2513</v>
      </c>
      <c r="I825" s="35" t="s">
        <v>62</v>
      </c>
    </row>
    <row r="826" spans="1:9" s="35" customFormat="1" ht="101.25" x14ac:dyDescent="0.25">
      <c r="A826" s="35" t="s">
        <v>2514</v>
      </c>
      <c r="B826" s="36" t="s">
        <v>2515</v>
      </c>
      <c r="C826" s="39">
        <v>540281.74</v>
      </c>
      <c r="D826" s="39">
        <v>459239.48</v>
      </c>
      <c r="E826" s="52">
        <v>43227</v>
      </c>
      <c r="F826" s="52">
        <v>44561</v>
      </c>
      <c r="G826" s="35" t="s">
        <v>2149</v>
      </c>
      <c r="H826" s="36" t="s">
        <v>2516</v>
      </c>
      <c r="I826" s="35" t="s">
        <v>62</v>
      </c>
    </row>
    <row r="827" spans="1:9" s="35" customFormat="1" ht="101.25" x14ac:dyDescent="0.25">
      <c r="A827" s="35" t="s">
        <v>2517</v>
      </c>
      <c r="B827" s="36" t="s">
        <v>2518</v>
      </c>
      <c r="C827" s="39">
        <v>533953.30000000005</v>
      </c>
      <c r="D827" s="39">
        <v>453860.3</v>
      </c>
      <c r="E827" s="52">
        <v>43409</v>
      </c>
      <c r="F827" s="52">
        <v>44377</v>
      </c>
      <c r="G827" s="35" t="s">
        <v>2149</v>
      </c>
      <c r="H827" s="36" t="s">
        <v>2519</v>
      </c>
      <c r="I827" s="35" t="s">
        <v>62</v>
      </c>
    </row>
    <row r="828" spans="1:9" s="35" customFormat="1" ht="101.25" x14ac:dyDescent="0.25">
      <c r="A828" s="35" t="s">
        <v>2520</v>
      </c>
      <c r="B828" s="36" t="s">
        <v>2521</v>
      </c>
      <c r="C828" s="39">
        <v>529830.35</v>
      </c>
      <c r="D828" s="39">
        <v>196699.26</v>
      </c>
      <c r="E828" s="52">
        <v>43039</v>
      </c>
      <c r="F828" s="52">
        <v>43826</v>
      </c>
      <c r="G828" s="35" t="s">
        <v>2149</v>
      </c>
      <c r="H828" s="36" t="s">
        <v>2522</v>
      </c>
      <c r="I828" s="35" t="s">
        <v>62</v>
      </c>
    </row>
    <row r="829" spans="1:9" s="35" customFormat="1" ht="56.25" x14ac:dyDescent="0.25">
      <c r="A829" s="35" t="s">
        <v>2523</v>
      </c>
      <c r="B829" s="36" t="s">
        <v>2524</v>
      </c>
      <c r="C829" s="39">
        <v>527852.84</v>
      </c>
      <c r="D829" s="39">
        <v>448674.91</v>
      </c>
      <c r="E829" s="52">
        <v>43301</v>
      </c>
      <c r="F829" s="52">
        <v>43769</v>
      </c>
      <c r="G829" s="35" t="s">
        <v>2149</v>
      </c>
      <c r="H829" s="36" t="s">
        <v>2525</v>
      </c>
      <c r="I829" s="35" t="s">
        <v>62</v>
      </c>
    </row>
    <row r="830" spans="1:9" s="35" customFormat="1" ht="67.5" x14ac:dyDescent="0.25">
      <c r="A830" s="35" t="s">
        <v>2526</v>
      </c>
      <c r="B830" s="36" t="s">
        <v>2527</v>
      </c>
      <c r="C830" s="39">
        <v>522757.72</v>
      </c>
      <c r="D830" s="39">
        <v>444344.06</v>
      </c>
      <c r="E830" s="52">
        <v>43090</v>
      </c>
      <c r="F830" s="52">
        <v>43419</v>
      </c>
      <c r="G830" s="35" t="s">
        <v>2149</v>
      </c>
      <c r="H830" s="36" t="s">
        <v>2528</v>
      </c>
      <c r="I830" s="35" t="s">
        <v>62</v>
      </c>
    </row>
    <row r="831" spans="1:9" s="35" customFormat="1" ht="56.25" x14ac:dyDescent="0.25">
      <c r="A831" s="35" t="s">
        <v>2529</v>
      </c>
      <c r="B831" s="36" t="s">
        <v>2530</v>
      </c>
      <c r="C831" s="39">
        <v>520560.71</v>
      </c>
      <c r="D831" s="39">
        <v>442476.6</v>
      </c>
      <c r="E831" s="52">
        <v>42368</v>
      </c>
      <c r="F831" s="52">
        <v>43434</v>
      </c>
      <c r="G831" s="35" t="s">
        <v>2149</v>
      </c>
      <c r="H831" s="36" t="s">
        <v>2531</v>
      </c>
      <c r="I831" s="35" t="s">
        <v>62</v>
      </c>
    </row>
    <row r="832" spans="1:9" s="35" customFormat="1" ht="78.75" x14ac:dyDescent="0.25">
      <c r="A832" s="35" t="s">
        <v>2532</v>
      </c>
      <c r="B832" s="36" t="s">
        <v>2533</v>
      </c>
      <c r="C832" s="39">
        <v>488731.4</v>
      </c>
      <c r="D832" s="39">
        <v>415421.69</v>
      </c>
      <c r="E832" s="52">
        <v>42537</v>
      </c>
      <c r="F832" s="52">
        <v>43418</v>
      </c>
      <c r="G832" s="35" t="s">
        <v>2149</v>
      </c>
      <c r="H832" s="36" t="s">
        <v>2534</v>
      </c>
      <c r="I832" s="35" t="s">
        <v>62</v>
      </c>
    </row>
    <row r="833" spans="1:9" s="35" customFormat="1" ht="112.5" x14ac:dyDescent="0.25">
      <c r="A833" s="35" t="s">
        <v>2535</v>
      </c>
      <c r="B833" s="36" t="s">
        <v>2536</v>
      </c>
      <c r="C833" s="39">
        <v>488448.67</v>
      </c>
      <c r="D833" s="39">
        <v>415181.37</v>
      </c>
      <c r="E833" s="52">
        <v>44211</v>
      </c>
      <c r="F833" s="52">
        <v>44926</v>
      </c>
      <c r="G833" s="35" t="s">
        <v>2149</v>
      </c>
      <c r="H833" s="36" t="s">
        <v>2537</v>
      </c>
      <c r="I833" s="35" t="s">
        <v>62</v>
      </c>
    </row>
    <row r="834" spans="1:9" s="35" customFormat="1" ht="112.5" x14ac:dyDescent="0.25">
      <c r="A834" s="35" t="s">
        <v>2538</v>
      </c>
      <c r="B834" s="36" t="s">
        <v>2539</v>
      </c>
      <c r="C834" s="39">
        <v>484180.52</v>
      </c>
      <c r="D834" s="39">
        <v>411553.44</v>
      </c>
      <c r="E834" s="52">
        <v>43627</v>
      </c>
      <c r="F834" s="52">
        <v>44742</v>
      </c>
      <c r="G834" s="35" t="s">
        <v>2149</v>
      </c>
      <c r="H834" s="36" t="s">
        <v>2540</v>
      </c>
      <c r="I834" s="35" t="s">
        <v>62</v>
      </c>
    </row>
    <row r="835" spans="1:9" s="35" customFormat="1" ht="101.25" x14ac:dyDescent="0.25">
      <c r="A835" s="35" t="s">
        <v>2541</v>
      </c>
      <c r="B835" s="36" t="s">
        <v>2542</v>
      </c>
      <c r="C835" s="39">
        <v>482856.83</v>
      </c>
      <c r="D835" s="39">
        <v>410428.3</v>
      </c>
      <c r="E835" s="52">
        <v>43102</v>
      </c>
      <c r="F835" s="52">
        <v>43404</v>
      </c>
      <c r="G835" s="35" t="s">
        <v>2149</v>
      </c>
      <c r="H835" s="36" t="s">
        <v>2543</v>
      </c>
      <c r="I835" s="35" t="s">
        <v>62</v>
      </c>
    </row>
    <row r="836" spans="1:9" s="35" customFormat="1" ht="112.5" x14ac:dyDescent="0.25">
      <c r="A836" s="35" t="s">
        <v>2544</v>
      </c>
      <c r="B836" s="36" t="s">
        <v>2545</v>
      </c>
      <c r="C836" s="39">
        <v>477640.4</v>
      </c>
      <c r="D836" s="39">
        <v>331851.34999999998</v>
      </c>
      <c r="E836" s="52">
        <v>42478</v>
      </c>
      <c r="F836" s="52">
        <v>43646</v>
      </c>
      <c r="G836" s="35" t="s">
        <v>2149</v>
      </c>
      <c r="H836" s="36" t="s">
        <v>2546</v>
      </c>
      <c r="I836" s="35" t="s">
        <v>62</v>
      </c>
    </row>
    <row r="837" spans="1:9" s="35" customFormat="1" ht="90" x14ac:dyDescent="0.25">
      <c r="A837" s="35" t="s">
        <v>2547</v>
      </c>
      <c r="B837" s="36" t="s">
        <v>2548</v>
      </c>
      <c r="C837" s="39">
        <v>466436.53</v>
      </c>
      <c r="D837" s="39">
        <v>396471.05</v>
      </c>
      <c r="E837" s="52">
        <v>43244</v>
      </c>
      <c r="F837" s="52">
        <v>44377</v>
      </c>
      <c r="G837" s="35" t="s">
        <v>2149</v>
      </c>
      <c r="H837" s="36" t="s">
        <v>2549</v>
      </c>
      <c r="I837" s="35" t="s">
        <v>62</v>
      </c>
    </row>
    <row r="838" spans="1:9" s="35" customFormat="1" ht="101.25" x14ac:dyDescent="0.25">
      <c r="A838" s="35" t="s">
        <v>2550</v>
      </c>
      <c r="B838" s="36" t="s">
        <v>2551</v>
      </c>
      <c r="C838" s="39">
        <v>465349.06</v>
      </c>
      <c r="D838" s="39">
        <v>372552.72</v>
      </c>
      <c r="E838" s="52">
        <v>42738</v>
      </c>
      <c r="F838" s="52">
        <v>44195</v>
      </c>
      <c r="G838" s="35" t="s">
        <v>2149</v>
      </c>
      <c r="H838" s="36" t="s">
        <v>2552</v>
      </c>
      <c r="I838" s="35" t="s">
        <v>62</v>
      </c>
    </row>
    <row r="839" spans="1:9" s="35" customFormat="1" ht="101.25" x14ac:dyDescent="0.25">
      <c r="A839" s="35" t="s">
        <v>2553</v>
      </c>
      <c r="B839" s="36" t="s">
        <v>2554</v>
      </c>
      <c r="C839" s="39">
        <v>461751.67</v>
      </c>
      <c r="D839" s="39">
        <v>392488.92</v>
      </c>
      <c r="E839" s="52">
        <v>42286</v>
      </c>
      <c r="F839" s="52">
        <v>43100</v>
      </c>
      <c r="G839" s="35" t="s">
        <v>2149</v>
      </c>
      <c r="H839" s="36" t="s">
        <v>2555</v>
      </c>
      <c r="I839" s="35" t="s">
        <v>62</v>
      </c>
    </row>
    <row r="840" spans="1:9" s="35" customFormat="1" ht="101.25" x14ac:dyDescent="0.25">
      <c r="A840" s="35" t="s">
        <v>2556</v>
      </c>
      <c r="B840" s="36" t="s">
        <v>2557</v>
      </c>
      <c r="C840" s="39">
        <v>461369.8</v>
      </c>
      <c r="D840" s="39">
        <v>372785.44</v>
      </c>
      <c r="E840" s="52">
        <v>43831</v>
      </c>
      <c r="F840" s="52">
        <v>44408</v>
      </c>
      <c r="G840" s="35" t="s">
        <v>2149</v>
      </c>
      <c r="H840" s="36" t="s">
        <v>2558</v>
      </c>
      <c r="I840" s="35" t="s">
        <v>62</v>
      </c>
    </row>
    <row r="841" spans="1:9" s="35" customFormat="1" ht="45" x14ac:dyDescent="0.25">
      <c r="A841" s="35" t="s">
        <v>2559</v>
      </c>
      <c r="B841" s="36" t="s">
        <v>2560</v>
      </c>
      <c r="C841" s="39">
        <v>456365.53</v>
      </c>
      <c r="D841" s="39">
        <v>387910.7</v>
      </c>
      <c r="E841" s="52">
        <v>42790</v>
      </c>
      <c r="F841" s="52">
        <v>43281</v>
      </c>
      <c r="G841" s="35" t="s">
        <v>2149</v>
      </c>
      <c r="H841" s="36" t="s">
        <v>2561</v>
      </c>
      <c r="I841" s="35" t="s">
        <v>62</v>
      </c>
    </row>
    <row r="842" spans="1:9" s="35" customFormat="1" ht="78.75" x14ac:dyDescent="0.25">
      <c r="A842" s="35" t="s">
        <v>2562</v>
      </c>
      <c r="B842" s="36" t="s">
        <v>2563</v>
      </c>
      <c r="C842" s="39">
        <v>453810.29</v>
      </c>
      <c r="D842" s="39">
        <v>385738.75</v>
      </c>
      <c r="E842" s="52">
        <v>43084</v>
      </c>
      <c r="F842" s="52">
        <v>43464</v>
      </c>
      <c r="G842" s="35" t="s">
        <v>2149</v>
      </c>
      <c r="H842" s="36" t="s">
        <v>2564</v>
      </c>
      <c r="I842" s="35" t="s">
        <v>62</v>
      </c>
    </row>
    <row r="843" spans="1:9" s="35" customFormat="1" ht="112.5" x14ac:dyDescent="0.25">
      <c r="A843" s="35" t="s">
        <v>2565</v>
      </c>
      <c r="B843" s="36" t="s">
        <v>2566</v>
      </c>
      <c r="C843" s="39">
        <v>444591.76</v>
      </c>
      <c r="D843" s="39">
        <v>377903</v>
      </c>
      <c r="E843" s="52">
        <v>42605</v>
      </c>
      <c r="F843" s="52">
        <v>43371</v>
      </c>
      <c r="G843" s="35" t="s">
        <v>2149</v>
      </c>
      <c r="H843" s="36" t="s">
        <v>2567</v>
      </c>
      <c r="I843" s="35" t="s">
        <v>62</v>
      </c>
    </row>
    <row r="844" spans="1:9" s="35" customFormat="1" ht="112.5" x14ac:dyDescent="0.25">
      <c r="A844" s="35" t="s">
        <v>2568</v>
      </c>
      <c r="B844" s="36" t="s">
        <v>2569</v>
      </c>
      <c r="C844" s="39">
        <v>442474.63</v>
      </c>
      <c r="D844" s="39">
        <v>376103.44</v>
      </c>
      <c r="E844" s="52">
        <v>43644</v>
      </c>
      <c r="F844" s="52">
        <v>44742</v>
      </c>
      <c r="G844" s="35" t="s">
        <v>2149</v>
      </c>
      <c r="H844" s="36" t="s">
        <v>2570</v>
      </c>
      <c r="I844" s="35" t="s">
        <v>62</v>
      </c>
    </row>
    <row r="845" spans="1:9" s="35" customFormat="1" ht="90" x14ac:dyDescent="0.25">
      <c r="A845" s="35" t="s">
        <v>2571</v>
      </c>
      <c r="B845" s="36" t="s">
        <v>2572</v>
      </c>
      <c r="C845" s="39">
        <v>437221.2</v>
      </c>
      <c r="D845" s="39">
        <v>371638.02</v>
      </c>
      <c r="E845" s="52">
        <v>42585</v>
      </c>
      <c r="F845" s="52">
        <v>44196</v>
      </c>
      <c r="G845" s="35" t="s">
        <v>2149</v>
      </c>
      <c r="H845" s="36" t="s">
        <v>2573</v>
      </c>
      <c r="I845" s="35" t="s">
        <v>62</v>
      </c>
    </row>
    <row r="846" spans="1:9" s="35" customFormat="1" ht="112.5" x14ac:dyDescent="0.25">
      <c r="A846" s="35" t="s">
        <v>2574</v>
      </c>
      <c r="B846" s="36" t="s">
        <v>2575</v>
      </c>
      <c r="C846" s="39">
        <v>435161.26</v>
      </c>
      <c r="D846" s="39">
        <v>369887.08</v>
      </c>
      <c r="E846" s="52">
        <v>43419</v>
      </c>
      <c r="F846" s="52">
        <v>44012</v>
      </c>
      <c r="G846" s="35" t="s">
        <v>2149</v>
      </c>
      <c r="H846" s="36" t="s">
        <v>2576</v>
      </c>
      <c r="I846" s="35" t="s">
        <v>62</v>
      </c>
    </row>
    <row r="847" spans="1:9" s="35" customFormat="1" ht="112.5" x14ac:dyDescent="0.25">
      <c r="A847" s="35" t="s">
        <v>2577</v>
      </c>
      <c r="B847" s="36" t="s">
        <v>2578</v>
      </c>
      <c r="C847" s="39">
        <v>434478.68</v>
      </c>
      <c r="D847" s="39">
        <v>369306.88</v>
      </c>
      <c r="E847" s="52">
        <v>43718</v>
      </c>
      <c r="F847" s="52">
        <v>44104</v>
      </c>
      <c r="G847" s="35" t="s">
        <v>2149</v>
      </c>
      <c r="H847" s="36" t="s">
        <v>2579</v>
      </c>
      <c r="I847" s="35" t="s">
        <v>62</v>
      </c>
    </row>
    <row r="848" spans="1:9" s="35" customFormat="1" ht="101.25" x14ac:dyDescent="0.25">
      <c r="A848" s="35" t="s">
        <v>2580</v>
      </c>
      <c r="B848" s="36" t="s">
        <v>2581</v>
      </c>
      <c r="C848" s="39">
        <v>431660.75</v>
      </c>
      <c r="D848" s="39">
        <v>366911.64</v>
      </c>
      <c r="E848" s="52">
        <v>42864</v>
      </c>
      <c r="F848" s="52">
        <v>43829</v>
      </c>
      <c r="G848" s="35" t="s">
        <v>2149</v>
      </c>
      <c r="H848" s="36" t="s">
        <v>2582</v>
      </c>
      <c r="I848" s="35" t="s">
        <v>62</v>
      </c>
    </row>
    <row r="849" spans="1:9" s="35" customFormat="1" ht="90" x14ac:dyDescent="0.25">
      <c r="A849" s="35" t="s">
        <v>2583</v>
      </c>
      <c r="B849" s="36" t="s">
        <v>2584</v>
      </c>
      <c r="C849" s="39">
        <v>427749.58</v>
      </c>
      <c r="D849" s="39">
        <v>363587.14</v>
      </c>
      <c r="E849" s="52">
        <v>42815</v>
      </c>
      <c r="F849" s="52">
        <v>43768</v>
      </c>
      <c r="G849" s="35" t="s">
        <v>2149</v>
      </c>
      <c r="H849" s="36" t="s">
        <v>2585</v>
      </c>
      <c r="I849" s="35" t="s">
        <v>62</v>
      </c>
    </row>
    <row r="850" spans="1:9" s="35" customFormat="1" ht="123.75" x14ac:dyDescent="0.25">
      <c r="A850" s="35" t="s">
        <v>2586</v>
      </c>
      <c r="B850" s="36" t="s">
        <v>2587</v>
      </c>
      <c r="C850" s="39">
        <v>427038.3</v>
      </c>
      <c r="D850" s="39">
        <v>362982.55</v>
      </c>
      <c r="E850" s="52">
        <v>43938</v>
      </c>
      <c r="F850" s="52">
        <v>44530</v>
      </c>
      <c r="G850" s="35" t="s">
        <v>2149</v>
      </c>
      <c r="H850" s="36" t="s">
        <v>2588</v>
      </c>
      <c r="I850" s="35" t="s">
        <v>62</v>
      </c>
    </row>
    <row r="851" spans="1:9" s="35" customFormat="1" ht="90" x14ac:dyDescent="0.25">
      <c r="A851" s="35" t="s">
        <v>2589</v>
      </c>
      <c r="B851" s="36" t="s">
        <v>2590</v>
      </c>
      <c r="C851" s="39">
        <v>420799.45</v>
      </c>
      <c r="D851" s="39">
        <v>357679.53</v>
      </c>
      <c r="E851" s="52">
        <v>43160</v>
      </c>
      <c r="F851" s="52">
        <v>44196</v>
      </c>
      <c r="G851" s="35" t="s">
        <v>2149</v>
      </c>
      <c r="H851" s="36" t="s">
        <v>2591</v>
      </c>
      <c r="I851" s="35" t="s">
        <v>62</v>
      </c>
    </row>
    <row r="852" spans="1:9" s="35" customFormat="1" ht="112.5" x14ac:dyDescent="0.25">
      <c r="A852" s="35" t="s">
        <v>2592</v>
      </c>
      <c r="B852" s="36" t="s">
        <v>2593</v>
      </c>
      <c r="C852" s="39">
        <v>417325.11</v>
      </c>
      <c r="D852" s="39">
        <v>354726.35</v>
      </c>
      <c r="E852" s="52">
        <v>42789</v>
      </c>
      <c r="F852" s="52">
        <v>43738</v>
      </c>
      <c r="G852" s="35" t="s">
        <v>2149</v>
      </c>
      <c r="H852" s="36" t="s">
        <v>2594</v>
      </c>
      <c r="I852" s="35" t="s">
        <v>62</v>
      </c>
    </row>
    <row r="853" spans="1:9" s="35" customFormat="1" ht="78.75" x14ac:dyDescent="0.25">
      <c r="A853" s="35" t="s">
        <v>2595</v>
      </c>
      <c r="B853" s="36" t="s">
        <v>2596</v>
      </c>
      <c r="C853" s="39">
        <v>412924.55</v>
      </c>
      <c r="D853" s="39">
        <v>305564.17</v>
      </c>
      <c r="E853" s="52">
        <v>43374</v>
      </c>
      <c r="F853" s="52">
        <v>44196</v>
      </c>
      <c r="G853" s="35" t="s">
        <v>2149</v>
      </c>
      <c r="H853" s="36" t="s">
        <v>2597</v>
      </c>
      <c r="I853" s="35" t="s">
        <v>62</v>
      </c>
    </row>
    <row r="854" spans="1:9" s="35" customFormat="1" ht="112.5" x14ac:dyDescent="0.25">
      <c r="A854" s="35" t="s">
        <v>2598</v>
      </c>
      <c r="B854" s="36" t="s">
        <v>2599</v>
      </c>
      <c r="C854" s="39">
        <v>412169.56</v>
      </c>
      <c r="D854" s="39">
        <v>350344.12</v>
      </c>
      <c r="E854" s="52">
        <v>43217</v>
      </c>
      <c r="F854" s="52">
        <v>44316</v>
      </c>
      <c r="G854" s="35" t="s">
        <v>2149</v>
      </c>
      <c r="H854" s="36" t="s">
        <v>2600</v>
      </c>
      <c r="I854" s="35" t="s">
        <v>62</v>
      </c>
    </row>
    <row r="855" spans="1:9" s="35" customFormat="1" ht="90" x14ac:dyDescent="0.25">
      <c r="A855" s="35" t="s">
        <v>2601</v>
      </c>
      <c r="B855" s="36" t="s">
        <v>2602</v>
      </c>
      <c r="C855" s="39">
        <v>409018.66</v>
      </c>
      <c r="D855" s="39">
        <v>347665.86</v>
      </c>
      <c r="E855" s="52">
        <v>43159</v>
      </c>
      <c r="F855" s="52">
        <v>44469</v>
      </c>
      <c r="G855" s="35" t="s">
        <v>2149</v>
      </c>
      <c r="H855" s="36" t="s">
        <v>2603</v>
      </c>
      <c r="I855" s="35" t="s">
        <v>62</v>
      </c>
    </row>
    <row r="856" spans="1:9" s="35" customFormat="1" ht="112.5" x14ac:dyDescent="0.25">
      <c r="A856" s="35" t="s">
        <v>2604</v>
      </c>
      <c r="B856" s="36" t="s">
        <v>2605</v>
      </c>
      <c r="C856" s="39">
        <v>395521.56</v>
      </c>
      <c r="D856" s="39">
        <v>336193.32</v>
      </c>
      <c r="E856" s="52">
        <v>42494</v>
      </c>
      <c r="F856" s="52">
        <v>43434</v>
      </c>
      <c r="G856" s="35" t="s">
        <v>2149</v>
      </c>
      <c r="H856" s="36" t="s">
        <v>2606</v>
      </c>
      <c r="I856" s="35" t="s">
        <v>62</v>
      </c>
    </row>
    <row r="857" spans="1:9" s="35" customFormat="1" ht="56.25" x14ac:dyDescent="0.25">
      <c r="A857" s="35" t="s">
        <v>2607</v>
      </c>
      <c r="B857" s="36" t="s">
        <v>2608</v>
      </c>
      <c r="C857" s="39">
        <v>389771.38</v>
      </c>
      <c r="D857" s="39">
        <v>331305.67</v>
      </c>
      <c r="E857" s="52">
        <v>42979</v>
      </c>
      <c r="F857" s="52">
        <v>43413</v>
      </c>
      <c r="G857" s="35" t="s">
        <v>2149</v>
      </c>
      <c r="H857" s="36" t="s">
        <v>2609</v>
      </c>
      <c r="I857" s="35" t="s">
        <v>62</v>
      </c>
    </row>
    <row r="858" spans="1:9" s="35" customFormat="1" ht="112.5" x14ac:dyDescent="0.25">
      <c r="A858" s="35" t="s">
        <v>2610</v>
      </c>
      <c r="B858" s="36" t="s">
        <v>2611</v>
      </c>
      <c r="C858" s="39">
        <v>387093.69</v>
      </c>
      <c r="D858" s="39">
        <v>329029.63</v>
      </c>
      <c r="E858" s="52">
        <v>42430</v>
      </c>
      <c r="F858" s="52">
        <v>43830</v>
      </c>
      <c r="G858" s="35" t="s">
        <v>2149</v>
      </c>
      <c r="H858" s="36" t="s">
        <v>2612</v>
      </c>
      <c r="I858" s="35" t="s">
        <v>62</v>
      </c>
    </row>
    <row r="859" spans="1:9" s="35" customFormat="1" ht="112.5" x14ac:dyDescent="0.25">
      <c r="A859" s="35" t="s">
        <v>2613</v>
      </c>
      <c r="B859" s="36" t="s">
        <v>2614</v>
      </c>
      <c r="C859" s="39">
        <v>386407.61</v>
      </c>
      <c r="D859" s="39">
        <v>328446.46999999997</v>
      </c>
      <c r="E859" s="52">
        <v>42887</v>
      </c>
      <c r="F859" s="52">
        <v>43768</v>
      </c>
      <c r="G859" s="35" t="s">
        <v>2149</v>
      </c>
      <c r="H859" s="36" t="s">
        <v>2615</v>
      </c>
      <c r="I859" s="35" t="s">
        <v>62</v>
      </c>
    </row>
    <row r="860" spans="1:9" s="35" customFormat="1" ht="112.5" x14ac:dyDescent="0.25">
      <c r="A860" s="35" t="s">
        <v>2616</v>
      </c>
      <c r="B860" s="36" t="s">
        <v>2617</v>
      </c>
      <c r="C860" s="39">
        <v>382903.71</v>
      </c>
      <c r="D860" s="39">
        <v>325468.15999999997</v>
      </c>
      <c r="E860" s="52">
        <v>42607</v>
      </c>
      <c r="F860" s="52">
        <v>43371</v>
      </c>
      <c r="G860" s="35" t="s">
        <v>2149</v>
      </c>
      <c r="H860" s="36" t="s">
        <v>2618</v>
      </c>
      <c r="I860" s="35" t="s">
        <v>62</v>
      </c>
    </row>
    <row r="861" spans="1:9" s="35" customFormat="1" ht="112.5" x14ac:dyDescent="0.25">
      <c r="A861" s="35" t="s">
        <v>2619</v>
      </c>
      <c r="B861" s="36" t="s">
        <v>2620</v>
      </c>
      <c r="C861" s="39">
        <v>381278.75</v>
      </c>
      <c r="D861" s="39">
        <v>324086.94</v>
      </c>
      <c r="E861" s="52">
        <v>42278</v>
      </c>
      <c r="F861" s="52">
        <v>43830</v>
      </c>
      <c r="G861" s="35" t="s">
        <v>2149</v>
      </c>
      <c r="H861" s="36" t="s">
        <v>2621</v>
      </c>
      <c r="I861" s="35" t="s">
        <v>62</v>
      </c>
    </row>
    <row r="862" spans="1:9" s="35" customFormat="1" ht="56.25" x14ac:dyDescent="0.25">
      <c r="A862" s="35" t="s">
        <v>2622</v>
      </c>
      <c r="B862" s="36" t="s">
        <v>2623</v>
      </c>
      <c r="C862" s="39">
        <v>377848.83</v>
      </c>
      <c r="D862" s="39">
        <v>321171.51</v>
      </c>
      <c r="E862" s="52">
        <v>43556</v>
      </c>
      <c r="F862" s="52">
        <v>44561</v>
      </c>
      <c r="G862" s="35" t="s">
        <v>2149</v>
      </c>
      <c r="H862" s="36" t="s">
        <v>2624</v>
      </c>
      <c r="I862" s="35" t="s">
        <v>62</v>
      </c>
    </row>
    <row r="863" spans="1:9" s="35" customFormat="1" ht="33.75" x14ac:dyDescent="0.25">
      <c r="A863" s="35" t="s">
        <v>2625</v>
      </c>
      <c r="B863" s="36" t="s">
        <v>2626</v>
      </c>
      <c r="C863" s="39">
        <v>377359.17</v>
      </c>
      <c r="D863" s="39">
        <v>320755.28999999998</v>
      </c>
      <c r="E863" s="52">
        <v>43384</v>
      </c>
      <c r="F863" s="52">
        <v>44377</v>
      </c>
      <c r="G863" s="35" t="s">
        <v>2149</v>
      </c>
      <c r="H863" s="36" t="s">
        <v>2627</v>
      </c>
      <c r="I863" s="35" t="s">
        <v>62</v>
      </c>
    </row>
    <row r="864" spans="1:9" s="35" customFormat="1" ht="112.5" x14ac:dyDescent="0.25">
      <c r="A864" s="35" t="s">
        <v>2628</v>
      </c>
      <c r="B864" s="36" t="s">
        <v>2629</v>
      </c>
      <c r="C864" s="39">
        <v>374423.1</v>
      </c>
      <c r="D864" s="39">
        <v>318259.63</v>
      </c>
      <c r="E864" s="52">
        <v>42430</v>
      </c>
      <c r="F864" s="52">
        <v>43524</v>
      </c>
      <c r="G864" s="35" t="s">
        <v>2149</v>
      </c>
      <c r="H864" s="36" t="s">
        <v>2630</v>
      </c>
      <c r="I864" s="35" t="s">
        <v>62</v>
      </c>
    </row>
    <row r="865" spans="1:9" s="35" customFormat="1" ht="90" x14ac:dyDescent="0.25">
      <c r="A865" s="35" t="s">
        <v>2631</v>
      </c>
      <c r="B865" s="36" t="s">
        <v>2632</v>
      </c>
      <c r="C865" s="39">
        <v>372445.87</v>
      </c>
      <c r="D865" s="39">
        <v>316578.99</v>
      </c>
      <c r="E865" s="52">
        <v>43437</v>
      </c>
      <c r="F865" s="52">
        <v>44196</v>
      </c>
      <c r="G865" s="35" t="s">
        <v>2149</v>
      </c>
      <c r="H865" s="36" t="s">
        <v>2633</v>
      </c>
      <c r="I865" s="35" t="s">
        <v>62</v>
      </c>
    </row>
    <row r="866" spans="1:9" s="35" customFormat="1" ht="90" x14ac:dyDescent="0.25">
      <c r="A866" s="35" t="s">
        <v>2634</v>
      </c>
      <c r="B866" s="36" t="s">
        <v>2635</v>
      </c>
      <c r="C866" s="39">
        <v>370450.63</v>
      </c>
      <c r="D866" s="39">
        <v>314883.02</v>
      </c>
      <c r="E866" s="52">
        <v>42900</v>
      </c>
      <c r="F866" s="52">
        <v>44104</v>
      </c>
      <c r="G866" s="35" t="s">
        <v>2149</v>
      </c>
      <c r="H866" s="36" t="s">
        <v>2636</v>
      </c>
      <c r="I866" s="35" t="s">
        <v>62</v>
      </c>
    </row>
    <row r="867" spans="1:9" s="35" customFormat="1" ht="112.5" x14ac:dyDescent="0.25">
      <c r="A867" s="35" t="s">
        <v>2637</v>
      </c>
      <c r="B867" s="36" t="s">
        <v>2638</v>
      </c>
      <c r="C867" s="39">
        <v>359266.67</v>
      </c>
      <c r="D867" s="39">
        <v>305376.65999999997</v>
      </c>
      <c r="E867" s="52">
        <v>43011</v>
      </c>
      <c r="F867" s="52">
        <v>44560</v>
      </c>
      <c r="G867" s="35" t="s">
        <v>2149</v>
      </c>
      <c r="H867" s="36" t="s">
        <v>2639</v>
      </c>
      <c r="I867" s="35" t="s">
        <v>62</v>
      </c>
    </row>
    <row r="868" spans="1:9" s="35" customFormat="1" ht="101.25" x14ac:dyDescent="0.25">
      <c r="A868" s="35" t="s">
        <v>2640</v>
      </c>
      <c r="B868" s="36" t="s">
        <v>2641</v>
      </c>
      <c r="C868" s="39">
        <v>357657.81</v>
      </c>
      <c r="D868" s="39">
        <v>304009.13</v>
      </c>
      <c r="E868" s="52">
        <v>42817</v>
      </c>
      <c r="F868" s="52">
        <v>44012</v>
      </c>
      <c r="G868" s="35" t="s">
        <v>2149</v>
      </c>
      <c r="H868" s="36" t="s">
        <v>2642</v>
      </c>
      <c r="I868" s="35" t="s">
        <v>62</v>
      </c>
    </row>
    <row r="869" spans="1:9" s="35" customFormat="1" ht="112.5" x14ac:dyDescent="0.25">
      <c r="A869" s="35" t="s">
        <v>2643</v>
      </c>
      <c r="B869" s="36" t="s">
        <v>2644</v>
      </c>
      <c r="C869" s="39">
        <v>354460.82</v>
      </c>
      <c r="D869" s="39">
        <v>258720.95</v>
      </c>
      <c r="E869" s="52">
        <v>42156</v>
      </c>
      <c r="F869" s="52">
        <v>42946</v>
      </c>
      <c r="G869" s="35" t="s">
        <v>2149</v>
      </c>
      <c r="H869" s="36" t="s">
        <v>2645</v>
      </c>
      <c r="I869" s="35" t="s">
        <v>62</v>
      </c>
    </row>
    <row r="870" spans="1:9" s="35" customFormat="1" ht="56.25" x14ac:dyDescent="0.25">
      <c r="A870" s="35" t="s">
        <v>2646</v>
      </c>
      <c r="B870" s="36" t="s">
        <v>2647</v>
      </c>
      <c r="C870" s="39">
        <v>353660.79</v>
      </c>
      <c r="D870" s="39">
        <v>300611.67</v>
      </c>
      <c r="E870" s="52">
        <v>43710</v>
      </c>
      <c r="F870" s="52">
        <v>44530</v>
      </c>
      <c r="G870" s="35" t="s">
        <v>2149</v>
      </c>
      <c r="H870" s="36" t="s">
        <v>2648</v>
      </c>
      <c r="I870" s="35" t="s">
        <v>62</v>
      </c>
    </row>
    <row r="871" spans="1:9" s="35" customFormat="1" ht="112.5" x14ac:dyDescent="0.25">
      <c r="A871" s="35" t="s">
        <v>2649</v>
      </c>
      <c r="B871" s="36" t="s">
        <v>2650</v>
      </c>
      <c r="C871" s="39">
        <v>347407.06</v>
      </c>
      <c r="D871" s="39">
        <v>295296</v>
      </c>
      <c r="E871" s="52">
        <v>42636</v>
      </c>
      <c r="F871" s="52">
        <v>43585</v>
      </c>
      <c r="G871" s="35" t="s">
        <v>2149</v>
      </c>
      <c r="H871" s="36" t="s">
        <v>2651</v>
      </c>
      <c r="I871" s="35" t="s">
        <v>62</v>
      </c>
    </row>
    <row r="872" spans="1:9" s="35" customFormat="1" ht="90" x14ac:dyDescent="0.25">
      <c r="A872" s="35" t="s">
        <v>2652</v>
      </c>
      <c r="B872" s="36" t="s">
        <v>2653</v>
      </c>
      <c r="C872" s="39">
        <v>338032.07</v>
      </c>
      <c r="D872" s="39">
        <v>287327.25</v>
      </c>
      <c r="E872" s="52">
        <v>42278</v>
      </c>
      <c r="F872" s="52">
        <v>43312</v>
      </c>
      <c r="G872" s="35" t="s">
        <v>2149</v>
      </c>
      <c r="H872" s="36" t="s">
        <v>2654</v>
      </c>
      <c r="I872" s="35" t="s">
        <v>62</v>
      </c>
    </row>
    <row r="873" spans="1:9" s="35" customFormat="1" ht="67.5" x14ac:dyDescent="0.25">
      <c r="A873" s="35" t="s">
        <v>2655</v>
      </c>
      <c r="B873" s="36" t="s">
        <v>2656</v>
      </c>
      <c r="C873" s="39">
        <v>336076.24</v>
      </c>
      <c r="D873" s="39">
        <v>285664.81</v>
      </c>
      <c r="E873" s="52">
        <v>43101</v>
      </c>
      <c r="F873" s="52">
        <v>43646</v>
      </c>
      <c r="G873" s="35" t="s">
        <v>2149</v>
      </c>
      <c r="H873" s="36" t="s">
        <v>2657</v>
      </c>
      <c r="I873" s="35" t="s">
        <v>62</v>
      </c>
    </row>
    <row r="874" spans="1:9" s="35" customFormat="1" ht="56.25" x14ac:dyDescent="0.25">
      <c r="A874" s="35" t="s">
        <v>2658</v>
      </c>
      <c r="B874" s="36" t="s">
        <v>2659</v>
      </c>
      <c r="C874" s="39">
        <v>335227.71000000002</v>
      </c>
      <c r="D874" s="39">
        <v>284943.56</v>
      </c>
      <c r="E874" s="52">
        <v>43525</v>
      </c>
      <c r="F874" s="52">
        <v>44012</v>
      </c>
      <c r="G874" s="35" t="s">
        <v>2149</v>
      </c>
      <c r="H874" s="36" t="s">
        <v>2660</v>
      </c>
      <c r="I874" s="35" t="s">
        <v>62</v>
      </c>
    </row>
    <row r="875" spans="1:9" s="35" customFormat="1" ht="101.25" x14ac:dyDescent="0.25">
      <c r="A875" s="35" t="s">
        <v>2661</v>
      </c>
      <c r="B875" s="36" t="s">
        <v>2662</v>
      </c>
      <c r="C875" s="39">
        <v>335128.63</v>
      </c>
      <c r="D875" s="39">
        <v>281508.01</v>
      </c>
      <c r="E875" s="52">
        <v>43191</v>
      </c>
      <c r="F875" s="52">
        <v>43677</v>
      </c>
      <c r="G875" s="35" t="s">
        <v>2149</v>
      </c>
      <c r="H875" s="36" t="s">
        <v>2663</v>
      </c>
      <c r="I875" s="35" t="s">
        <v>62</v>
      </c>
    </row>
    <row r="876" spans="1:9" s="35" customFormat="1" ht="90" x14ac:dyDescent="0.25">
      <c r="A876" s="35" t="s">
        <v>2664</v>
      </c>
      <c r="B876" s="36" t="s">
        <v>2665</v>
      </c>
      <c r="C876" s="39">
        <v>333244.82</v>
      </c>
      <c r="D876" s="39">
        <v>283258.09000000003</v>
      </c>
      <c r="E876" s="52">
        <v>42220</v>
      </c>
      <c r="F876" s="52">
        <v>44316</v>
      </c>
      <c r="G876" s="35" t="s">
        <v>2149</v>
      </c>
      <c r="H876" s="36" t="s">
        <v>2666</v>
      </c>
      <c r="I876" s="35" t="s">
        <v>62</v>
      </c>
    </row>
    <row r="877" spans="1:9" s="35" customFormat="1" ht="101.25" x14ac:dyDescent="0.25">
      <c r="A877" s="35" t="s">
        <v>2667</v>
      </c>
      <c r="B877" s="36" t="s">
        <v>2668</v>
      </c>
      <c r="C877" s="39">
        <v>332161.77</v>
      </c>
      <c r="D877" s="39">
        <v>282325.96999999997</v>
      </c>
      <c r="E877" s="52">
        <v>43034</v>
      </c>
      <c r="F877" s="52">
        <v>43814</v>
      </c>
      <c r="G877" s="35" t="s">
        <v>2149</v>
      </c>
      <c r="H877" s="36" t="s">
        <v>2669</v>
      </c>
      <c r="I877" s="35" t="s">
        <v>62</v>
      </c>
    </row>
    <row r="878" spans="1:9" s="35" customFormat="1" ht="112.5" x14ac:dyDescent="0.25">
      <c r="A878" s="35" t="s">
        <v>2670</v>
      </c>
      <c r="B878" s="36" t="s">
        <v>2671</v>
      </c>
      <c r="C878" s="39">
        <v>319058.62</v>
      </c>
      <c r="D878" s="39">
        <v>271199.83</v>
      </c>
      <c r="E878" s="52">
        <v>42648</v>
      </c>
      <c r="F878" s="52">
        <v>43434</v>
      </c>
      <c r="G878" s="35" t="s">
        <v>2149</v>
      </c>
      <c r="H878" s="36" t="s">
        <v>2672</v>
      </c>
      <c r="I878" s="35" t="s">
        <v>62</v>
      </c>
    </row>
    <row r="879" spans="1:9" s="35" customFormat="1" ht="112.5" x14ac:dyDescent="0.25">
      <c r="A879" s="35" t="s">
        <v>2673</v>
      </c>
      <c r="B879" s="36" t="s">
        <v>2674</v>
      </c>
      <c r="C879" s="39">
        <v>317591.88</v>
      </c>
      <c r="D879" s="39">
        <v>269953.09999999998</v>
      </c>
      <c r="E879" s="52">
        <v>42783</v>
      </c>
      <c r="F879" s="52">
        <v>43448</v>
      </c>
      <c r="G879" s="35" t="s">
        <v>2149</v>
      </c>
      <c r="H879" s="36" t="s">
        <v>2675</v>
      </c>
      <c r="I879" s="35" t="s">
        <v>62</v>
      </c>
    </row>
    <row r="880" spans="1:9" s="35" customFormat="1" ht="101.25" x14ac:dyDescent="0.25">
      <c r="A880" s="35" t="s">
        <v>2676</v>
      </c>
      <c r="B880" s="36" t="s">
        <v>2677</v>
      </c>
      <c r="C880" s="39">
        <v>316703.46000000002</v>
      </c>
      <c r="D880" s="39">
        <v>269197.94</v>
      </c>
      <c r="E880" s="52">
        <v>42724</v>
      </c>
      <c r="F880" s="52">
        <v>43189</v>
      </c>
      <c r="G880" s="35" t="s">
        <v>2149</v>
      </c>
      <c r="H880" s="36" t="s">
        <v>2678</v>
      </c>
      <c r="I880" s="35" t="s">
        <v>62</v>
      </c>
    </row>
    <row r="881" spans="1:9" s="35" customFormat="1" ht="112.5" x14ac:dyDescent="0.25">
      <c r="A881" s="35" t="s">
        <v>2682</v>
      </c>
      <c r="B881" s="36" t="s">
        <v>2683</v>
      </c>
      <c r="C881" s="39">
        <v>308823.98</v>
      </c>
      <c r="D881" s="39">
        <v>137894.98000000001</v>
      </c>
      <c r="E881" s="52">
        <v>42826</v>
      </c>
      <c r="F881" s="52">
        <v>44135</v>
      </c>
      <c r="G881" s="35" t="s">
        <v>2149</v>
      </c>
      <c r="H881" s="36" t="s">
        <v>2684</v>
      </c>
      <c r="I881" s="35" t="s">
        <v>62</v>
      </c>
    </row>
    <row r="882" spans="1:9" s="35" customFormat="1" ht="101.25" x14ac:dyDescent="0.25">
      <c r="A882" s="35" t="s">
        <v>2685</v>
      </c>
      <c r="B882" s="36" t="s">
        <v>2686</v>
      </c>
      <c r="C882" s="39">
        <v>301262.56</v>
      </c>
      <c r="D882" s="39">
        <v>256073.18</v>
      </c>
      <c r="E882" s="52">
        <v>43143</v>
      </c>
      <c r="F882" s="52">
        <v>43921</v>
      </c>
      <c r="G882" s="35" t="s">
        <v>2149</v>
      </c>
      <c r="H882" s="36" t="s">
        <v>2687</v>
      </c>
      <c r="I882" s="35" t="s">
        <v>62</v>
      </c>
    </row>
    <row r="883" spans="1:9" s="35" customFormat="1" ht="56.25" x14ac:dyDescent="0.25">
      <c r="A883" s="35" t="s">
        <v>2688</v>
      </c>
      <c r="B883" s="36" t="s">
        <v>2689</v>
      </c>
      <c r="C883" s="39">
        <v>297575.07</v>
      </c>
      <c r="D883" s="39">
        <v>252938.8</v>
      </c>
      <c r="E883" s="52">
        <v>43238</v>
      </c>
      <c r="F883" s="52">
        <v>44185</v>
      </c>
      <c r="G883" s="35" t="s">
        <v>2149</v>
      </c>
      <c r="H883" s="36" t="s">
        <v>2690</v>
      </c>
      <c r="I883" s="35" t="s">
        <v>62</v>
      </c>
    </row>
    <row r="884" spans="1:9" s="35" customFormat="1" ht="101.25" x14ac:dyDescent="0.25">
      <c r="A884" s="35" t="s">
        <v>2691</v>
      </c>
      <c r="B884" s="36" t="s">
        <v>2692</v>
      </c>
      <c r="C884" s="39">
        <v>296131.95</v>
      </c>
      <c r="D884" s="39">
        <v>251712.15</v>
      </c>
      <c r="E884" s="52">
        <v>43714</v>
      </c>
      <c r="F884" s="52">
        <v>44439</v>
      </c>
      <c r="G884" s="35" t="s">
        <v>2149</v>
      </c>
      <c r="H884" s="36" t="s">
        <v>2693</v>
      </c>
      <c r="I884" s="35" t="s">
        <v>62</v>
      </c>
    </row>
    <row r="885" spans="1:9" s="35" customFormat="1" ht="112.5" x14ac:dyDescent="0.25">
      <c r="A885" s="35" t="s">
        <v>2694</v>
      </c>
      <c r="B885" s="36" t="s">
        <v>2695</v>
      </c>
      <c r="C885" s="39">
        <v>292342.07</v>
      </c>
      <c r="D885" s="39">
        <v>197775.83</v>
      </c>
      <c r="E885" s="52">
        <v>43166</v>
      </c>
      <c r="F885" s="52">
        <v>44104</v>
      </c>
      <c r="G885" s="35" t="s">
        <v>2149</v>
      </c>
      <c r="H885" s="36" t="s">
        <v>2696</v>
      </c>
      <c r="I885" s="35" t="s">
        <v>62</v>
      </c>
    </row>
    <row r="886" spans="1:9" s="35" customFormat="1" ht="112.5" x14ac:dyDescent="0.25">
      <c r="A886" s="35" t="s">
        <v>2697</v>
      </c>
      <c r="B886" s="36" t="s">
        <v>2698</v>
      </c>
      <c r="C886" s="39">
        <v>285054.58</v>
      </c>
      <c r="D886" s="39">
        <v>242296.39</v>
      </c>
      <c r="E886" s="52">
        <v>43726</v>
      </c>
      <c r="F886" s="52">
        <v>44561</v>
      </c>
      <c r="G886" s="35" t="s">
        <v>2149</v>
      </c>
      <c r="H886" s="36" t="s">
        <v>2699</v>
      </c>
      <c r="I886" s="35" t="s">
        <v>62</v>
      </c>
    </row>
    <row r="887" spans="1:9" s="35" customFormat="1" ht="101.25" x14ac:dyDescent="0.25">
      <c r="A887" s="35" t="s">
        <v>2700</v>
      </c>
      <c r="B887" s="36" t="s">
        <v>2701</v>
      </c>
      <c r="C887" s="39">
        <v>281165.03999999998</v>
      </c>
      <c r="D887" s="39">
        <v>238990.28</v>
      </c>
      <c r="E887" s="52">
        <v>42370</v>
      </c>
      <c r="F887" s="52">
        <v>44651</v>
      </c>
      <c r="G887" s="35" t="s">
        <v>2149</v>
      </c>
      <c r="H887" s="36" t="s">
        <v>2702</v>
      </c>
      <c r="I887" s="35" t="s">
        <v>62</v>
      </c>
    </row>
    <row r="888" spans="1:9" s="35" customFormat="1" ht="112.5" x14ac:dyDescent="0.25">
      <c r="A888" s="35" t="s">
        <v>2703</v>
      </c>
      <c r="B888" s="36" t="s">
        <v>2704</v>
      </c>
      <c r="C888" s="39">
        <v>280972.52</v>
      </c>
      <c r="D888" s="39">
        <v>207919.67</v>
      </c>
      <c r="E888" s="52">
        <v>43220</v>
      </c>
      <c r="F888" s="52">
        <v>44104</v>
      </c>
      <c r="G888" s="35" t="s">
        <v>2149</v>
      </c>
      <c r="H888" s="36" t="s">
        <v>2705</v>
      </c>
      <c r="I888" s="35" t="s">
        <v>62</v>
      </c>
    </row>
    <row r="889" spans="1:9" s="35" customFormat="1" ht="56.25" x14ac:dyDescent="0.25">
      <c r="A889" s="35" t="s">
        <v>2706</v>
      </c>
      <c r="B889" s="36" t="s">
        <v>2707</v>
      </c>
      <c r="C889" s="39">
        <v>277466.52</v>
      </c>
      <c r="D889" s="39">
        <v>235846.54</v>
      </c>
      <c r="E889" s="52">
        <v>43199</v>
      </c>
      <c r="F889" s="52">
        <v>43373</v>
      </c>
      <c r="G889" s="35" t="s">
        <v>2149</v>
      </c>
      <c r="H889" s="36" t="s">
        <v>2708</v>
      </c>
      <c r="I889" s="35" t="s">
        <v>62</v>
      </c>
    </row>
    <row r="890" spans="1:9" s="35" customFormat="1" ht="112.5" x14ac:dyDescent="0.25">
      <c r="A890" s="35" t="s">
        <v>2709</v>
      </c>
      <c r="B890" s="36" t="s">
        <v>2710</v>
      </c>
      <c r="C890" s="39">
        <v>263031.88</v>
      </c>
      <c r="D890" s="39">
        <v>223577.1</v>
      </c>
      <c r="E890" s="52">
        <v>42522</v>
      </c>
      <c r="F890" s="52">
        <v>43280</v>
      </c>
      <c r="G890" s="35" t="s">
        <v>2149</v>
      </c>
      <c r="H890" s="36" t="s">
        <v>2711</v>
      </c>
      <c r="I890" s="35" t="s">
        <v>62</v>
      </c>
    </row>
    <row r="891" spans="1:9" s="35" customFormat="1" ht="112.5" x14ac:dyDescent="0.25">
      <c r="A891" s="35" t="s">
        <v>2712</v>
      </c>
      <c r="B891" s="36" t="s">
        <v>2713</v>
      </c>
      <c r="C891" s="39">
        <v>251588.02</v>
      </c>
      <c r="D891" s="39">
        <v>213849.82</v>
      </c>
      <c r="E891" s="52">
        <v>42808</v>
      </c>
      <c r="F891" s="52">
        <v>43708</v>
      </c>
      <c r="G891" s="35" t="s">
        <v>2149</v>
      </c>
      <c r="H891" s="36" t="s">
        <v>2714</v>
      </c>
      <c r="I891" s="35" t="s">
        <v>62</v>
      </c>
    </row>
    <row r="892" spans="1:9" s="35" customFormat="1" ht="112.5" x14ac:dyDescent="0.25">
      <c r="A892" s="35" t="s">
        <v>2715</v>
      </c>
      <c r="B892" s="36" t="s">
        <v>2716</v>
      </c>
      <c r="C892" s="39">
        <v>250923.06</v>
      </c>
      <c r="D892" s="39">
        <v>213284.6</v>
      </c>
      <c r="E892" s="52">
        <v>42767</v>
      </c>
      <c r="F892" s="52">
        <v>43951</v>
      </c>
      <c r="G892" s="35" t="s">
        <v>2149</v>
      </c>
      <c r="H892" s="36" t="s">
        <v>2717</v>
      </c>
      <c r="I892" s="35" t="s">
        <v>62</v>
      </c>
    </row>
    <row r="893" spans="1:9" s="35" customFormat="1" ht="101.25" x14ac:dyDescent="0.25">
      <c r="A893" s="35" t="s">
        <v>2718</v>
      </c>
      <c r="B893" s="36" t="s">
        <v>2719</v>
      </c>
      <c r="C893" s="39">
        <v>245836.4</v>
      </c>
      <c r="D893" s="39">
        <v>208960.94</v>
      </c>
      <c r="E893" s="52">
        <v>42783</v>
      </c>
      <c r="F893" s="52">
        <v>44196</v>
      </c>
      <c r="G893" s="35" t="s">
        <v>2149</v>
      </c>
      <c r="H893" s="36" t="s">
        <v>2720</v>
      </c>
      <c r="I893" s="35" t="s">
        <v>62</v>
      </c>
    </row>
    <row r="894" spans="1:9" s="35" customFormat="1" ht="78.75" x14ac:dyDescent="0.25">
      <c r="A894" s="35" t="s">
        <v>2721</v>
      </c>
      <c r="B894" s="36" t="s">
        <v>2722</v>
      </c>
      <c r="C894" s="39">
        <v>243030.08</v>
      </c>
      <c r="D894" s="39">
        <v>206575.57</v>
      </c>
      <c r="E894" s="52">
        <v>43395</v>
      </c>
      <c r="F894" s="52">
        <v>44196</v>
      </c>
      <c r="G894" s="35" t="s">
        <v>2149</v>
      </c>
      <c r="H894" s="36" t="s">
        <v>2723</v>
      </c>
      <c r="I894" s="35" t="s">
        <v>62</v>
      </c>
    </row>
    <row r="895" spans="1:9" s="35" customFormat="1" ht="56.25" x14ac:dyDescent="0.25">
      <c r="A895" s="35" t="s">
        <v>2724</v>
      </c>
      <c r="B895" s="36" t="s">
        <v>2725</v>
      </c>
      <c r="C895" s="39">
        <v>242223.73</v>
      </c>
      <c r="D895" s="39">
        <v>205890.17</v>
      </c>
      <c r="E895" s="52">
        <v>42709</v>
      </c>
      <c r="F895" s="52">
        <v>43434</v>
      </c>
      <c r="G895" s="35" t="s">
        <v>2149</v>
      </c>
      <c r="H895" s="36" t="s">
        <v>2726</v>
      </c>
      <c r="I895" s="35" t="s">
        <v>62</v>
      </c>
    </row>
    <row r="896" spans="1:9" s="35" customFormat="1" ht="101.25" x14ac:dyDescent="0.25">
      <c r="A896" s="35" t="s">
        <v>2727</v>
      </c>
      <c r="B896" s="36" t="s">
        <v>2728</v>
      </c>
      <c r="C896" s="39">
        <v>238447.87</v>
      </c>
      <c r="D896" s="39">
        <v>202680.69</v>
      </c>
      <c r="E896" s="52">
        <v>43668</v>
      </c>
      <c r="F896" s="52">
        <v>44540</v>
      </c>
      <c r="G896" s="35" t="s">
        <v>2149</v>
      </c>
      <c r="H896" s="36" t="s">
        <v>2729</v>
      </c>
      <c r="I896" s="35" t="s">
        <v>62</v>
      </c>
    </row>
    <row r="897" spans="1:9" s="35" customFormat="1" ht="101.25" x14ac:dyDescent="0.25">
      <c r="A897" s="35" t="s">
        <v>2730</v>
      </c>
      <c r="B897" s="36" t="s">
        <v>2731</v>
      </c>
      <c r="C897" s="39">
        <v>237418.32</v>
      </c>
      <c r="D897" s="39">
        <v>201805.57</v>
      </c>
      <c r="E897" s="52">
        <v>43759</v>
      </c>
      <c r="F897" s="52">
        <v>44712</v>
      </c>
      <c r="G897" s="35" t="s">
        <v>2149</v>
      </c>
      <c r="H897" s="36" t="s">
        <v>2732</v>
      </c>
      <c r="I897" s="35" t="s">
        <v>62</v>
      </c>
    </row>
    <row r="898" spans="1:9" s="35" customFormat="1" ht="45" x14ac:dyDescent="0.25">
      <c r="A898" s="35" t="s">
        <v>2733</v>
      </c>
      <c r="B898" s="36" t="s">
        <v>2734</v>
      </c>
      <c r="C898" s="39">
        <v>230489.65</v>
      </c>
      <c r="D898" s="39">
        <v>195916.2</v>
      </c>
      <c r="E898" s="52">
        <v>42710</v>
      </c>
      <c r="F898" s="52">
        <v>43373</v>
      </c>
      <c r="G898" s="35" t="s">
        <v>2149</v>
      </c>
      <c r="H898" s="36" t="s">
        <v>2735</v>
      </c>
      <c r="I898" s="35" t="s">
        <v>62</v>
      </c>
    </row>
    <row r="899" spans="1:9" s="35" customFormat="1" ht="112.5" x14ac:dyDescent="0.25">
      <c r="A899" s="35" t="s">
        <v>2736</v>
      </c>
      <c r="B899" s="36" t="s">
        <v>2737</v>
      </c>
      <c r="C899" s="39">
        <v>229257.08</v>
      </c>
      <c r="D899" s="39">
        <v>217794.22</v>
      </c>
      <c r="E899" s="52">
        <v>43633</v>
      </c>
      <c r="F899" s="52">
        <v>44561</v>
      </c>
      <c r="G899" s="35" t="s">
        <v>2149</v>
      </c>
      <c r="H899" s="36" t="s">
        <v>2738</v>
      </c>
      <c r="I899" s="35" t="s">
        <v>62</v>
      </c>
    </row>
    <row r="900" spans="1:9" s="35" customFormat="1" ht="101.25" x14ac:dyDescent="0.25">
      <c r="A900" s="35" t="s">
        <v>2739</v>
      </c>
      <c r="B900" s="36" t="s">
        <v>2740</v>
      </c>
      <c r="C900" s="39">
        <v>227288.05</v>
      </c>
      <c r="D900" s="39">
        <v>193194.85</v>
      </c>
      <c r="E900" s="52">
        <v>42179</v>
      </c>
      <c r="F900" s="52">
        <v>42993</v>
      </c>
      <c r="G900" s="35" t="s">
        <v>2149</v>
      </c>
      <c r="H900" s="36" t="s">
        <v>2741</v>
      </c>
      <c r="I900" s="35" t="s">
        <v>62</v>
      </c>
    </row>
    <row r="901" spans="1:9" s="35" customFormat="1" ht="123.75" x14ac:dyDescent="0.25">
      <c r="A901" s="35" t="s">
        <v>2742</v>
      </c>
      <c r="B901" s="36" t="s">
        <v>2743</v>
      </c>
      <c r="C901" s="39">
        <v>225034.63</v>
      </c>
      <c r="D901" s="39">
        <v>191279.43</v>
      </c>
      <c r="E901" s="52">
        <v>42765</v>
      </c>
      <c r="F901" s="52">
        <v>43677</v>
      </c>
      <c r="G901" s="35" t="s">
        <v>2149</v>
      </c>
      <c r="H901" s="36" t="s">
        <v>2744</v>
      </c>
      <c r="I901" s="35" t="s">
        <v>62</v>
      </c>
    </row>
    <row r="902" spans="1:9" s="35" customFormat="1" ht="101.25" x14ac:dyDescent="0.25">
      <c r="A902" s="35" t="s">
        <v>2745</v>
      </c>
      <c r="B902" s="36" t="s">
        <v>2746</v>
      </c>
      <c r="C902" s="39">
        <v>221983.73</v>
      </c>
      <c r="D902" s="39">
        <v>188686.17</v>
      </c>
      <c r="E902" s="52">
        <v>42857</v>
      </c>
      <c r="F902" s="52">
        <v>43371</v>
      </c>
      <c r="G902" s="35" t="s">
        <v>2149</v>
      </c>
      <c r="H902" s="36" t="s">
        <v>2747</v>
      </c>
      <c r="I902" s="35" t="s">
        <v>62</v>
      </c>
    </row>
    <row r="903" spans="1:9" s="35" customFormat="1" ht="112.5" x14ac:dyDescent="0.25">
      <c r="A903" s="35" t="s">
        <v>2748</v>
      </c>
      <c r="B903" s="36" t="s">
        <v>2749</v>
      </c>
      <c r="C903" s="39">
        <v>221877.53</v>
      </c>
      <c r="D903" s="39">
        <v>188595.91</v>
      </c>
      <c r="E903" s="52">
        <v>42755</v>
      </c>
      <c r="F903" s="52">
        <v>43420</v>
      </c>
      <c r="G903" s="35" t="s">
        <v>2149</v>
      </c>
      <c r="H903" s="36" t="s">
        <v>2750</v>
      </c>
      <c r="I903" s="35" t="s">
        <v>62</v>
      </c>
    </row>
    <row r="904" spans="1:9" s="35" customFormat="1" ht="101.25" x14ac:dyDescent="0.25">
      <c r="A904" s="35" t="s">
        <v>2751</v>
      </c>
      <c r="B904" s="36" t="s">
        <v>2752</v>
      </c>
      <c r="C904" s="39">
        <v>221463.33</v>
      </c>
      <c r="D904" s="39">
        <v>177170.66</v>
      </c>
      <c r="E904" s="52">
        <v>43444</v>
      </c>
      <c r="F904" s="52">
        <v>43769</v>
      </c>
      <c r="G904" s="35" t="s">
        <v>2149</v>
      </c>
      <c r="H904" s="36" t="s">
        <v>2753</v>
      </c>
      <c r="I904" s="35" t="s">
        <v>62</v>
      </c>
    </row>
    <row r="905" spans="1:9" s="35" customFormat="1" ht="67.5" x14ac:dyDescent="0.25">
      <c r="A905" s="35" t="s">
        <v>2754</v>
      </c>
      <c r="B905" s="36" t="s">
        <v>2755</v>
      </c>
      <c r="C905" s="39">
        <v>221189.94</v>
      </c>
      <c r="D905" s="39">
        <v>188011.44</v>
      </c>
      <c r="E905" s="52">
        <v>43734</v>
      </c>
      <c r="F905" s="52">
        <v>44530</v>
      </c>
      <c r="G905" s="35" t="s">
        <v>2149</v>
      </c>
      <c r="H905" s="36" t="s">
        <v>2756</v>
      </c>
      <c r="I905" s="35" t="s">
        <v>62</v>
      </c>
    </row>
    <row r="906" spans="1:9" s="35" customFormat="1" ht="101.25" x14ac:dyDescent="0.25">
      <c r="A906" s="35" t="s">
        <v>2757</v>
      </c>
      <c r="B906" s="36" t="s">
        <v>2758</v>
      </c>
      <c r="C906" s="39">
        <v>216497.97</v>
      </c>
      <c r="D906" s="39">
        <v>184023.27</v>
      </c>
      <c r="E906" s="52">
        <v>43101</v>
      </c>
      <c r="F906" s="52">
        <v>44561</v>
      </c>
      <c r="G906" s="35" t="s">
        <v>2149</v>
      </c>
      <c r="H906" s="36" t="s">
        <v>2759</v>
      </c>
      <c r="I906" s="35" t="s">
        <v>62</v>
      </c>
    </row>
    <row r="907" spans="1:9" s="35" customFormat="1" ht="101.25" x14ac:dyDescent="0.25">
      <c r="A907" s="35" t="s">
        <v>2760</v>
      </c>
      <c r="B907" s="36" t="s">
        <v>2761</v>
      </c>
      <c r="C907" s="39">
        <v>215616.33</v>
      </c>
      <c r="D907" s="39">
        <v>183273.87</v>
      </c>
      <c r="E907" s="52">
        <v>43236</v>
      </c>
      <c r="F907" s="52">
        <v>44712</v>
      </c>
      <c r="G907" s="35" t="s">
        <v>2149</v>
      </c>
      <c r="H907" s="36" t="s">
        <v>2762</v>
      </c>
      <c r="I907" s="35" t="s">
        <v>62</v>
      </c>
    </row>
    <row r="908" spans="1:9" s="35" customFormat="1" ht="101.25" x14ac:dyDescent="0.25">
      <c r="A908" s="35" t="s">
        <v>2763</v>
      </c>
      <c r="B908" s="36" t="s">
        <v>2764</v>
      </c>
      <c r="C908" s="39">
        <v>213988.68</v>
      </c>
      <c r="D908" s="39">
        <v>181890.38</v>
      </c>
      <c r="E908" s="52">
        <v>42543</v>
      </c>
      <c r="F908" s="52">
        <v>43373</v>
      </c>
      <c r="G908" s="35" t="s">
        <v>2149</v>
      </c>
      <c r="H908" s="36" t="s">
        <v>2765</v>
      </c>
      <c r="I908" s="35" t="s">
        <v>62</v>
      </c>
    </row>
    <row r="909" spans="1:9" s="35" customFormat="1" ht="112.5" x14ac:dyDescent="0.25">
      <c r="A909" s="35" t="s">
        <v>2766</v>
      </c>
      <c r="B909" s="36" t="s">
        <v>2767</v>
      </c>
      <c r="C909" s="39">
        <v>212863.99</v>
      </c>
      <c r="D909" s="39">
        <v>180934.37</v>
      </c>
      <c r="E909" s="52">
        <v>43076</v>
      </c>
      <c r="F909" s="52">
        <v>43830</v>
      </c>
      <c r="G909" s="35" t="s">
        <v>2149</v>
      </c>
      <c r="H909" s="36" t="s">
        <v>2768</v>
      </c>
      <c r="I909" s="35" t="s">
        <v>62</v>
      </c>
    </row>
    <row r="910" spans="1:9" s="35" customFormat="1" ht="78.75" x14ac:dyDescent="0.25">
      <c r="A910" s="35" t="s">
        <v>2769</v>
      </c>
      <c r="B910" s="36" t="s">
        <v>2770</v>
      </c>
      <c r="C910" s="39">
        <v>205669.57</v>
      </c>
      <c r="D910" s="39">
        <v>174819.14</v>
      </c>
      <c r="E910" s="52">
        <v>42887</v>
      </c>
      <c r="F910" s="52">
        <v>44196</v>
      </c>
      <c r="G910" s="35" t="s">
        <v>2149</v>
      </c>
      <c r="H910" s="36" t="s">
        <v>2771</v>
      </c>
      <c r="I910" s="35" t="s">
        <v>62</v>
      </c>
    </row>
    <row r="911" spans="1:9" s="35" customFormat="1" ht="112.5" x14ac:dyDescent="0.25">
      <c r="A911" s="35" t="s">
        <v>2775</v>
      </c>
      <c r="B911" s="36" t="s">
        <v>2776</v>
      </c>
      <c r="C911" s="39">
        <v>200836.93</v>
      </c>
      <c r="D911" s="39">
        <v>170711.39</v>
      </c>
      <c r="E911" s="52">
        <v>42370</v>
      </c>
      <c r="F911" s="52">
        <v>43496</v>
      </c>
      <c r="G911" s="35" t="s">
        <v>2149</v>
      </c>
      <c r="H911" s="36" t="s">
        <v>2777</v>
      </c>
      <c r="I911" s="35" t="s">
        <v>62</v>
      </c>
    </row>
    <row r="912" spans="1:9" s="35" customFormat="1" ht="112.5" x14ac:dyDescent="0.25">
      <c r="A912" s="35" t="s">
        <v>2778</v>
      </c>
      <c r="B912" s="36" t="s">
        <v>2779</v>
      </c>
      <c r="C912" s="39">
        <v>198503.3</v>
      </c>
      <c r="D912" s="39">
        <v>168727.81</v>
      </c>
      <c r="E912" s="52">
        <v>43496</v>
      </c>
      <c r="F912" s="52">
        <v>43889</v>
      </c>
      <c r="G912" s="35" t="s">
        <v>2149</v>
      </c>
      <c r="H912" s="36" t="s">
        <v>2780</v>
      </c>
      <c r="I912" s="35" t="s">
        <v>62</v>
      </c>
    </row>
    <row r="913" spans="1:9" s="35" customFormat="1" ht="112.5" x14ac:dyDescent="0.25">
      <c r="A913" s="35" t="s">
        <v>2781</v>
      </c>
      <c r="B913" s="36" t="s">
        <v>2782</v>
      </c>
      <c r="C913" s="39">
        <v>194938.58</v>
      </c>
      <c r="D913" s="39">
        <v>155950.87</v>
      </c>
      <c r="E913" s="52">
        <v>42324</v>
      </c>
      <c r="F913" s="52">
        <v>43069</v>
      </c>
      <c r="G913" s="35" t="s">
        <v>2149</v>
      </c>
      <c r="H913" s="36" t="s">
        <v>2783</v>
      </c>
      <c r="I913" s="35" t="s">
        <v>62</v>
      </c>
    </row>
    <row r="914" spans="1:9" s="35" customFormat="1" ht="112.5" x14ac:dyDescent="0.25">
      <c r="A914" s="35" t="s">
        <v>2784</v>
      </c>
      <c r="B914" s="36" t="s">
        <v>2785</v>
      </c>
      <c r="C914" s="39">
        <v>193427.23</v>
      </c>
      <c r="D914" s="39">
        <v>162879.21</v>
      </c>
      <c r="E914" s="52">
        <v>43434</v>
      </c>
      <c r="F914" s="52">
        <v>44316</v>
      </c>
      <c r="G914" s="35" t="s">
        <v>2149</v>
      </c>
      <c r="H914" s="36" t="s">
        <v>2786</v>
      </c>
      <c r="I914" s="35" t="s">
        <v>62</v>
      </c>
    </row>
    <row r="915" spans="1:9" s="35" customFormat="1" ht="112.5" x14ac:dyDescent="0.25">
      <c r="A915" s="35" t="s">
        <v>2787</v>
      </c>
      <c r="B915" s="36" t="s">
        <v>2788</v>
      </c>
      <c r="C915" s="39">
        <v>190973.94</v>
      </c>
      <c r="D915" s="39">
        <v>162327.84</v>
      </c>
      <c r="E915" s="52">
        <v>42577</v>
      </c>
      <c r="F915" s="52">
        <v>43099</v>
      </c>
      <c r="G915" s="35" t="s">
        <v>2149</v>
      </c>
      <c r="H915" s="36" t="s">
        <v>2789</v>
      </c>
      <c r="I915" s="35" t="s">
        <v>62</v>
      </c>
    </row>
    <row r="916" spans="1:9" s="35" customFormat="1" ht="112.5" x14ac:dyDescent="0.25">
      <c r="A916" s="35" t="s">
        <v>2790</v>
      </c>
      <c r="B916" s="36" t="s">
        <v>2791</v>
      </c>
      <c r="C916" s="39">
        <v>189667.25</v>
      </c>
      <c r="D916" s="39">
        <v>161217.16</v>
      </c>
      <c r="E916" s="52">
        <v>42643</v>
      </c>
      <c r="F916" s="52">
        <v>43784</v>
      </c>
      <c r="G916" s="35" t="s">
        <v>2149</v>
      </c>
      <c r="H916" s="36" t="s">
        <v>2792</v>
      </c>
      <c r="I916" s="35" t="s">
        <v>62</v>
      </c>
    </row>
    <row r="917" spans="1:9" s="35" customFormat="1" ht="45" x14ac:dyDescent="0.25">
      <c r="A917" s="35" t="s">
        <v>2793</v>
      </c>
      <c r="B917" s="36" t="s">
        <v>2794</v>
      </c>
      <c r="C917" s="39">
        <v>185327.11</v>
      </c>
      <c r="D917" s="39">
        <v>150207.63</v>
      </c>
      <c r="E917" s="52">
        <v>43472</v>
      </c>
      <c r="F917" s="52">
        <v>44012</v>
      </c>
      <c r="G917" s="35" t="s">
        <v>2149</v>
      </c>
      <c r="H917" s="36" t="s">
        <v>2795</v>
      </c>
      <c r="I917" s="35" t="s">
        <v>62</v>
      </c>
    </row>
    <row r="918" spans="1:9" s="35" customFormat="1" ht="112.5" x14ac:dyDescent="0.25">
      <c r="A918" s="35" t="s">
        <v>2796</v>
      </c>
      <c r="B918" s="36" t="s">
        <v>2797</v>
      </c>
      <c r="C918" s="39">
        <v>184378.74</v>
      </c>
      <c r="D918" s="39">
        <v>156721.93</v>
      </c>
      <c r="E918" s="52">
        <v>43671</v>
      </c>
      <c r="F918" s="52">
        <v>44742</v>
      </c>
      <c r="G918" s="35" t="s">
        <v>2149</v>
      </c>
      <c r="H918" s="36" t="s">
        <v>2798</v>
      </c>
      <c r="I918" s="35" t="s">
        <v>62</v>
      </c>
    </row>
    <row r="919" spans="1:9" s="35" customFormat="1" ht="101.25" x14ac:dyDescent="0.25">
      <c r="A919" s="35" t="s">
        <v>2799</v>
      </c>
      <c r="B919" s="36" t="s">
        <v>2800</v>
      </c>
      <c r="C919" s="39">
        <v>183064.05</v>
      </c>
      <c r="D919" s="39">
        <v>146451.24</v>
      </c>
      <c r="E919" s="52">
        <v>42310</v>
      </c>
      <c r="F919" s="52">
        <v>43644</v>
      </c>
      <c r="G919" s="35" t="s">
        <v>2149</v>
      </c>
      <c r="H919" s="36" t="s">
        <v>2801</v>
      </c>
      <c r="I919" s="35" t="s">
        <v>62</v>
      </c>
    </row>
    <row r="920" spans="1:9" s="35" customFormat="1" ht="56.25" x14ac:dyDescent="0.25">
      <c r="A920" s="35" t="s">
        <v>2802</v>
      </c>
      <c r="B920" s="36" t="s">
        <v>2803</v>
      </c>
      <c r="C920" s="39">
        <v>183046.48</v>
      </c>
      <c r="D920" s="39">
        <v>142666.43</v>
      </c>
      <c r="E920" s="52">
        <v>42005</v>
      </c>
      <c r="F920" s="52">
        <v>43281</v>
      </c>
      <c r="G920" s="35" t="s">
        <v>2149</v>
      </c>
      <c r="H920" s="36" t="s">
        <v>2804</v>
      </c>
      <c r="I920" s="35" t="s">
        <v>62</v>
      </c>
    </row>
    <row r="921" spans="1:9" s="35" customFormat="1" ht="101.25" x14ac:dyDescent="0.25">
      <c r="A921" s="35" t="s">
        <v>2805</v>
      </c>
      <c r="B921" s="36" t="s">
        <v>2806</v>
      </c>
      <c r="C921" s="39">
        <v>182156.72</v>
      </c>
      <c r="D921" s="39">
        <v>154833.21</v>
      </c>
      <c r="E921" s="52">
        <v>43045</v>
      </c>
      <c r="F921" s="52">
        <v>43830</v>
      </c>
      <c r="G921" s="35" t="s">
        <v>2149</v>
      </c>
      <c r="H921" s="36" t="s">
        <v>2807</v>
      </c>
      <c r="I921" s="35" t="s">
        <v>62</v>
      </c>
    </row>
    <row r="922" spans="1:9" s="35" customFormat="1" ht="112.5" x14ac:dyDescent="0.25">
      <c r="A922" s="35" t="s">
        <v>2808</v>
      </c>
      <c r="B922" s="36" t="s">
        <v>2809</v>
      </c>
      <c r="C922" s="39">
        <v>181915.43</v>
      </c>
      <c r="D922" s="39">
        <v>154628.10999999999</v>
      </c>
      <c r="E922" s="52">
        <v>43586</v>
      </c>
      <c r="F922" s="52">
        <v>44316</v>
      </c>
      <c r="G922" s="35" t="s">
        <v>2149</v>
      </c>
      <c r="H922" s="36" t="s">
        <v>2810</v>
      </c>
      <c r="I922" s="35" t="s">
        <v>62</v>
      </c>
    </row>
    <row r="923" spans="1:9" s="35" customFormat="1" ht="101.25" x14ac:dyDescent="0.25">
      <c r="A923" s="35" t="s">
        <v>2811</v>
      </c>
      <c r="B923" s="36" t="s">
        <v>2812</v>
      </c>
      <c r="C923" s="39">
        <v>181830.29</v>
      </c>
      <c r="D923" s="39">
        <v>172738.77</v>
      </c>
      <c r="E923" s="52">
        <v>43613</v>
      </c>
      <c r="F923" s="52">
        <v>44530</v>
      </c>
      <c r="G923" s="35" t="s">
        <v>2149</v>
      </c>
      <c r="H923" s="36" t="s">
        <v>2813</v>
      </c>
      <c r="I923" s="35" t="s">
        <v>62</v>
      </c>
    </row>
    <row r="924" spans="1:9" s="35" customFormat="1" ht="112.5" x14ac:dyDescent="0.25">
      <c r="A924" s="35" t="s">
        <v>2814</v>
      </c>
      <c r="B924" s="36" t="s">
        <v>2815</v>
      </c>
      <c r="C924" s="39">
        <v>179675.9</v>
      </c>
      <c r="D924" s="39">
        <v>132960.17000000001</v>
      </c>
      <c r="E924" s="52">
        <v>42429</v>
      </c>
      <c r="F924" s="52">
        <v>42978</v>
      </c>
      <c r="G924" s="35" t="s">
        <v>2149</v>
      </c>
      <c r="H924" s="36" t="s">
        <v>2816</v>
      </c>
      <c r="I924" s="35" t="s">
        <v>62</v>
      </c>
    </row>
    <row r="925" spans="1:9" s="35" customFormat="1" ht="112.5" x14ac:dyDescent="0.25">
      <c r="A925" s="35" t="s">
        <v>2820</v>
      </c>
      <c r="B925" s="36" t="s">
        <v>2821</v>
      </c>
      <c r="C925" s="39">
        <v>169889.67</v>
      </c>
      <c r="D925" s="39">
        <v>144406.22</v>
      </c>
      <c r="E925" s="52">
        <v>43312</v>
      </c>
      <c r="F925" s="52">
        <v>44195</v>
      </c>
      <c r="G925" s="35" t="s">
        <v>2149</v>
      </c>
      <c r="H925" s="36" t="s">
        <v>2822</v>
      </c>
      <c r="I925" s="35" t="s">
        <v>62</v>
      </c>
    </row>
    <row r="926" spans="1:9" s="35" customFormat="1" ht="101.25" x14ac:dyDescent="0.25">
      <c r="A926" s="35" t="s">
        <v>2823</v>
      </c>
      <c r="B926" s="36" t="s">
        <v>2824</v>
      </c>
      <c r="C926" s="39">
        <v>167277.37</v>
      </c>
      <c r="D926" s="39">
        <v>133821.89000000001</v>
      </c>
      <c r="E926" s="52">
        <v>42347</v>
      </c>
      <c r="F926" s="52">
        <v>43616</v>
      </c>
      <c r="G926" s="35" t="s">
        <v>2149</v>
      </c>
      <c r="H926" s="36" t="s">
        <v>2825</v>
      </c>
      <c r="I926" s="35" t="s">
        <v>62</v>
      </c>
    </row>
    <row r="927" spans="1:9" s="35" customFormat="1" ht="112.5" x14ac:dyDescent="0.25">
      <c r="A927" s="35" t="s">
        <v>2826</v>
      </c>
      <c r="B927" s="36" t="s">
        <v>2827</v>
      </c>
      <c r="C927" s="39">
        <v>165896.49</v>
      </c>
      <c r="D927" s="39">
        <v>141012.01</v>
      </c>
      <c r="E927" s="52">
        <v>42774</v>
      </c>
      <c r="F927" s="52">
        <v>43799</v>
      </c>
      <c r="G927" s="35" t="s">
        <v>2149</v>
      </c>
      <c r="H927" s="36" t="s">
        <v>2828</v>
      </c>
      <c r="I927" s="35" t="s">
        <v>62</v>
      </c>
    </row>
    <row r="928" spans="1:9" s="35" customFormat="1" ht="112.5" x14ac:dyDescent="0.25">
      <c r="A928" s="35" t="s">
        <v>2829</v>
      </c>
      <c r="B928" s="36" t="s">
        <v>2830</v>
      </c>
      <c r="C928" s="39">
        <v>161628.79</v>
      </c>
      <c r="D928" s="39">
        <v>137384.47</v>
      </c>
      <c r="E928" s="52">
        <v>42723</v>
      </c>
      <c r="F928" s="52">
        <v>43373</v>
      </c>
      <c r="G928" s="35" t="s">
        <v>2149</v>
      </c>
      <c r="H928" s="36" t="s">
        <v>2831</v>
      </c>
      <c r="I928" s="35" t="s">
        <v>62</v>
      </c>
    </row>
    <row r="929" spans="1:9" s="35" customFormat="1" ht="112.5" x14ac:dyDescent="0.25">
      <c r="A929" s="35" t="s">
        <v>2832</v>
      </c>
      <c r="B929" s="36" t="s">
        <v>2833</v>
      </c>
      <c r="C929" s="39">
        <v>156604.13</v>
      </c>
      <c r="D929" s="39">
        <v>102043.24</v>
      </c>
      <c r="E929" s="52">
        <v>41908</v>
      </c>
      <c r="F929" s="52">
        <v>42734</v>
      </c>
      <c r="G929" s="35" t="s">
        <v>2149</v>
      </c>
      <c r="H929" s="36" t="s">
        <v>2834</v>
      </c>
      <c r="I929" s="35" t="s">
        <v>62</v>
      </c>
    </row>
    <row r="930" spans="1:9" s="35" customFormat="1" ht="112.5" x14ac:dyDescent="0.25">
      <c r="A930" s="35" t="s">
        <v>2835</v>
      </c>
      <c r="B930" s="36" t="s">
        <v>2836</v>
      </c>
      <c r="C930" s="39">
        <v>154279.26</v>
      </c>
      <c r="D930" s="39">
        <v>131137.37</v>
      </c>
      <c r="E930" s="52">
        <v>43707</v>
      </c>
      <c r="F930" s="52">
        <v>44742</v>
      </c>
      <c r="G930" s="35" t="s">
        <v>2149</v>
      </c>
      <c r="H930" s="36" t="s">
        <v>2837</v>
      </c>
      <c r="I930" s="35" t="s">
        <v>62</v>
      </c>
    </row>
    <row r="931" spans="1:9" s="35" customFormat="1" ht="101.25" x14ac:dyDescent="0.25">
      <c r="A931" s="35" t="s">
        <v>2838</v>
      </c>
      <c r="B931" s="36" t="s">
        <v>2839</v>
      </c>
      <c r="C931" s="39">
        <v>152703.62</v>
      </c>
      <c r="D931" s="39">
        <v>113000.68</v>
      </c>
      <c r="E931" s="52">
        <v>43133</v>
      </c>
      <c r="F931" s="52">
        <v>43830</v>
      </c>
      <c r="G931" s="35" t="s">
        <v>2149</v>
      </c>
      <c r="H931" s="36" t="s">
        <v>2840</v>
      </c>
      <c r="I931" s="35" t="s">
        <v>62</v>
      </c>
    </row>
    <row r="932" spans="1:9" s="35" customFormat="1" ht="112.5" x14ac:dyDescent="0.25">
      <c r="A932" s="35" t="s">
        <v>2841</v>
      </c>
      <c r="B932" s="36" t="s">
        <v>2842</v>
      </c>
      <c r="C932" s="39">
        <v>150657.25</v>
      </c>
      <c r="D932" s="39">
        <v>128058.66</v>
      </c>
      <c r="E932" s="52">
        <v>42346</v>
      </c>
      <c r="F932" s="52">
        <v>42719</v>
      </c>
      <c r="G932" s="35" t="s">
        <v>2149</v>
      </c>
      <c r="H932" s="36" t="s">
        <v>2843</v>
      </c>
      <c r="I932" s="35" t="s">
        <v>62</v>
      </c>
    </row>
    <row r="933" spans="1:9" s="35" customFormat="1" ht="112.5" x14ac:dyDescent="0.25">
      <c r="A933" s="35" t="s">
        <v>2844</v>
      </c>
      <c r="B933" s="36" t="s">
        <v>2845</v>
      </c>
      <c r="C933" s="39">
        <v>149883.57999999999</v>
      </c>
      <c r="D933" s="39">
        <v>101171.4</v>
      </c>
      <c r="E933" s="52">
        <v>42781</v>
      </c>
      <c r="F933" s="52">
        <v>44012</v>
      </c>
      <c r="G933" s="35" t="s">
        <v>2149</v>
      </c>
      <c r="H933" s="36" t="s">
        <v>2846</v>
      </c>
      <c r="I933" s="35" t="s">
        <v>62</v>
      </c>
    </row>
    <row r="934" spans="1:9" s="35" customFormat="1" ht="112.5" x14ac:dyDescent="0.25">
      <c r="A934" s="35" t="s">
        <v>2847</v>
      </c>
      <c r="B934" s="36" t="s">
        <v>2848</v>
      </c>
      <c r="C934" s="39">
        <v>135891.57</v>
      </c>
      <c r="D934" s="39">
        <v>115507.83</v>
      </c>
      <c r="E934" s="52">
        <v>43739</v>
      </c>
      <c r="F934" s="52">
        <v>44742</v>
      </c>
      <c r="G934" s="35" t="s">
        <v>2149</v>
      </c>
      <c r="H934" s="36" t="s">
        <v>2849</v>
      </c>
      <c r="I934" s="35" t="s">
        <v>62</v>
      </c>
    </row>
    <row r="935" spans="1:9" s="35" customFormat="1" ht="90" x14ac:dyDescent="0.25">
      <c r="A935" s="35" t="s">
        <v>2850</v>
      </c>
      <c r="B935" s="36" t="s">
        <v>2851</v>
      </c>
      <c r="C935" s="39">
        <v>135849.67000000001</v>
      </c>
      <c r="D935" s="39">
        <v>56488.1</v>
      </c>
      <c r="E935" s="52">
        <v>43054</v>
      </c>
      <c r="F935" s="52">
        <v>43830</v>
      </c>
      <c r="G935" s="35" t="s">
        <v>2149</v>
      </c>
      <c r="H935" s="36" t="s">
        <v>2852</v>
      </c>
      <c r="I935" s="35" t="s">
        <v>62</v>
      </c>
    </row>
    <row r="936" spans="1:9" s="35" customFormat="1" ht="112.5" x14ac:dyDescent="0.25">
      <c r="A936" s="35" t="s">
        <v>2853</v>
      </c>
      <c r="B936" s="36" t="s">
        <v>2854</v>
      </c>
      <c r="C936" s="39">
        <v>131383.07</v>
      </c>
      <c r="D936" s="39">
        <v>111675.61</v>
      </c>
      <c r="E936" s="52">
        <v>43193</v>
      </c>
      <c r="F936" s="52">
        <v>43830</v>
      </c>
      <c r="G936" s="35" t="s">
        <v>2149</v>
      </c>
      <c r="H936" s="36" t="s">
        <v>2855</v>
      </c>
      <c r="I936" s="35" t="s">
        <v>62</v>
      </c>
    </row>
    <row r="937" spans="1:9" s="35" customFormat="1" ht="90" x14ac:dyDescent="0.25">
      <c r="A937" s="35" t="s">
        <v>2856</v>
      </c>
      <c r="B937" s="36" t="s">
        <v>2857</v>
      </c>
      <c r="C937" s="39">
        <v>128858.42</v>
      </c>
      <c r="D937" s="39">
        <v>109529.65</v>
      </c>
      <c r="E937" s="52">
        <v>42732</v>
      </c>
      <c r="F937" s="52">
        <v>43419</v>
      </c>
      <c r="G937" s="35" t="s">
        <v>2149</v>
      </c>
      <c r="H937" s="36" t="s">
        <v>2858</v>
      </c>
      <c r="I937" s="35" t="s">
        <v>62</v>
      </c>
    </row>
    <row r="938" spans="1:9" s="35" customFormat="1" ht="112.5" x14ac:dyDescent="0.25">
      <c r="A938" s="35" t="s">
        <v>2859</v>
      </c>
      <c r="B938" s="36" t="s">
        <v>2860</v>
      </c>
      <c r="C938" s="39">
        <v>128603.71</v>
      </c>
      <c r="D938" s="39">
        <v>107523.9</v>
      </c>
      <c r="E938" s="52">
        <v>42038</v>
      </c>
      <c r="F938" s="52">
        <v>42735</v>
      </c>
      <c r="G938" s="35" t="s">
        <v>2149</v>
      </c>
      <c r="H938" s="36" t="s">
        <v>2861</v>
      </c>
      <c r="I938" s="35" t="s">
        <v>62</v>
      </c>
    </row>
    <row r="939" spans="1:9" s="35" customFormat="1" ht="67.5" x14ac:dyDescent="0.25">
      <c r="A939" s="35" t="s">
        <v>2862</v>
      </c>
      <c r="B939" s="36" t="s">
        <v>2863</v>
      </c>
      <c r="C939" s="39">
        <v>127217.13</v>
      </c>
      <c r="D939" s="39">
        <v>108134.55</v>
      </c>
      <c r="E939" s="52">
        <v>42359</v>
      </c>
      <c r="F939" s="52">
        <v>43921</v>
      </c>
      <c r="G939" s="35" t="s">
        <v>2149</v>
      </c>
      <c r="H939" s="36" t="s">
        <v>2864</v>
      </c>
      <c r="I939" s="35" t="s">
        <v>62</v>
      </c>
    </row>
    <row r="940" spans="1:9" s="35" customFormat="1" ht="112.5" x14ac:dyDescent="0.25">
      <c r="A940" s="35" t="s">
        <v>2865</v>
      </c>
      <c r="B940" s="36" t="s">
        <v>2866</v>
      </c>
      <c r="C940" s="39">
        <v>124670.31</v>
      </c>
      <c r="D940" s="39">
        <v>105969.76</v>
      </c>
      <c r="E940" s="52">
        <v>41701</v>
      </c>
      <c r="F940" s="52">
        <v>42673</v>
      </c>
      <c r="G940" s="35" t="s">
        <v>2149</v>
      </c>
      <c r="H940" s="36" t="s">
        <v>2867</v>
      </c>
      <c r="I940" s="35" t="s">
        <v>62</v>
      </c>
    </row>
    <row r="941" spans="1:9" s="35" customFormat="1" ht="101.25" x14ac:dyDescent="0.25">
      <c r="A941" s="35" t="s">
        <v>2868</v>
      </c>
      <c r="B941" s="36" t="s">
        <v>2869</v>
      </c>
      <c r="C941" s="39">
        <v>123268.08</v>
      </c>
      <c r="D941" s="39">
        <v>104777.87</v>
      </c>
      <c r="E941" s="52">
        <v>43250</v>
      </c>
      <c r="F941" s="52">
        <v>43889</v>
      </c>
      <c r="G941" s="35" t="s">
        <v>2149</v>
      </c>
      <c r="H941" s="36" t="s">
        <v>2870</v>
      </c>
      <c r="I941" s="35" t="s">
        <v>62</v>
      </c>
    </row>
    <row r="942" spans="1:9" s="35" customFormat="1" ht="90" x14ac:dyDescent="0.25">
      <c r="A942" s="35" t="s">
        <v>2871</v>
      </c>
      <c r="B942" s="36" t="s">
        <v>2872</v>
      </c>
      <c r="C942" s="39">
        <v>121794.6</v>
      </c>
      <c r="D942" s="39">
        <v>102805.02</v>
      </c>
      <c r="E942" s="52">
        <v>42736</v>
      </c>
      <c r="F942" s="52">
        <v>44926</v>
      </c>
      <c r="G942" s="35" t="s">
        <v>2149</v>
      </c>
      <c r="H942" s="36" t="s">
        <v>2873</v>
      </c>
      <c r="I942" s="35" t="s">
        <v>62</v>
      </c>
    </row>
    <row r="943" spans="1:9" s="35" customFormat="1" ht="112.5" x14ac:dyDescent="0.25">
      <c r="A943" s="35" t="s">
        <v>2874</v>
      </c>
      <c r="B943" s="36" t="s">
        <v>2875</v>
      </c>
      <c r="C943" s="39">
        <v>119543.45</v>
      </c>
      <c r="D943" s="39">
        <v>101611.93</v>
      </c>
      <c r="E943" s="52">
        <v>42851</v>
      </c>
      <c r="F943" s="52">
        <v>43861</v>
      </c>
      <c r="G943" s="35" t="s">
        <v>2149</v>
      </c>
      <c r="H943" s="36" t="s">
        <v>2876</v>
      </c>
      <c r="I943" s="35" t="s">
        <v>62</v>
      </c>
    </row>
    <row r="944" spans="1:9" s="35" customFormat="1" ht="123.75" x14ac:dyDescent="0.25">
      <c r="A944" s="35" t="s">
        <v>2877</v>
      </c>
      <c r="B944" s="36" t="s">
        <v>2878</v>
      </c>
      <c r="C944" s="39">
        <v>115377.87</v>
      </c>
      <c r="D944" s="39">
        <v>98071.19</v>
      </c>
      <c r="E944" s="52">
        <v>43955</v>
      </c>
      <c r="F944" s="52">
        <v>44498</v>
      </c>
      <c r="G944" s="35" t="s">
        <v>2149</v>
      </c>
      <c r="H944" s="36" t="s">
        <v>2879</v>
      </c>
      <c r="I944" s="35" t="s">
        <v>62</v>
      </c>
    </row>
    <row r="945" spans="1:9" s="35" customFormat="1" ht="112.5" x14ac:dyDescent="0.25">
      <c r="A945" s="35" t="s">
        <v>2880</v>
      </c>
      <c r="B945" s="36" t="s">
        <v>2881</v>
      </c>
      <c r="C945" s="39">
        <v>111559.03</v>
      </c>
      <c r="D945" s="39">
        <v>94825.18</v>
      </c>
      <c r="E945" s="52">
        <v>42843</v>
      </c>
      <c r="F945" s="52">
        <v>44012</v>
      </c>
      <c r="G945" s="35" t="s">
        <v>2149</v>
      </c>
      <c r="H945" s="36" t="s">
        <v>2882</v>
      </c>
      <c r="I945" s="35" t="s">
        <v>62</v>
      </c>
    </row>
    <row r="946" spans="1:9" s="35" customFormat="1" ht="112.5" x14ac:dyDescent="0.25">
      <c r="A946" s="35" t="s">
        <v>2883</v>
      </c>
      <c r="B946" s="36" t="s">
        <v>2884</v>
      </c>
      <c r="C946" s="39">
        <v>108569.99</v>
      </c>
      <c r="D946" s="39">
        <v>92284.49</v>
      </c>
      <c r="E946" s="52">
        <v>42696</v>
      </c>
      <c r="F946" s="52">
        <v>43799</v>
      </c>
      <c r="G946" s="35" t="s">
        <v>2149</v>
      </c>
      <c r="H946" s="36" t="s">
        <v>2885</v>
      </c>
      <c r="I946" s="35" t="s">
        <v>62</v>
      </c>
    </row>
    <row r="947" spans="1:9" s="35" customFormat="1" ht="112.5" x14ac:dyDescent="0.25">
      <c r="A947" s="35" t="s">
        <v>2886</v>
      </c>
      <c r="B947" s="36" t="s">
        <v>2887</v>
      </c>
      <c r="C947" s="39">
        <v>106773.82</v>
      </c>
      <c r="D947" s="39">
        <v>90757.75</v>
      </c>
      <c r="E947" s="52">
        <v>43637</v>
      </c>
      <c r="F947" s="52">
        <v>44104</v>
      </c>
      <c r="G947" s="35" t="s">
        <v>2149</v>
      </c>
      <c r="H947" s="36" t="s">
        <v>2888</v>
      </c>
      <c r="I947" s="35" t="s">
        <v>62</v>
      </c>
    </row>
    <row r="948" spans="1:9" s="35" customFormat="1" ht="112.5" x14ac:dyDescent="0.25">
      <c r="A948" s="35" t="s">
        <v>2889</v>
      </c>
      <c r="B948" s="36" t="s">
        <v>2890</v>
      </c>
      <c r="C948" s="39">
        <v>100133.97</v>
      </c>
      <c r="D948" s="39">
        <v>85113.88</v>
      </c>
      <c r="E948" s="52">
        <v>43145</v>
      </c>
      <c r="F948" s="52">
        <v>44926</v>
      </c>
      <c r="G948" s="35" t="s">
        <v>2149</v>
      </c>
      <c r="H948" s="36" t="s">
        <v>2891</v>
      </c>
      <c r="I948" s="35" t="s">
        <v>62</v>
      </c>
    </row>
    <row r="949" spans="1:9" s="35" customFormat="1" ht="112.5" x14ac:dyDescent="0.25">
      <c r="A949" s="35" t="s">
        <v>2892</v>
      </c>
      <c r="B949" s="36" t="s">
        <v>2893</v>
      </c>
      <c r="C949" s="39">
        <v>99613.33</v>
      </c>
      <c r="D949" s="39">
        <v>84671.32</v>
      </c>
      <c r="E949" s="52">
        <v>41640</v>
      </c>
      <c r="F949" s="52">
        <v>43281</v>
      </c>
      <c r="G949" s="35" t="s">
        <v>2149</v>
      </c>
      <c r="H949" s="36" t="s">
        <v>2894</v>
      </c>
      <c r="I949" s="35" t="s">
        <v>62</v>
      </c>
    </row>
    <row r="950" spans="1:9" s="35" customFormat="1" ht="112.5" x14ac:dyDescent="0.25">
      <c r="A950" s="35" t="s">
        <v>2895</v>
      </c>
      <c r="B950" s="36" t="s">
        <v>2896</v>
      </c>
      <c r="C950" s="39">
        <v>96113.3</v>
      </c>
      <c r="D950" s="39">
        <v>81696.289999999994</v>
      </c>
      <c r="E950" s="52">
        <v>42786</v>
      </c>
      <c r="F950" s="52">
        <v>43281</v>
      </c>
      <c r="G950" s="35" t="s">
        <v>2149</v>
      </c>
      <c r="H950" s="36" t="s">
        <v>2897</v>
      </c>
      <c r="I950" s="35" t="s">
        <v>62</v>
      </c>
    </row>
    <row r="951" spans="1:9" s="35" customFormat="1" ht="101.25" x14ac:dyDescent="0.25">
      <c r="A951" s="35" t="s">
        <v>2898</v>
      </c>
      <c r="B951" s="36" t="s">
        <v>2899</v>
      </c>
      <c r="C951" s="39">
        <v>92143.79</v>
      </c>
      <c r="D951" s="39">
        <v>78322.23</v>
      </c>
      <c r="E951" s="52">
        <v>43678</v>
      </c>
      <c r="F951" s="52">
        <v>44561</v>
      </c>
      <c r="G951" s="35" t="s">
        <v>2149</v>
      </c>
      <c r="H951" s="36" t="s">
        <v>2900</v>
      </c>
      <c r="I951" s="35" t="s">
        <v>62</v>
      </c>
    </row>
    <row r="952" spans="1:9" s="35" customFormat="1" ht="112.5" x14ac:dyDescent="0.25">
      <c r="A952" s="35" t="s">
        <v>2901</v>
      </c>
      <c r="B952" s="36" t="s">
        <v>2902</v>
      </c>
      <c r="C952" s="39">
        <v>89258.53</v>
      </c>
      <c r="D952" s="39">
        <v>75869.75</v>
      </c>
      <c r="E952" s="52">
        <v>43643</v>
      </c>
      <c r="F952" s="52">
        <v>44377</v>
      </c>
      <c r="G952" s="35" t="s">
        <v>2149</v>
      </c>
      <c r="H952" s="36" t="s">
        <v>2903</v>
      </c>
      <c r="I952" s="35" t="s">
        <v>62</v>
      </c>
    </row>
    <row r="953" spans="1:9" s="35" customFormat="1" ht="101.25" x14ac:dyDescent="0.25">
      <c r="A953" s="35" t="s">
        <v>2904</v>
      </c>
      <c r="B953" s="36" t="s">
        <v>2905</v>
      </c>
      <c r="C953" s="39">
        <v>84391.14</v>
      </c>
      <c r="D953" s="39">
        <v>70694.070000000007</v>
      </c>
      <c r="E953" s="52">
        <v>43328</v>
      </c>
      <c r="F953" s="52">
        <v>43646</v>
      </c>
      <c r="G953" s="35" t="s">
        <v>2149</v>
      </c>
      <c r="H953" s="36" t="s">
        <v>2906</v>
      </c>
      <c r="I953" s="35" t="s">
        <v>62</v>
      </c>
    </row>
    <row r="954" spans="1:9" s="35" customFormat="1" ht="90" x14ac:dyDescent="0.25">
      <c r="A954" s="35" t="s">
        <v>2907</v>
      </c>
      <c r="B954" s="36" t="s">
        <v>2908</v>
      </c>
      <c r="C954" s="39">
        <v>80638.13</v>
      </c>
      <c r="D954" s="39">
        <v>68542.41</v>
      </c>
      <c r="E954" s="52">
        <v>43005</v>
      </c>
      <c r="F954" s="52">
        <v>44134</v>
      </c>
      <c r="G954" s="35" t="s">
        <v>2149</v>
      </c>
      <c r="H954" s="36" t="s">
        <v>2909</v>
      </c>
      <c r="I954" s="35" t="s">
        <v>62</v>
      </c>
    </row>
    <row r="955" spans="1:9" s="35" customFormat="1" ht="90" x14ac:dyDescent="0.25">
      <c r="A955" s="35" t="s">
        <v>2910</v>
      </c>
      <c r="B955" s="36" t="s">
        <v>2911</v>
      </c>
      <c r="C955" s="39">
        <v>77228.69</v>
      </c>
      <c r="D955" s="39">
        <v>65644.38</v>
      </c>
      <c r="E955" s="52">
        <v>43192</v>
      </c>
      <c r="F955" s="52">
        <v>43646</v>
      </c>
      <c r="G955" s="35" t="s">
        <v>2149</v>
      </c>
      <c r="H955" s="36" t="s">
        <v>2912</v>
      </c>
      <c r="I955" s="35" t="s">
        <v>62</v>
      </c>
    </row>
    <row r="956" spans="1:9" s="35" customFormat="1" ht="112.5" x14ac:dyDescent="0.25">
      <c r="A956" s="35" t="s">
        <v>2913</v>
      </c>
      <c r="B956" s="36" t="s">
        <v>2914</v>
      </c>
      <c r="C956" s="39">
        <v>76295.929999999993</v>
      </c>
      <c r="D956" s="39">
        <v>64392.08</v>
      </c>
      <c r="E956" s="52">
        <v>43192</v>
      </c>
      <c r="F956" s="52">
        <v>44195</v>
      </c>
      <c r="G956" s="35" t="s">
        <v>2149</v>
      </c>
      <c r="H956" s="36" t="s">
        <v>2915</v>
      </c>
      <c r="I956" s="35" t="s">
        <v>62</v>
      </c>
    </row>
    <row r="957" spans="1:9" s="35" customFormat="1" ht="56.25" x14ac:dyDescent="0.25">
      <c r="A957" s="35" t="s">
        <v>2916</v>
      </c>
      <c r="B957" s="36" t="s">
        <v>2917</v>
      </c>
      <c r="C957" s="39">
        <v>71029.91</v>
      </c>
      <c r="D957" s="39">
        <v>60375.42</v>
      </c>
      <c r="E957" s="52">
        <v>43554</v>
      </c>
      <c r="F957" s="52">
        <v>43738</v>
      </c>
      <c r="G957" s="35" t="s">
        <v>2149</v>
      </c>
      <c r="H957" s="36" t="s">
        <v>2918</v>
      </c>
      <c r="I957" s="35" t="s">
        <v>62</v>
      </c>
    </row>
    <row r="958" spans="1:9" s="35" customFormat="1" ht="67.5" x14ac:dyDescent="0.25">
      <c r="A958" s="35" t="s">
        <v>2919</v>
      </c>
      <c r="B958" s="36" t="s">
        <v>2920</v>
      </c>
      <c r="C958" s="39">
        <v>70203.850000000006</v>
      </c>
      <c r="D958" s="39">
        <v>54024.6</v>
      </c>
      <c r="E958" s="52">
        <v>42702</v>
      </c>
      <c r="F958" s="52">
        <v>43738</v>
      </c>
      <c r="G958" s="35" t="s">
        <v>2149</v>
      </c>
      <c r="H958" s="36" t="s">
        <v>2921</v>
      </c>
      <c r="I958" s="35" t="s">
        <v>62</v>
      </c>
    </row>
    <row r="959" spans="1:9" s="35" customFormat="1" ht="101.25" x14ac:dyDescent="0.25">
      <c r="A959" s="35" t="s">
        <v>2922</v>
      </c>
      <c r="B959" s="36" t="s">
        <v>2923</v>
      </c>
      <c r="C959" s="39">
        <v>62855.86</v>
      </c>
      <c r="D959" s="39">
        <v>46763.03</v>
      </c>
      <c r="E959" s="52">
        <v>43193</v>
      </c>
      <c r="F959" s="52">
        <v>43830</v>
      </c>
      <c r="G959" s="35" t="s">
        <v>2149</v>
      </c>
      <c r="H959" s="36" t="s">
        <v>2924</v>
      </c>
      <c r="I959" s="35" t="s">
        <v>62</v>
      </c>
    </row>
    <row r="960" spans="1:9" s="35" customFormat="1" ht="101.25" x14ac:dyDescent="0.25">
      <c r="A960" s="35" t="s">
        <v>2925</v>
      </c>
      <c r="B960" s="36" t="s">
        <v>2926</v>
      </c>
      <c r="C960" s="39">
        <v>62017.43</v>
      </c>
      <c r="D960" s="39">
        <v>52714.81</v>
      </c>
      <c r="E960" s="52">
        <v>42705</v>
      </c>
      <c r="F960" s="52">
        <v>43403</v>
      </c>
      <c r="G960" s="35" t="s">
        <v>2149</v>
      </c>
      <c r="H960" s="36" t="s">
        <v>2927</v>
      </c>
      <c r="I960" s="35" t="s">
        <v>62</v>
      </c>
    </row>
    <row r="961" spans="1:9" s="35" customFormat="1" ht="112.5" x14ac:dyDescent="0.25">
      <c r="A961" s="35" t="s">
        <v>2928</v>
      </c>
      <c r="B961" s="36" t="s">
        <v>2929</v>
      </c>
      <c r="C961" s="39">
        <v>61630.09</v>
      </c>
      <c r="D961" s="39">
        <v>52385.58</v>
      </c>
      <c r="E961" s="52">
        <v>43647</v>
      </c>
      <c r="F961" s="52">
        <v>44286</v>
      </c>
      <c r="G961" s="35" t="s">
        <v>2149</v>
      </c>
      <c r="H961" s="36" t="s">
        <v>2930</v>
      </c>
      <c r="I961" s="35" t="s">
        <v>62</v>
      </c>
    </row>
    <row r="962" spans="1:9" s="35" customFormat="1" ht="78.75" x14ac:dyDescent="0.25">
      <c r="A962" s="35" t="s">
        <v>2931</v>
      </c>
      <c r="B962" s="36" t="s">
        <v>2932</v>
      </c>
      <c r="C962" s="39">
        <v>49346.15</v>
      </c>
      <c r="D962" s="39">
        <v>41944.23</v>
      </c>
      <c r="E962" s="52">
        <v>43342</v>
      </c>
      <c r="F962" s="52">
        <v>44012</v>
      </c>
      <c r="G962" s="35" t="s">
        <v>2149</v>
      </c>
      <c r="H962" s="36" t="s">
        <v>2933</v>
      </c>
      <c r="I962" s="35" t="s">
        <v>62</v>
      </c>
    </row>
    <row r="963" spans="1:9" s="35" customFormat="1" ht="112.5" x14ac:dyDescent="0.25">
      <c r="A963" s="35" t="s">
        <v>2934</v>
      </c>
      <c r="B963" s="36" t="s">
        <v>2935</v>
      </c>
      <c r="C963" s="39">
        <v>48256.88</v>
      </c>
      <c r="D963" s="39">
        <v>41018.35</v>
      </c>
      <c r="E963" s="52">
        <v>42359</v>
      </c>
      <c r="F963" s="52">
        <v>42735</v>
      </c>
      <c r="G963" s="35" t="s">
        <v>2149</v>
      </c>
      <c r="H963" s="36" t="s">
        <v>2936</v>
      </c>
      <c r="I963" s="35" t="s">
        <v>62</v>
      </c>
    </row>
    <row r="964" spans="1:9" s="35" customFormat="1" ht="112.5" x14ac:dyDescent="0.25">
      <c r="A964" s="35" t="s">
        <v>2937</v>
      </c>
      <c r="B964" s="36" t="s">
        <v>2938</v>
      </c>
      <c r="C964" s="39">
        <v>44905.71</v>
      </c>
      <c r="D964" s="39">
        <v>38169.85</v>
      </c>
      <c r="E964" s="52">
        <v>42856</v>
      </c>
      <c r="F964" s="52">
        <v>43285</v>
      </c>
      <c r="G964" s="35" t="s">
        <v>2149</v>
      </c>
      <c r="H964" s="36" t="s">
        <v>2939</v>
      </c>
      <c r="I964" s="35" t="s">
        <v>62</v>
      </c>
    </row>
    <row r="965" spans="1:9" s="35" customFormat="1" ht="45" x14ac:dyDescent="0.25">
      <c r="A965" s="35" t="s">
        <v>2940</v>
      </c>
      <c r="B965" s="36" t="s">
        <v>2941</v>
      </c>
      <c r="C965" s="39">
        <v>29093.919999999998</v>
      </c>
      <c r="D965" s="39">
        <v>24729.82</v>
      </c>
      <c r="E965" s="52">
        <v>43252</v>
      </c>
      <c r="F965" s="52">
        <v>43616</v>
      </c>
      <c r="G965" s="35" t="s">
        <v>2149</v>
      </c>
      <c r="H965" s="36" t="s">
        <v>2942</v>
      </c>
      <c r="I965" s="35" t="s">
        <v>62</v>
      </c>
    </row>
    <row r="966" spans="1:9" s="35" customFormat="1" ht="78.75" x14ac:dyDescent="0.25">
      <c r="A966" s="35" t="s">
        <v>2943</v>
      </c>
      <c r="B966" s="36" t="s">
        <v>2944</v>
      </c>
      <c r="C966" s="39">
        <v>28122.17</v>
      </c>
      <c r="D966" s="39">
        <v>23903.85</v>
      </c>
      <c r="E966" s="52">
        <v>43222</v>
      </c>
      <c r="F966" s="52">
        <v>43830</v>
      </c>
      <c r="G966" s="35" t="s">
        <v>2149</v>
      </c>
      <c r="H966" s="36" t="s">
        <v>2945</v>
      </c>
      <c r="I966" s="35" t="s">
        <v>62</v>
      </c>
    </row>
    <row r="967" spans="1:9" s="35" customFormat="1" ht="101.25" x14ac:dyDescent="0.25">
      <c r="A967" s="35" t="s">
        <v>2946</v>
      </c>
      <c r="B967" s="36" t="s">
        <v>2947</v>
      </c>
      <c r="C967" s="39">
        <v>27080.47</v>
      </c>
      <c r="D967" s="39">
        <v>23018.400000000001</v>
      </c>
      <c r="E967" s="52">
        <v>43409</v>
      </c>
      <c r="F967" s="52">
        <v>43830</v>
      </c>
      <c r="G967" s="35" t="s">
        <v>2149</v>
      </c>
      <c r="H967" s="36" t="s">
        <v>2948</v>
      </c>
      <c r="I967" s="35" t="s">
        <v>62</v>
      </c>
    </row>
    <row r="968" spans="1:9" s="35" customFormat="1" ht="112.5" x14ac:dyDescent="0.25">
      <c r="A968" s="35" t="s">
        <v>2949</v>
      </c>
      <c r="B968" s="36" t="s">
        <v>2950</v>
      </c>
      <c r="C968" s="39">
        <v>24645.62</v>
      </c>
      <c r="D968" s="39">
        <v>20948.78</v>
      </c>
      <c r="E968" s="52">
        <v>43313</v>
      </c>
      <c r="F968" s="52">
        <v>44135</v>
      </c>
      <c r="G968" s="35" t="s">
        <v>2149</v>
      </c>
      <c r="H968" s="36" t="s">
        <v>2951</v>
      </c>
      <c r="I968" s="35" t="s">
        <v>62</v>
      </c>
    </row>
    <row r="969" spans="1:9" s="35" customFormat="1" ht="78.75" x14ac:dyDescent="0.25">
      <c r="A969" s="35" t="s">
        <v>2952</v>
      </c>
      <c r="B969" s="36" t="s">
        <v>2953</v>
      </c>
      <c r="C969" s="39">
        <v>24191.08</v>
      </c>
      <c r="D969" s="39">
        <v>20562.419999999998</v>
      </c>
      <c r="E969" s="52">
        <v>43445</v>
      </c>
      <c r="F969" s="52">
        <v>43830</v>
      </c>
      <c r="G969" s="35" t="s">
        <v>2149</v>
      </c>
      <c r="H969" s="36" t="s">
        <v>2954</v>
      </c>
      <c r="I969" s="35" t="s">
        <v>62</v>
      </c>
    </row>
    <row r="970" spans="1:9" s="35" customFormat="1" ht="67.5" x14ac:dyDescent="0.25">
      <c r="A970" s="35" t="s">
        <v>2955</v>
      </c>
      <c r="B970" s="36" t="s">
        <v>2956</v>
      </c>
      <c r="C970" s="39">
        <v>23964.1</v>
      </c>
      <c r="D970" s="39">
        <v>20369.48</v>
      </c>
      <c r="E970" s="52">
        <v>43346</v>
      </c>
      <c r="F970" s="52">
        <v>43616</v>
      </c>
      <c r="G970" s="35" t="s">
        <v>2149</v>
      </c>
      <c r="H970" s="36" t="s">
        <v>2957</v>
      </c>
      <c r="I970" s="35" t="s">
        <v>62</v>
      </c>
    </row>
    <row r="971" spans="1:9" s="35" customFormat="1" ht="67.5" x14ac:dyDescent="0.25">
      <c r="A971" s="35" t="s">
        <v>2958</v>
      </c>
      <c r="B971" s="36" t="s">
        <v>2959</v>
      </c>
      <c r="C971" s="39">
        <v>17880.12</v>
      </c>
      <c r="D971" s="39">
        <v>15198.1</v>
      </c>
      <c r="E971" s="52">
        <v>42724</v>
      </c>
      <c r="F971" s="52">
        <v>43100</v>
      </c>
      <c r="G971" s="35" t="s">
        <v>2149</v>
      </c>
      <c r="H971" s="36" t="s">
        <v>2960</v>
      </c>
      <c r="I971" s="35" t="s">
        <v>62</v>
      </c>
    </row>
    <row r="972" spans="1:9" s="35" customFormat="1" ht="67.5" x14ac:dyDescent="0.25">
      <c r="A972" s="35" t="s">
        <v>2961</v>
      </c>
      <c r="B972" s="36" t="s">
        <v>2962</v>
      </c>
      <c r="C972" s="39">
        <v>9287.0300000000007</v>
      </c>
      <c r="D972" s="39">
        <v>7893.97</v>
      </c>
      <c r="E972" s="52">
        <v>42724</v>
      </c>
      <c r="F972" s="52">
        <v>43555</v>
      </c>
      <c r="G972" s="35" t="s">
        <v>2149</v>
      </c>
      <c r="H972" s="36" t="s">
        <v>2963</v>
      </c>
      <c r="I972" s="35" t="s">
        <v>62</v>
      </c>
    </row>
    <row r="973" spans="1:9" s="35" customFormat="1" ht="22.5" x14ac:dyDescent="0.25">
      <c r="A973" s="35" t="s">
        <v>2964</v>
      </c>
      <c r="B973" s="36" t="s">
        <v>2965</v>
      </c>
      <c r="C973" s="39">
        <v>3031723.72</v>
      </c>
      <c r="D973" s="39">
        <v>2576965.16</v>
      </c>
      <c r="E973" s="52">
        <v>42826</v>
      </c>
      <c r="F973" s="52">
        <v>44834</v>
      </c>
      <c r="G973" s="35" t="s">
        <v>2966</v>
      </c>
      <c r="H973" s="36" t="s">
        <v>2967</v>
      </c>
      <c r="I973" s="35" t="s">
        <v>62</v>
      </c>
    </row>
    <row r="974" spans="1:9" s="35" customFormat="1" ht="33.75" x14ac:dyDescent="0.25">
      <c r="A974" s="35" t="s">
        <v>2968</v>
      </c>
      <c r="B974" s="36" t="s">
        <v>2969</v>
      </c>
      <c r="C974" s="39">
        <v>2505437.94</v>
      </c>
      <c r="D974" s="39">
        <v>2129622.25</v>
      </c>
      <c r="E974" s="52">
        <v>41779</v>
      </c>
      <c r="F974" s="52">
        <v>43599</v>
      </c>
      <c r="G974" s="35" t="s">
        <v>2966</v>
      </c>
      <c r="H974" s="36" t="s">
        <v>2970</v>
      </c>
      <c r="I974" s="35" t="s">
        <v>62</v>
      </c>
    </row>
    <row r="975" spans="1:9" s="35" customFormat="1" ht="33.75" x14ac:dyDescent="0.25">
      <c r="A975" s="35" t="s">
        <v>2971</v>
      </c>
      <c r="B975" s="36" t="s">
        <v>2972</v>
      </c>
      <c r="C975" s="39">
        <v>2212156.59</v>
      </c>
      <c r="D975" s="39">
        <v>1106078.3</v>
      </c>
      <c r="E975" s="52">
        <v>42163</v>
      </c>
      <c r="F975" s="52">
        <v>43434</v>
      </c>
      <c r="G975" s="35" t="s">
        <v>2966</v>
      </c>
      <c r="H975" s="36" t="s">
        <v>2973</v>
      </c>
      <c r="I975" s="35" t="s">
        <v>62</v>
      </c>
    </row>
    <row r="976" spans="1:9" s="35" customFormat="1" ht="22.5" x14ac:dyDescent="0.25">
      <c r="A976" s="35" t="s">
        <v>2974</v>
      </c>
      <c r="B976" s="36" t="s">
        <v>2975</v>
      </c>
      <c r="C976" s="39">
        <v>1355444.7</v>
      </c>
      <c r="D976" s="39">
        <v>677722.35</v>
      </c>
      <c r="E976" s="52">
        <v>42541</v>
      </c>
      <c r="F976" s="52">
        <v>43404</v>
      </c>
      <c r="G976" s="35" t="s">
        <v>2966</v>
      </c>
      <c r="H976" s="36" t="s">
        <v>2976</v>
      </c>
      <c r="I976" s="35" t="s">
        <v>62</v>
      </c>
    </row>
    <row r="977" spans="1:9" s="35" customFormat="1" ht="22.5" x14ac:dyDescent="0.25">
      <c r="A977" s="35" t="s">
        <v>2980</v>
      </c>
      <c r="B977" s="36" t="s">
        <v>2981</v>
      </c>
      <c r="C977" s="39">
        <v>996314.4</v>
      </c>
      <c r="D977" s="39">
        <v>747235.8</v>
      </c>
      <c r="E977" s="52">
        <v>43647</v>
      </c>
      <c r="F977" s="52">
        <v>44377</v>
      </c>
      <c r="G977" s="35" t="s">
        <v>2966</v>
      </c>
      <c r="H977" s="36" t="s">
        <v>2982</v>
      </c>
      <c r="I977" s="35" t="s">
        <v>62</v>
      </c>
    </row>
    <row r="978" spans="1:9" s="35" customFormat="1" ht="22.5" x14ac:dyDescent="0.25">
      <c r="A978" s="35" t="s">
        <v>2983</v>
      </c>
      <c r="B978" s="36" t="s">
        <v>2984</v>
      </c>
      <c r="C978" s="39">
        <v>871214.57</v>
      </c>
      <c r="D978" s="39">
        <v>740532.38</v>
      </c>
      <c r="E978" s="52">
        <v>43461</v>
      </c>
      <c r="F978" s="52">
        <v>44561</v>
      </c>
      <c r="G978" s="35" t="s">
        <v>2966</v>
      </c>
      <c r="H978" s="36" t="s">
        <v>2985</v>
      </c>
      <c r="I978" s="35" t="s">
        <v>62</v>
      </c>
    </row>
    <row r="979" spans="1:9" s="35" customFormat="1" ht="22.5" x14ac:dyDescent="0.25">
      <c r="A979" s="35" t="s">
        <v>2986</v>
      </c>
      <c r="B979" s="36" t="s">
        <v>2987</v>
      </c>
      <c r="C979" s="39">
        <v>542490.01</v>
      </c>
      <c r="D979" s="39">
        <v>461116.51</v>
      </c>
      <c r="E979" s="52">
        <v>42186</v>
      </c>
      <c r="F979" s="52">
        <v>43190</v>
      </c>
      <c r="G979" s="35" t="s">
        <v>2966</v>
      </c>
      <c r="H979" s="36" t="s">
        <v>2988</v>
      </c>
      <c r="I979" s="35" t="s">
        <v>62</v>
      </c>
    </row>
    <row r="980" spans="1:9" s="35" customFormat="1" ht="33.75" x14ac:dyDescent="0.25">
      <c r="A980" s="35" t="s">
        <v>2989</v>
      </c>
      <c r="B980" s="36" t="s">
        <v>2990</v>
      </c>
      <c r="C980" s="39">
        <v>483643.45</v>
      </c>
      <c r="D980" s="39">
        <v>411096.93</v>
      </c>
      <c r="E980" s="52">
        <v>42736</v>
      </c>
      <c r="F980" s="52">
        <v>43707</v>
      </c>
      <c r="G980" s="35" t="s">
        <v>2966</v>
      </c>
      <c r="H980" s="36" t="s">
        <v>2991</v>
      </c>
      <c r="I980" s="35" t="s">
        <v>62</v>
      </c>
    </row>
    <row r="981" spans="1:9" s="35" customFormat="1" ht="22.5" x14ac:dyDescent="0.25">
      <c r="A981" s="35" t="s">
        <v>2992</v>
      </c>
      <c r="B981" s="36" t="s">
        <v>2993</v>
      </c>
      <c r="C981" s="39">
        <v>471588.04</v>
      </c>
      <c r="D981" s="39">
        <v>235794.02</v>
      </c>
      <c r="E981" s="52">
        <v>44227</v>
      </c>
      <c r="F981" s="52">
        <v>44561</v>
      </c>
      <c r="G981" s="35" t="s">
        <v>2966</v>
      </c>
      <c r="H981" s="36" t="s">
        <v>2994</v>
      </c>
      <c r="I981" s="35" t="s">
        <v>62</v>
      </c>
    </row>
    <row r="982" spans="1:9" s="35" customFormat="1" ht="22.5" x14ac:dyDescent="0.25">
      <c r="A982" s="35" t="s">
        <v>2995</v>
      </c>
      <c r="B982" s="36" t="s">
        <v>2996</v>
      </c>
      <c r="C982" s="39">
        <v>354886.03</v>
      </c>
      <c r="D982" s="39">
        <v>301653.13</v>
      </c>
      <c r="E982" s="52">
        <v>42781</v>
      </c>
      <c r="F982" s="52">
        <v>43039</v>
      </c>
      <c r="G982" s="35" t="s">
        <v>2966</v>
      </c>
      <c r="H982" s="36" t="s">
        <v>2997</v>
      </c>
      <c r="I982" s="35" t="s">
        <v>62</v>
      </c>
    </row>
    <row r="983" spans="1:9" s="35" customFormat="1" ht="22.5" x14ac:dyDescent="0.25">
      <c r="A983" s="35" t="s">
        <v>2998</v>
      </c>
      <c r="B983" s="36" t="s">
        <v>2999</v>
      </c>
      <c r="C983" s="39">
        <v>350000</v>
      </c>
      <c r="D983" s="39">
        <v>297500</v>
      </c>
      <c r="E983" s="52">
        <v>42737</v>
      </c>
      <c r="F983" s="52">
        <v>43555</v>
      </c>
      <c r="G983" s="35" t="s">
        <v>2966</v>
      </c>
      <c r="H983" s="36" t="s">
        <v>3000</v>
      </c>
      <c r="I983" s="35" t="s">
        <v>62</v>
      </c>
    </row>
    <row r="984" spans="1:9" s="35" customFormat="1" ht="22.5" x14ac:dyDescent="0.25">
      <c r="A984" s="35" t="s">
        <v>3001</v>
      </c>
      <c r="B984" s="36" t="s">
        <v>3002</v>
      </c>
      <c r="C984" s="39">
        <v>348538.82</v>
      </c>
      <c r="D984" s="39">
        <v>296258</v>
      </c>
      <c r="E984" s="52">
        <v>42552</v>
      </c>
      <c r="F984" s="52">
        <v>43677</v>
      </c>
      <c r="G984" s="35" t="s">
        <v>2966</v>
      </c>
      <c r="H984" s="36" t="s">
        <v>3003</v>
      </c>
      <c r="I984" s="35" t="s">
        <v>62</v>
      </c>
    </row>
    <row r="985" spans="1:9" s="35" customFormat="1" ht="22.5" x14ac:dyDescent="0.25">
      <c r="A985" s="35" t="s">
        <v>3004</v>
      </c>
      <c r="B985" s="36" t="s">
        <v>3005</v>
      </c>
      <c r="C985" s="39">
        <v>347753.32</v>
      </c>
      <c r="D985" s="39">
        <v>295590.32</v>
      </c>
      <c r="E985" s="52">
        <v>42767</v>
      </c>
      <c r="F985" s="52">
        <v>44104</v>
      </c>
      <c r="G985" s="35" t="s">
        <v>2966</v>
      </c>
      <c r="H985" s="36" t="s">
        <v>3006</v>
      </c>
      <c r="I985" s="35" t="s">
        <v>62</v>
      </c>
    </row>
    <row r="986" spans="1:9" s="35" customFormat="1" ht="22.5" x14ac:dyDescent="0.25">
      <c r="A986" s="35" t="s">
        <v>3007</v>
      </c>
      <c r="B986" s="36" t="s">
        <v>3008</v>
      </c>
      <c r="C986" s="39">
        <v>346713.24</v>
      </c>
      <c r="D986" s="39">
        <v>294706.25</v>
      </c>
      <c r="E986" s="52">
        <v>44166</v>
      </c>
      <c r="F986" s="52">
        <v>44347</v>
      </c>
      <c r="G986" s="35" t="s">
        <v>2966</v>
      </c>
      <c r="H986" s="36" t="s">
        <v>3009</v>
      </c>
      <c r="I986" s="35" t="s">
        <v>62</v>
      </c>
    </row>
    <row r="987" spans="1:9" s="35" customFormat="1" ht="33.75" x14ac:dyDescent="0.25">
      <c r="A987" s="35" t="s">
        <v>3010</v>
      </c>
      <c r="B987" s="36" t="s">
        <v>3011</v>
      </c>
      <c r="C987" s="39">
        <v>338653.35</v>
      </c>
      <c r="D987" s="39">
        <v>287855.34999999998</v>
      </c>
      <c r="E987" s="52">
        <v>43200</v>
      </c>
      <c r="F987" s="52">
        <v>44196</v>
      </c>
      <c r="G987" s="35" t="s">
        <v>2966</v>
      </c>
      <c r="H987" s="36" t="s">
        <v>3012</v>
      </c>
      <c r="I987" s="35" t="s">
        <v>62</v>
      </c>
    </row>
    <row r="988" spans="1:9" s="35" customFormat="1" ht="33.75" x14ac:dyDescent="0.25">
      <c r="A988" s="35" t="s">
        <v>3013</v>
      </c>
      <c r="B988" s="36" t="s">
        <v>3014</v>
      </c>
      <c r="C988" s="39">
        <v>333860.46999999997</v>
      </c>
      <c r="D988" s="39">
        <v>283781.40000000002</v>
      </c>
      <c r="E988" s="52">
        <v>42675</v>
      </c>
      <c r="F988" s="52">
        <v>43496</v>
      </c>
      <c r="G988" s="35" t="s">
        <v>2966</v>
      </c>
      <c r="H988" s="36" t="s">
        <v>3015</v>
      </c>
      <c r="I988" s="35" t="s">
        <v>62</v>
      </c>
    </row>
    <row r="989" spans="1:9" s="35" customFormat="1" ht="22.5" x14ac:dyDescent="0.25">
      <c r="A989" s="35" t="s">
        <v>3016</v>
      </c>
      <c r="B989" s="36" t="s">
        <v>3017</v>
      </c>
      <c r="C989" s="39">
        <v>332531.03000000003</v>
      </c>
      <c r="D989" s="39">
        <v>282651.38</v>
      </c>
      <c r="E989" s="52">
        <v>43585</v>
      </c>
      <c r="F989" s="52">
        <v>44165</v>
      </c>
      <c r="G989" s="35" t="s">
        <v>2966</v>
      </c>
      <c r="H989" s="36" t="s">
        <v>3018</v>
      </c>
      <c r="I989" s="35" t="s">
        <v>62</v>
      </c>
    </row>
    <row r="990" spans="1:9" s="35" customFormat="1" ht="22.5" x14ac:dyDescent="0.25">
      <c r="A990" s="35" t="s">
        <v>3019</v>
      </c>
      <c r="B990" s="36" t="s">
        <v>3020</v>
      </c>
      <c r="C990" s="39">
        <v>321690.89</v>
      </c>
      <c r="D990" s="39">
        <v>273437.26</v>
      </c>
      <c r="E990" s="52">
        <v>44105</v>
      </c>
      <c r="F990" s="52">
        <v>44834</v>
      </c>
      <c r="G990" s="35" t="s">
        <v>2966</v>
      </c>
      <c r="H990" s="36" t="s">
        <v>3021</v>
      </c>
      <c r="I990" s="35" t="s">
        <v>62</v>
      </c>
    </row>
    <row r="991" spans="1:9" s="35" customFormat="1" ht="33.75" x14ac:dyDescent="0.25">
      <c r="A991" s="35" t="s">
        <v>3025</v>
      </c>
      <c r="B991" s="36" t="s">
        <v>3026</v>
      </c>
      <c r="C991" s="39">
        <v>309871.63</v>
      </c>
      <c r="D991" s="39">
        <v>154935.82</v>
      </c>
      <c r="E991" s="52">
        <v>42870</v>
      </c>
      <c r="F991" s="52">
        <v>43100</v>
      </c>
      <c r="G991" s="35" t="s">
        <v>2966</v>
      </c>
      <c r="H991" s="36" t="s">
        <v>3027</v>
      </c>
      <c r="I991" s="35" t="s">
        <v>62</v>
      </c>
    </row>
    <row r="992" spans="1:9" s="35" customFormat="1" ht="22.5" x14ac:dyDescent="0.25">
      <c r="A992" s="35" t="s">
        <v>3028</v>
      </c>
      <c r="B992" s="36" t="s">
        <v>3029</v>
      </c>
      <c r="C992" s="39">
        <v>303150.21999999997</v>
      </c>
      <c r="D992" s="39">
        <v>257677.69</v>
      </c>
      <c r="E992" s="52">
        <v>42737</v>
      </c>
      <c r="F992" s="52">
        <v>43830</v>
      </c>
      <c r="G992" s="35" t="s">
        <v>2966</v>
      </c>
      <c r="H992" s="36" t="s">
        <v>3030</v>
      </c>
      <c r="I992" s="35" t="s">
        <v>62</v>
      </c>
    </row>
    <row r="993" spans="1:9" s="35" customFormat="1" ht="33.75" x14ac:dyDescent="0.25">
      <c r="A993" s="35" t="s">
        <v>3031</v>
      </c>
      <c r="B993" s="36" t="s">
        <v>3032</v>
      </c>
      <c r="C993" s="39">
        <v>302004.01</v>
      </c>
      <c r="D993" s="39">
        <v>256703.41</v>
      </c>
      <c r="E993" s="52">
        <v>42656</v>
      </c>
      <c r="F993" s="52">
        <v>43615</v>
      </c>
      <c r="G993" s="35" t="s">
        <v>2966</v>
      </c>
      <c r="H993" s="36" t="s">
        <v>3033</v>
      </c>
      <c r="I993" s="35" t="s">
        <v>62</v>
      </c>
    </row>
    <row r="994" spans="1:9" s="35" customFormat="1" ht="22.5" x14ac:dyDescent="0.25">
      <c r="A994" s="35" t="s">
        <v>3034</v>
      </c>
      <c r="B994" s="36" t="s">
        <v>3035</v>
      </c>
      <c r="C994" s="39">
        <v>301743.59999999998</v>
      </c>
      <c r="D994" s="39">
        <v>256482.06</v>
      </c>
      <c r="E994" s="52">
        <v>42262</v>
      </c>
      <c r="F994" s="52">
        <v>43617</v>
      </c>
      <c r="G994" s="35" t="s">
        <v>2966</v>
      </c>
      <c r="H994" s="36" t="s">
        <v>3036</v>
      </c>
      <c r="I994" s="35" t="s">
        <v>62</v>
      </c>
    </row>
    <row r="995" spans="1:9" s="35" customFormat="1" ht="22.5" x14ac:dyDescent="0.25">
      <c r="A995" s="35" t="s">
        <v>3037</v>
      </c>
      <c r="B995" s="36" t="s">
        <v>3038</v>
      </c>
      <c r="C995" s="39">
        <v>296855.09000000003</v>
      </c>
      <c r="D995" s="39">
        <v>252326.83</v>
      </c>
      <c r="E995" s="52">
        <v>42552</v>
      </c>
      <c r="F995" s="52">
        <v>43799</v>
      </c>
      <c r="G995" s="35" t="s">
        <v>2966</v>
      </c>
      <c r="H995" s="36" t="s">
        <v>3039</v>
      </c>
      <c r="I995" s="35" t="s">
        <v>62</v>
      </c>
    </row>
    <row r="996" spans="1:9" s="35" customFormat="1" ht="22.5" x14ac:dyDescent="0.25">
      <c r="A996" s="35" t="s">
        <v>3040</v>
      </c>
      <c r="B996" s="36" t="s">
        <v>3041</v>
      </c>
      <c r="C996" s="39">
        <v>294712.42</v>
      </c>
      <c r="D996" s="39">
        <v>250505.56</v>
      </c>
      <c r="E996" s="52">
        <v>42736</v>
      </c>
      <c r="F996" s="52">
        <v>44342</v>
      </c>
      <c r="G996" s="35" t="s">
        <v>2966</v>
      </c>
      <c r="H996" s="36" t="s">
        <v>3042</v>
      </c>
      <c r="I996" s="35" t="s">
        <v>62</v>
      </c>
    </row>
    <row r="997" spans="1:9" s="35" customFormat="1" ht="33.75" x14ac:dyDescent="0.25">
      <c r="A997" s="35" t="s">
        <v>3043</v>
      </c>
      <c r="B997" s="36" t="s">
        <v>3044</v>
      </c>
      <c r="C997" s="39">
        <v>291825.14</v>
      </c>
      <c r="D997" s="39">
        <v>248235.13</v>
      </c>
      <c r="E997" s="52">
        <v>42719</v>
      </c>
      <c r="F997" s="52">
        <v>43799</v>
      </c>
      <c r="G997" s="35" t="s">
        <v>2966</v>
      </c>
      <c r="H997" s="36" t="s">
        <v>3045</v>
      </c>
      <c r="I997" s="35" t="s">
        <v>62</v>
      </c>
    </row>
    <row r="998" spans="1:9" s="35" customFormat="1" ht="22.5" x14ac:dyDescent="0.25">
      <c r="A998" s="35" t="s">
        <v>3046</v>
      </c>
      <c r="B998" s="36" t="s">
        <v>3047</v>
      </c>
      <c r="C998" s="39">
        <v>290729.77</v>
      </c>
      <c r="D998" s="39">
        <v>247120.3</v>
      </c>
      <c r="E998" s="52">
        <v>44440</v>
      </c>
      <c r="F998" s="52">
        <v>44803</v>
      </c>
      <c r="G998" s="35" t="s">
        <v>2966</v>
      </c>
      <c r="H998" s="36" t="s">
        <v>3048</v>
      </c>
      <c r="I998" s="35" t="s">
        <v>62</v>
      </c>
    </row>
    <row r="999" spans="1:9" s="35" customFormat="1" ht="22.5" x14ac:dyDescent="0.25">
      <c r="A999" s="35" t="s">
        <v>3049</v>
      </c>
      <c r="B999" s="36" t="s">
        <v>3050</v>
      </c>
      <c r="C999" s="39">
        <v>284193.2</v>
      </c>
      <c r="D999" s="39">
        <v>241564.21</v>
      </c>
      <c r="E999" s="52">
        <v>42929</v>
      </c>
      <c r="F999" s="52">
        <v>43623</v>
      </c>
      <c r="G999" s="35" t="s">
        <v>2966</v>
      </c>
      <c r="H999" s="36" t="s">
        <v>3051</v>
      </c>
      <c r="I999" s="35" t="s">
        <v>62</v>
      </c>
    </row>
    <row r="1000" spans="1:9" s="35" customFormat="1" ht="22.5" x14ac:dyDescent="0.25">
      <c r="A1000" s="35" t="s">
        <v>3052</v>
      </c>
      <c r="B1000" s="36" t="s">
        <v>3053</v>
      </c>
      <c r="C1000" s="39">
        <v>270588.24</v>
      </c>
      <c r="D1000" s="39">
        <v>230000</v>
      </c>
      <c r="E1000" s="52">
        <v>44440</v>
      </c>
      <c r="F1000" s="52">
        <v>44712</v>
      </c>
      <c r="G1000" s="35" t="s">
        <v>2966</v>
      </c>
      <c r="H1000" s="36" t="s">
        <v>3054</v>
      </c>
      <c r="I1000" s="35" t="s">
        <v>62</v>
      </c>
    </row>
    <row r="1001" spans="1:9" s="35" customFormat="1" ht="33.75" x14ac:dyDescent="0.25">
      <c r="A1001" s="35" t="s">
        <v>3055</v>
      </c>
      <c r="B1001" s="36" t="s">
        <v>3056</v>
      </c>
      <c r="C1001" s="39">
        <v>266442.59999999998</v>
      </c>
      <c r="D1001" s="39">
        <v>226476.21</v>
      </c>
      <c r="E1001" s="52">
        <v>42491</v>
      </c>
      <c r="F1001" s="52">
        <v>43921</v>
      </c>
      <c r="G1001" s="35" t="s">
        <v>2966</v>
      </c>
      <c r="H1001" s="36" t="s">
        <v>3057</v>
      </c>
      <c r="I1001" s="35" t="s">
        <v>62</v>
      </c>
    </row>
    <row r="1002" spans="1:9" s="35" customFormat="1" ht="33.75" x14ac:dyDescent="0.25">
      <c r="A1002" s="35" t="s">
        <v>3058</v>
      </c>
      <c r="B1002" s="36" t="s">
        <v>3059</v>
      </c>
      <c r="C1002" s="39">
        <v>259060</v>
      </c>
      <c r="D1002" s="39">
        <v>220201</v>
      </c>
      <c r="E1002" s="52">
        <v>42735</v>
      </c>
      <c r="F1002" s="52">
        <v>44135</v>
      </c>
      <c r="G1002" s="35" t="s">
        <v>2966</v>
      </c>
      <c r="H1002" s="36" t="s">
        <v>3060</v>
      </c>
      <c r="I1002" s="35" t="s">
        <v>62</v>
      </c>
    </row>
    <row r="1003" spans="1:9" s="35" customFormat="1" ht="22.5" x14ac:dyDescent="0.25">
      <c r="A1003" s="35" t="s">
        <v>3061</v>
      </c>
      <c r="B1003" s="36" t="s">
        <v>3062</v>
      </c>
      <c r="C1003" s="39">
        <v>258032.97</v>
      </c>
      <c r="D1003" s="39">
        <v>219328.03</v>
      </c>
      <c r="E1003" s="52">
        <v>43174</v>
      </c>
      <c r="F1003" s="52">
        <v>44196</v>
      </c>
      <c r="G1003" s="35" t="s">
        <v>2966</v>
      </c>
      <c r="H1003" s="36" t="s">
        <v>3063</v>
      </c>
      <c r="I1003" s="35" t="s">
        <v>62</v>
      </c>
    </row>
    <row r="1004" spans="1:9" s="35" customFormat="1" ht="33.75" x14ac:dyDescent="0.25">
      <c r="A1004" s="35" t="s">
        <v>3064</v>
      </c>
      <c r="B1004" s="36" t="s">
        <v>3065</v>
      </c>
      <c r="C1004" s="39">
        <v>249936</v>
      </c>
      <c r="D1004" s="39">
        <v>212445.6</v>
      </c>
      <c r="E1004" s="52">
        <v>43145</v>
      </c>
      <c r="F1004" s="52">
        <v>44135</v>
      </c>
      <c r="G1004" s="35" t="s">
        <v>2966</v>
      </c>
      <c r="H1004" s="36" t="s">
        <v>3066</v>
      </c>
      <c r="I1004" s="35" t="s">
        <v>62</v>
      </c>
    </row>
    <row r="1005" spans="1:9" s="35" customFormat="1" ht="33.75" x14ac:dyDescent="0.25">
      <c r="A1005" s="35" t="s">
        <v>3067</v>
      </c>
      <c r="B1005" s="36" t="s">
        <v>3068</v>
      </c>
      <c r="C1005" s="39">
        <v>249212.24</v>
      </c>
      <c r="D1005" s="39">
        <v>211830.39999999999</v>
      </c>
      <c r="E1005" s="52">
        <v>42703</v>
      </c>
      <c r="F1005" s="52">
        <v>43675</v>
      </c>
      <c r="G1005" s="35" t="s">
        <v>2966</v>
      </c>
      <c r="H1005" s="36" t="s">
        <v>3069</v>
      </c>
      <c r="I1005" s="35" t="s">
        <v>62</v>
      </c>
    </row>
    <row r="1006" spans="1:9" s="35" customFormat="1" ht="22.5" x14ac:dyDescent="0.25">
      <c r="A1006" s="35" t="s">
        <v>3070</v>
      </c>
      <c r="B1006" s="36" t="s">
        <v>3071</v>
      </c>
      <c r="C1006" s="39">
        <v>220508.19</v>
      </c>
      <c r="D1006" s="39">
        <v>132436.26</v>
      </c>
      <c r="E1006" s="52">
        <v>43721</v>
      </c>
      <c r="F1006" s="52">
        <v>44316</v>
      </c>
      <c r="G1006" s="35" t="s">
        <v>2966</v>
      </c>
      <c r="H1006" s="36" t="s">
        <v>3072</v>
      </c>
      <c r="I1006" s="35" t="s">
        <v>62</v>
      </c>
    </row>
    <row r="1007" spans="1:9" s="35" customFormat="1" ht="33.75" x14ac:dyDescent="0.25">
      <c r="A1007" s="35" t="s">
        <v>3073</v>
      </c>
      <c r="B1007" s="36" t="s">
        <v>3074</v>
      </c>
      <c r="C1007" s="39">
        <v>206035.45</v>
      </c>
      <c r="D1007" s="39">
        <v>175130.13</v>
      </c>
      <c r="E1007" s="52">
        <v>42646</v>
      </c>
      <c r="F1007" s="52">
        <v>44377</v>
      </c>
      <c r="G1007" s="35" t="s">
        <v>2966</v>
      </c>
      <c r="H1007" s="36" t="s">
        <v>3075</v>
      </c>
      <c r="I1007" s="35" t="s">
        <v>62</v>
      </c>
    </row>
    <row r="1008" spans="1:9" s="35" customFormat="1" ht="22.5" x14ac:dyDescent="0.25">
      <c r="A1008" s="35" t="s">
        <v>3076</v>
      </c>
      <c r="B1008" s="36" t="s">
        <v>3077</v>
      </c>
      <c r="C1008" s="39">
        <v>200000</v>
      </c>
      <c r="D1008" s="39">
        <v>170000</v>
      </c>
      <c r="E1008" s="52">
        <v>43831</v>
      </c>
      <c r="F1008" s="52">
        <v>44561</v>
      </c>
      <c r="G1008" s="35" t="s">
        <v>2966</v>
      </c>
      <c r="H1008" s="36" t="s">
        <v>3078</v>
      </c>
      <c r="I1008" s="35" t="s">
        <v>62</v>
      </c>
    </row>
    <row r="1009" spans="1:9" s="35" customFormat="1" ht="22.5" x14ac:dyDescent="0.25">
      <c r="A1009" s="35" t="s">
        <v>3079</v>
      </c>
      <c r="B1009" s="36" t="s">
        <v>3080</v>
      </c>
      <c r="C1009" s="39">
        <v>188163.09</v>
      </c>
      <c r="D1009" s="39">
        <v>159938.63</v>
      </c>
      <c r="E1009" s="52">
        <v>44270</v>
      </c>
      <c r="F1009" s="52">
        <v>44620</v>
      </c>
      <c r="G1009" s="35" t="s">
        <v>2966</v>
      </c>
      <c r="H1009" s="36" t="s">
        <v>3081</v>
      </c>
      <c r="I1009" s="35" t="s">
        <v>62</v>
      </c>
    </row>
    <row r="1010" spans="1:9" s="35" customFormat="1" ht="33.75" x14ac:dyDescent="0.25">
      <c r="A1010" s="35" t="s">
        <v>3082</v>
      </c>
      <c r="B1010" s="36" t="s">
        <v>3083</v>
      </c>
      <c r="C1010" s="39">
        <v>179739.9</v>
      </c>
      <c r="D1010" s="39">
        <v>152778.92000000001</v>
      </c>
      <c r="E1010" s="52">
        <v>42736</v>
      </c>
      <c r="F1010" s="52">
        <v>43555</v>
      </c>
      <c r="G1010" s="35" t="s">
        <v>2966</v>
      </c>
      <c r="H1010" s="36" t="s">
        <v>3084</v>
      </c>
      <c r="I1010" s="35" t="s">
        <v>62</v>
      </c>
    </row>
    <row r="1011" spans="1:9" s="35" customFormat="1" ht="22.5" x14ac:dyDescent="0.25">
      <c r="A1011" s="35" t="s">
        <v>3085</v>
      </c>
      <c r="B1011" s="36" t="s">
        <v>3086</v>
      </c>
      <c r="C1011" s="39">
        <v>179703</v>
      </c>
      <c r="D1011" s="39">
        <v>125792.1</v>
      </c>
      <c r="E1011" s="52">
        <v>43283</v>
      </c>
      <c r="F1011" s="52">
        <v>44165</v>
      </c>
      <c r="G1011" s="35" t="s">
        <v>2966</v>
      </c>
      <c r="H1011" s="36" t="s">
        <v>3087</v>
      </c>
      <c r="I1011" s="35" t="s">
        <v>62</v>
      </c>
    </row>
    <row r="1012" spans="1:9" s="35" customFormat="1" ht="22.5" x14ac:dyDescent="0.25">
      <c r="A1012" s="35" t="s">
        <v>3088</v>
      </c>
      <c r="B1012" s="36" t="s">
        <v>3089</v>
      </c>
      <c r="C1012" s="39">
        <v>153967.45000000001</v>
      </c>
      <c r="D1012" s="39">
        <v>130872.33</v>
      </c>
      <c r="E1012" s="52">
        <v>44291</v>
      </c>
      <c r="F1012" s="52">
        <v>44926</v>
      </c>
      <c r="G1012" s="35" t="s">
        <v>2966</v>
      </c>
      <c r="H1012" s="36" t="s">
        <v>3090</v>
      </c>
      <c r="I1012" s="35" t="s">
        <v>62</v>
      </c>
    </row>
    <row r="1013" spans="1:9" s="35" customFormat="1" ht="22.5" x14ac:dyDescent="0.25">
      <c r="A1013" s="35" t="s">
        <v>3091</v>
      </c>
      <c r="B1013" s="36" t="s">
        <v>3092</v>
      </c>
      <c r="C1013" s="39">
        <v>149713.71</v>
      </c>
      <c r="D1013" s="39">
        <v>127256.65</v>
      </c>
      <c r="E1013" s="52">
        <v>42947</v>
      </c>
      <c r="F1013" s="52">
        <v>43312</v>
      </c>
      <c r="G1013" s="35" t="s">
        <v>2966</v>
      </c>
      <c r="H1013" s="36" t="s">
        <v>3093</v>
      </c>
      <c r="I1013" s="35" t="s">
        <v>62</v>
      </c>
    </row>
    <row r="1014" spans="1:9" s="35" customFormat="1" ht="33.75" x14ac:dyDescent="0.25">
      <c r="A1014" s="35" t="s">
        <v>3094</v>
      </c>
      <c r="B1014" s="36" t="s">
        <v>3095</v>
      </c>
      <c r="C1014" s="39">
        <v>145341.72</v>
      </c>
      <c r="D1014" s="39">
        <v>123540.46</v>
      </c>
      <c r="E1014" s="52">
        <v>42737</v>
      </c>
      <c r="F1014" s="52">
        <v>43465</v>
      </c>
      <c r="G1014" s="35" t="s">
        <v>2966</v>
      </c>
      <c r="H1014" s="36" t="s">
        <v>3096</v>
      </c>
      <c r="I1014" s="35" t="s">
        <v>62</v>
      </c>
    </row>
    <row r="1015" spans="1:9" s="35" customFormat="1" ht="22.5" x14ac:dyDescent="0.25">
      <c r="A1015" s="35" t="s">
        <v>3097</v>
      </c>
      <c r="B1015" s="36" t="s">
        <v>3098</v>
      </c>
      <c r="C1015" s="39">
        <v>143885.4</v>
      </c>
      <c r="D1015" s="39">
        <v>86331.24</v>
      </c>
      <c r="E1015" s="52">
        <v>42887</v>
      </c>
      <c r="F1015" s="52">
        <v>44196</v>
      </c>
      <c r="G1015" s="35" t="s">
        <v>2966</v>
      </c>
      <c r="H1015" s="36" t="s">
        <v>3099</v>
      </c>
      <c r="I1015" s="35" t="s">
        <v>62</v>
      </c>
    </row>
    <row r="1016" spans="1:9" s="35" customFormat="1" ht="22.5" x14ac:dyDescent="0.25">
      <c r="A1016" s="35" t="s">
        <v>3100</v>
      </c>
      <c r="B1016" s="36" t="s">
        <v>3101</v>
      </c>
      <c r="C1016" s="39">
        <v>138283.24</v>
      </c>
      <c r="D1016" s="39">
        <v>117540.75</v>
      </c>
      <c r="E1016" s="52">
        <v>44250</v>
      </c>
      <c r="F1016" s="52">
        <v>44774</v>
      </c>
      <c r="G1016" s="35" t="s">
        <v>2966</v>
      </c>
      <c r="H1016" s="36" t="s">
        <v>3102</v>
      </c>
      <c r="I1016" s="35" t="s">
        <v>62</v>
      </c>
    </row>
    <row r="1017" spans="1:9" s="35" customFormat="1" ht="33.75" x14ac:dyDescent="0.25">
      <c r="A1017" s="35" t="s">
        <v>3103</v>
      </c>
      <c r="B1017" s="36" t="s">
        <v>3104</v>
      </c>
      <c r="C1017" s="39">
        <v>134140.88</v>
      </c>
      <c r="D1017" s="39">
        <v>100605.66</v>
      </c>
      <c r="E1017" s="52">
        <v>42736</v>
      </c>
      <c r="F1017" s="52">
        <v>43465</v>
      </c>
      <c r="G1017" s="35" t="s">
        <v>2966</v>
      </c>
      <c r="H1017" s="36" t="s">
        <v>3105</v>
      </c>
      <c r="I1017" s="35" t="s">
        <v>62</v>
      </c>
    </row>
    <row r="1018" spans="1:9" s="35" customFormat="1" ht="33.75" x14ac:dyDescent="0.25">
      <c r="A1018" s="35" t="s">
        <v>3106</v>
      </c>
      <c r="B1018" s="36" t="s">
        <v>3107</v>
      </c>
      <c r="C1018" s="39">
        <v>134102.71</v>
      </c>
      <c r="D1018" s="39">
        <v>67051.360000000001</v>
      </c>
      <c r="E1018" s="52">
        <v>43591</v>
      </c>
      <c r="F1018" s="52">
        <v>44561</v>
      </c>
      <c r="G1018" s="35" t="s">
        <v>2966</v>
      </c>
      <c r="H1018" s="36" t="s">
        <v>3108</v>
      </c>
      <c r="I1018" s="35" t="s">
        <v>62</v>
      </c>
    </row>
    <row r="1019" spans="1:9" s="35" customFormat="1" ht="22.5" x14ac:dyDescent="0.25">
      <c r="A1019" s="35" t="s">
        <v>3109</v>
      </c>
      <c r="B1019" s="36" t="s">
        <v>3110</v>
      </c>
      <c r="C1019" s="39">
        <v>101709.08</v>
      </c>
      <c r="D1019" s="39">
        <v>86452.72</v>
      </c>
      <c r="E1019" s="52">
        <v>42736</v>
      </c>
      <c r="F1019" s="52">
        <v>43462</v>
      </c>
      <c r="G1019" s="35" t="s">
        <v>2966</v>
      </c>
      <c r="H1019" s="36" t="s">
        <v>3111</v>
      </c>
      <c r="I1019" s="35" t="s">
        <v>62</v>
      </c>
    </row>
    <row r="1020" spans="1:9" s="35" customFormat="1" ht="22.5" x14ac:dyDescent="0.25">
      <c r="A1020" s="35" t="s">
        <v>3112</v>
      </c>
      <c r="B1020" s="36" t="s">
        <v>3113</v>
      </c>
      <c r="C1020" s="39">
        <v>96121.45</v>
      </c>
      <c r="D1020" s="39">
        <v>81703.23</v>
      </c>
      <c r="E1020" s="52">
        <v>43710</v>
      </c>
      <c r="F1020" s="52">
        <v>44926</v>
      </c>
      <c r="G1020" s="35" t="s">
        <v>2966</v>
      </c>
      <c r="H1020" s="36" t="s">
        <v>3114</v>
      </c>
      <c r="I1020" s="35" t="s">
        <v>62</v>
      </c>
    </row>
    <row r="1021" spans="1:9" s="35" customFormat="1" ht="22.5" x14ac:dyDescent="0.25">
      <c r="A1021" s="35" t="s">
        <v>3115</v>
      </c>
      <c r="B1021" s="36" t="s">
        <v>3116</v>
      </c>
      <c r="C1021" s="39">
        <v>71250</v>
      </c>
      <c r="D1021" s="39">
        <v>49875</v>
      </c>
      <c r="E1021" s="52">
        <v>43073</v>
      </c>
      <c r="F1021" s="52">
        <v>43524</v>
      </c>
      <c r="G1021" s="35" t="s">
        <v>2966</v>
      </c>
      <c r="H1021" s="36" t="s">
        <v>3117</v>
      </c>
      <c r="I1021" s="35" t="s">
        <v>62</v>
      </c>
    </row>
    <row r="1022" spans="1:9" s="35" customFormat="1" ht="22.5" x14ac:dyDescent="0.25">
      <c r="A1022" s="35" t="s">
        <v>3118</v>
      </c>
      <c r="B1022" s="36" t="s">
        <v>3119</v>
      </c>
      <c r="C1022" s="39">
        <v>59446.37</v>
      </c>
      <c r="D1022" s="39">
        <v>50529.41</v>
      </c>
      <c r="E1022" s="52">
        <v>42683</v>
      </c>
      <c r="F1022" s="52">
        <v>43829</v>
      </c>
      <c r="G1022" s="35" t="s">
        <v>2966</v>
      </c>
      <c r="H1022" s="36" t="s">
        <v>3120</v>
      </c>
      <c r="I1022" s="35" t="s">
        <v>62</v>
      </c>
    </row>
    <row r="1023" spans="1:9" s="35" customFormat="1" ht="22.5" x14ac:dyDescent="0.25">
      <c r="A1023" s="35" t="s">
        <v>3121</v>
      </c>
      <c r="B1023" s="36" t="s">
        <v>3122</v>
      </c>
      <c r="C1023" s="39">
        <v>50879.07</v>
      </c>
      <c r="D1023" s="39">
        <v>43247.21</v>
      </c>
      <c r="E1023" s="52">
        <v>42736</v>
      </c>
      <c r="F1023" s="52">
        <v>43465</v>
      </c>
      <c r="G1023" s="35" t="s">
        <v>2966</v>
      </c>
      <c r="H1023" s="36" t="s">
        <v>3123</v>
      </c>
      <c r="I1023" s="35" t="s">
        <v>62</v>
      </c>
    </row>
    <row r="1024" spans="1:9" s="35" customFormat="1" ht="157.5" x14ac:dyDescent="0.25">
      <c r="A1024" s="35" t="s">
        <v>3124</v>
      </c>
      <c r="B1024" s="36" t="s">
        <v>3125</v>
      </c>
      <c r="C1024" s="39">
        <v>12404624.18</v>
      </c>
      <c r="D1024" s="39">
        <v>10543930.67</v>
      </c>
      <c r="E1024" s="52">
        <v>43497</v>
      </c>
      <c r="F1024" s="52">
        <v>44592</v>
      </c>
      <c r="G1024" s="35" t="s">
        <v>3126</v>
      </c>
      <c r="H1024" s="36" t="s">
        <v>3127</v>
      </c>
      <c r="I1024" s="35" t="s">
        <v>62</v>
      </c>
    </row>
    <row r="1025" spans="1:9" s="35" customFormat="1" ht="101.25" x14ac:dyDescent="0.25">
      <c r="A1025" s="35" t="s">
        <v>3128</v>
      </c>
      <c r="B1025" s="36" t="s">
        <v>3129</v>
      </c>
      <c r="C1025" s="39">
        <v>8705940.4399999995</v>
      </c>
      <c r="D1025" s="39">
        <v>7400049.3799999999</v>
      </c>
      <c r="E1025" s="52">
        <v>43647</v>
      </c>
      <c r="F1025" s="52">
        <v>44742</v>
      </c>
      <c r="G1025" s="35" t="s">
        <v>3126</v>
      </c>
      <c r="H1025" s="36" t="s">
        <v>3130</v>
      </c>
      <c r="I1025" s="35" t="s">
        <v>62</v>
      </c>
    </row>
    <row r="1026" spans="1:9" s="35" customFormat="1" ht="157.5" x14ac:dyDescent="0.25">
      <c r="A1026" s="35" t="s">
        <v>3131</v>
      </c>
      <c r="B1026" s="36" t="s">
        <v>3132</v>
      </c>
      <c r="C1026" s="39">
        <v>5889775.2800000003</v>
      </c>
      <c r="D1026" s="39">
        <v>5006309</v>
      </c>
      <c r="E1026" s="52">
        <v>43160</v>
      </c>
      <c r="F1026" s="52">
        <v>44620</v>
      </c>
      <c r="G1026" s="35" t="s">
        <v>3126</v>
      </c>
      <c r="H1026" s="36" t="s">
        <v>3133</v>
      </c>
      <c r="I1026" s="35" t="s">
        <v>62</v>
      </c>
    </row>
    <row r="1027" spans="1:9" s="35" customFormat="1" ht="78.75" x14ac:dyDescent="0.25">
      <c r="A1027" s="35" t="s">
        <v>3134</v>
      </c>
      <c r="B1027" s="36" t="s">
        <v>3135</v>
      </c>
      <c r="C1027" s="39">
        <v>4502555.34</v>
      </c>
      <c r="D1027" s="39">
        <v>3827172.05</v>
      </c>
      <c r="E1027" s="52">
        <v>43801</v>
      </c>
      <c r="F1027" s="52">
        <v>44895</v>
      </c>
      <c r="G1027" s="35" t="s">
        <v>3126</v>
      </c>
      <c r="H1027" s="36" t="s">
        <v>3136</v>
      </c>
      <c r="I1027" s="35" t="s">
        <v>62</v>
      </c>
    </row>
    <row r="1028" spans="1:9" s="35" customFormat="1" ht="56.25" x14ac:dyDescent="0.25">
      <c r="A1028" s="35" t="s">
        <v>3137</v>
      </c>
      <c r="B1028" s="36" t="s">
        <v>3138</v>
      </c>
      <c r="C1028" s="39">
        <v>4116905.09</v>
      </c>
      <c r="D1028" s="39">
        <v>3499369.35</v>
      </c>
      <c r="E1028" s="52">
        <v>43313</v>
      </c>
      <c r="F1028" s="52">
        <v>44408</v>
      </c>
      <c r="G1028" s="35" t="s">
        <v>3126</v>
      </c>
      <c r="H1028" s="36" t="s">
        <v>3139</v>
      </c>
      <c r="I1028" s="35" t="s">
        <v>62</v>
      </c>
    </row>
    <row r="1029" spans="1:9" s="35" customFormat="1" ht="123.75" x14ac:dyDescent="0.25">
      <c r="A1029" s="35" t="s">
        <v>3140</v>
      </c>
      <c r="B1029" s="36" t="s">
        <v>3141</v>
      </c>
      <c r="C1029" s="39">
        <v>3867022.51</v>
      </c>
      <c r="D1029" s="39">
        <v>3286969.14</v>
      </c>
      <c r="E1029" s="52">
        <v>43167</v>
      </c>
      <c r="F1029" s="52">
        <v>44439</v>
      </c>
      <c r="G1029" s="35" t="s">
        <v>3126</v>
      </c>
      <c r="H1029" s="36" t="s">
        <v>3142</v>
      </c>
      <c r="I1029" s="35" t="s">
        <v>62</v>
      </c>
    </row>
    <row r="1030" spans="1:9" s="35" customFormat="1" ht="157.5" x14ac:dyDescent="0.25">
      <c r="A1030" s="35" t="s">
        <v>3143</v>
      </c>
      <c r="B1030" s="36" t="s">
        <v>3144</v>
      </c>
      <c r="C1030" s="39">
        <v>3865978.38</v>
      </c>
      <c r="D1030" s="39">
        <v>3286081.62</v>
      </c>
      <c r="E1030" s="52">
        <v>42522</v>
      </c>
      <c r="F1030" s="52">
        <v>44926</v>
      </c>
      <c r="G1030" s="35" t="s">
        <v>3126</v>
      </c>
      <c r="H1030" s="36" t="s">
        <v>3145</v>
      </c>
      <c r="I1030" s="35" t="s">
        <v>62</v>
      </c>
    </row>
    <row r="1031" spans="1:9" s="35" customFormat="1" ht="146.25" x14ac:dyDescent="0.25">
      <c r="A1031" s="35" t="s">
        <v>3146</v>
      </c>
      <c r="B1031" s="36" t="s">
        <v>3147</v>
      </c>
      <c r="C1031" s="39">
        <v>3783048.73</v>
      </c>
      <c r="D1031" s="39">
        <v>3215591.43</v>
      </c>
      <c r="E1031" s="52">
        <v>42887</v>
      </c>
      <c r="F1031" s="52">
        <v>43890</v>
      </c>
      <c r="G1031" s="35" t="s">
        <v>3126</v>
      </c>
      <c r="H1031" s="36" t="s">
        <v>3148</v>
      </c>
      <c r="I1031" s="35" t="s">
        <v>62</v>
      </c>
    </row>
    <row r="1032" spans="1:9" s="35" customFormat="1" ht="45" x14ac:dyDescent="0.25">
      <c r="A1032" s="35" t="s">
        <v>3149</v>
      </c>
      <c r="B1032" s="36" t="s">
        <v>3150</v>
      </c>
      <c r="C1032" s="39">
        <v>3322093.2</v>
      </c>
      <c r="D1032" s="39">
        <v>2823779.22</v>
      </c>
      <c r="E1032" s="52">
        <v>43280</v>
      </c>
      <c r="F1032" s="52">
        <v>44926</v>
      </c>
      <c r="G1032" s="35" t="s">
        <v>3126</v>
      </c>
      <c r="H1032" s="36" t="s">
        <v>3151</v>
      </c>
      <c r="I1032" s="35" t="s">
        <v>62</v>
      </c>
    </row>
    <row r="1033" spans="1:9" s="35" customFormat="1" ht="67.5" x14ac:dyDescent="0.25">
      <c r="A1033" s="35" t="s">
        <v>3152</v>
      </c>
      <c r="B1033" s="36" t="s">
        <v>3153</v>
      </c>
      <c r="C1033" s="39">
        <v>3072692.72</v>
      </c>
      <c r="D1033" s="39">
        <v>2611788.81</v>
      </c>
      <c r="E1033" s="52">
        <v>42887</v>
      </c>
      <c r="F1033" s="52">
        <v>43982</v>
      </c>
      <c r="G1033" s="35" t="s">
        <v>3126</v>
      </c>
      <c r="H1033" s="36" t="s">
        <v>3154</v>
      </c>
      <c r="I1033" s="35" t="s">
        <v>62</v>
      </c>
    </row>
    <row r="1034" spans="1:9" s="35" customFormat="1" ht="33.75" x14ac:dyDescent="0.25">
      <c r="A1034" s="35" t="s">
        <v>3155</v>
      </c>
      <c r="B1034" s="36" t="s">
        <v>3156</v>
      </c>
      <c r="C1034" s="39">
        <v>2583746.12</v>
      </c>
      <c r="D1034" s="39">
        <v>2196184.2000000002</v>
      </c>
      <c r="E1034" s="52">
        <v>42999</v>
      </c>
      <c r="F1034" s="52">
        <v>44561</v>
      </c>
      <c r="G1034" s="35" t="s">
        <v>3126</v>
      </c>
      <c r="H1034" s="36" t="s">
        <v>3157</v>
      </c>
      <c r="I1034" s="35" t="s">
        <v>62</v>
      </c>
    </row>
    <row r="1035" spans="1:9" s="35" customFormat="1" ht="33.75" x14ac:dyDescent="0.25">
      <c r="A1035" s="35" t="s">
        <v>3158</v>
      </c>
      <c r="B1035" s="36" t="s">
        <v>3159</v>
      </c>
      <c r="C1035" s="39">
        <v>2481002.84</v>
      </c>
      <c r="D1035" s="39">
        <v>2108852.42</v>
      </c>
      <c r="E1035" s="52">
        <v>43262</v>
      </c>
      <c r="F1035" s="52">
        <v>44347</v>
      </c>
      <c r="G1035" s="35" t="s">
        <v>3126</v>
      </c>
      <c r="H1035" s="36" t="s">
        <v>3160</v>
      </c>
      <c r="I1035" s="35" t="s">
        <v>62</v>
      </c>
    </row>
    <row r="1036" spans="1:9" s="35" customFormat="1" ht="157.5" x14ac:dyDescent="0.25">
      <c r="A1036" s="35" t="s">
        <v>3161</v>
      </c>
      <c r="B1036" s="36" t="s">
        <v>3162</v>
      </c>
      <c r="C1036" s="39">
        <v>2343141.54</v>
      </c>
      <c r="D1036" s="39">
        <v>1991670.31</v>
      </c>
      <c r="E1036" s="52">
        <v>42972</v>
      </c>
      <c r="F1036" s="52">
        <v>44561</v>
      </c>
      <c r="G1036" s="35" t="s">
        <v>3126</v>
      </c>
      <c r="H1036" s="36" t="s">
        <v>3163</v>
      </c>
      <c r="I1036" s="35" t="s">
        <v>62</v>
      </c>
    </row>
    <row r="1037" spans="1:9" s="35" customFormat="1" ht="67.5" x14ac:dyDescent="0.25">
      <c r="A1037" s="35" t="s">
        <v>3164</v>
      </c>
      <c r="B1037" s="36" t="s">
        <v>3165</v>
      </c>
      <c r="C1037" s="39">
        <v>2126226.2000000002</v>
      </c>
      <c r="D1037" s="39">
        <v>1807292.27</v>
      </c>
      <c r="E1037" s="52">
        <v>42887</v>
      </c>
      <c r="F1037" s="52">
        <v>43982</v>
      </c>
      <c r="G1037" s="35" t="s">
        <v>3126</v>
      </c>
      <c r="H1037" s="36" t="s">
        <v>3166</v>
      </c>
      <c r="I1037" s="35" t="s">
        <v>62</v>
      </c>
    </row>
    <row r="1038" spans="1:9" s="35" customFormat="1" ht="213.75" x14ac:dyDescent="0.25">
      <c r="A1038" s="35" t="s">
        <v>3167</v>
      </c>
      <c r="B1038" s="36" t="s">
        <v>3168</v>
      </c>
      <c r="C1038" s="39">
        <v>1856692.38</v>
      </c>
      <c r="D1038" s="39">
        <v>1578188.53</v>
      </c>
      <c r="E1038" s="52">
        <v>43617</v>
      </c>
      <c r="F1038" s="52">
        <v>44561</v>
      </c>
      <c r="G1038" s="35" t="s">
        <v>3126</v>
      </c>
      <c r="H1038" s="36" t="s">
        <v>3169</v>
      </c>
      <c r="I1038" s="35" t="s">
        <v>62</v>
      </c>
    </row>
    <row r="1039" spans="1:9" s="35" customFormat="1" ht="90" x14ac:dyDescent="0.25">
      <c r="A1039" s="35" t="s">
        <v>3170</v>
      </c>
      <c r="B1039" s="36" t="s">
        <v>3171</v>
      </c>
      <c r="C1039" s="39">
        <v>1842833.86</v>
      </c>
      <c r="D1039" s="39">
        <v>1566408.78</v>
      </c>
      <c r="E1039" s="52">
        <v>42940</v>
      </c>
      <c r="F1039" s="52">
        <v>44196</v>
      </c>
      <c r="G1039" s="35" t="s">
        <v>3126</v>
      </c>
      <c r="H1039" s="36" t="s">
        <v>3172</v>
      </c>
      <c r="I1039" s="35" t="s">
        <v>62</v>
      </c>
    </row>
    <row r="1040" spans="1:9" s="35" customFormat="1" ht="67.5" x14ac:dyDescent="0.25">
      <c r="A1040" s="35" t="s">
        <v>3173</v>
      </c>
      <c r="B1040" s="36" t="s">
        <v>3174</v>
      </c>
      <c r="C1040" s="39">
        <v>1798287.29</v>
      </c>
      <c r="D1040" s="39">
        <v>1528544.2</v>
      </c>
      <c r="E1040" s="52">
        <v>43252</v>
      </c>
      <c r="F1040" s="52">
        <v>44255</v>
      </c>
      <c r="G1040" s="35" t="s">
        <v>3126</v>
      </c>
      <c r="H1040" s="36" t="s">
        <v>3175</v>
      </c>
      <c r="I1040" s="35" t="s">
        <v>62</v>
      </c>
    </row>
    <row r="1041" spans="1:9" s="35" customFormat="1" ht="45" x14ac:dyDescent="0.25">
      <c r="A1041" s="35" t="s">
        <v>3176</v>
      </c>
      <c r="B1041" s="36" t="s">
        <v>3177</v>
      </c>
      <c r="C1041" s="39">
        <v>1701531.06</v>
      </c>
      <c r="D1041" s="39">
        <v>1446301.4</v>
      </c>
      <c r="E1041" s="52">
        <v>43006</v>
      </c>
      <c r="F1041" s="52">
        <v>44255</v>
      </c>
      <c r="G1041" s="35" t="s">
        <v>3126</v>
      </c>
      <c r="H1041" s="36" t="s">
        <v>3178</v>
      </c>
      <c r="I1041" s="35" t="s">
        <v>62</v>
      </c>
    </row>
    <row r="1042" spans="1:9" s="35" customFormat="1" ht="56.25" x14ac:dyDescent="0.25">
      <c r="A1042" s="35" t="s">
        <v>3179</v>
      </c>
      <c r="B1042" s="36" t="s">
        <v>3180</v>
      </c>
      <c r="C1042" s="39">
        <v>1691952.39</v>
      </c>
      <c r="D1042" s="39">
        <v>1438159.53</v>
      </c>
      <c r="E1042" s="52">
        <v>42887</v>
      </c>
      <c r="F1042" s="52">
        <v>44895</v>
      </c>
      <c r="G1042" s="35" t="s">
        <v>3126</v>
      </c>
      <c r="H1042" s="36" t="s">
        <v>3181</v>
      </c>
      <c r="I1042" s="35" t="s">
        <v>62</v>
      </c>
    </row>
    <row r="1043" spans="1:9" s="35" customFormat="1" ht="56.25" x14ac:dyDescent="0.25">
      <c r="A1043" s="35" t="s">
        <v>3182</v>
      </c>
      <c r="B1043" s="36" t="s">
        <v>3183</v>
      </c>
      <c r="C1043" s="39">
        <v>1671970.26</v>
      </c>
      <c r="D1043" s="39">
        <v>1421174.72</v>
      </c>
      <c r="E1043" s="52">
        <v>43800</v>
      </c>
      <c r="F1043" s="52">
        <v>44895</v>
      </c>
      <c r="G1043" s="35" t="s">
        <v>3126</v>
      </c>
      <c r="H1043" s="36" t="s">
        <v>3184</v>
      </c>
      <c r="I1043" s="35" t="s">
        <v>62</v>
      </c>
    </row>
    <row r="1044" spans="1:9" s="35" customFormat="1" ht="56.25" x14ac:dyDescent="0.25">
      <c r="A1044" s="35" t="s">
        <v>3185</v>
      </c>
      <c r="B1044" s="36" t="s">
        <v>3186</v>
      </c>
      <c r="C1044" s="39">
        <v>1582270.64</v>
      </c>
      <c r="D1044" s="39">
        <v>1344930.05</v>
      </c>
      <c r="E1044" s="52">
        <v>42736</v>
      </c>
      <c r="F1044" s="52">
        <v>44712</v>
      </c>
      <c r="G1044" s="35" t="s">
        <v>3126</v>
      </c>
      <c r="H1044" s="36" t="s">
        <v>3187</v>
      </c>
      <c r="I1044" s="35" t="s">
        <v>62</v>
      </c>
    </row>
    <row r="1045" spans="1:9" s="35" customFormat="1" ht="157.5" x14ac:dyDescent="0.25">
      <c r="A1045" s="35" t="s">
        <v>3188</v>
      </c>
      <c r="B1045" s="36" t="s">
        <v>3189</v>
      </c>
      <c r="C1045" s="39">
        <v>1573541.09</v>
      </c>
      <c r="D1045" s="39">
        <v>1337509.95</v>
      </c>
      <c r="E1045" s="52">
        <v>43800</v>
      </c>
      <c r="F1045" s="52">
        <v>44895</v>
      </c>
      <c r="G1045" s="35" t="s">
        <v>3126</v>
      </c>
      <c r="H1045" s="36" t="s">
        <v>3190</v>
      </c>
      <c r="I1045" s="35" t="s">
        <v>62</v>
      </c>
    </row>
    <row r="1046" spans="1:9" s="35" customFormat="1" ht="78.75" x14ac:dyDescent="0.25">
      <c r="A1046" s="35" t="s">
        <v>3191</v>
      </c>
      <c r="B1046" s="36" t="s">
        <v>3192</v>
      </c>
      <c r="C1046" s="39">
        <v>1554014.44</v>
      </c>
      <c r="D1046" s="39">
        <v>1320912.28</v>
      </c>
      <c r="E1046" s="52">
        <v>42887</v>
      </c>
      <c r="F1046" s="52">
        <v>43982</v>
      </c>
      <c r="G1046" s="35" t="s">
        <v>3126</v>
      </c>
      <c r="H1046" s="36" t="s">
        <v>3193</v>
      </c>
      <c r="I1046" s="35" t="s">
        <v>62</v>
      </c>
    </row>
    <row r="1047" spans="1:9" s="35" customFormat="1" ht="56.25" x14ac:dyDescent="0.25">
      <c r="A1047" s="35" t="s">
        <v>3194</v>
      </c>
      <c r="B1047" s="36" t="s">
        <v>3195</v>
      </c>
      <c r="C1047" s="39">
        <v>1553905.11</v>
      </c>
      <c r="D1047" s="39">
        <v>1320819.3400000001</v>
      </c>
      <c r="E1047" s="52">
        <v>43252</v>
      </c>
      <c r="F1047" s="52">
        <v>44620</v>
      </c>
      <c r="G1047" s="35" t="s">
        <v>3126</v>
      </c>
      <c r="H1047" s="36" t="s">
        <v>3196</v>
      </c>
      <c r="I1047" s="35" t="s">
        <v>62</v>
      </c>
    </row>
    <row r="1048" spans="1:9" s="35" customFormat="1" ht="45" x14ac:dyDescent="0.25">
      <c r="A1048" s="35" t="s">
        <v>3197</v>
      </c>
      <c r="B1048" s="36" t="s">
        <v>3198</v>
      </c>
      <c r="C1048" s="39">
        <v>1512489.91</v>
      </c>
      <c r="D1048" s="39">
        <v>1285616.43</v>
      </c>
      <c r="E1048" s="52">
        <v>42979</v>
      </c>
      <c r="F1048" s="52">
        <v>44500</v>
      </c>
      <c r="G1048" s="35" t="s">
        <v>3126</v>
      </c>
      <c r="H1048" s="36" t="s">
        <v>3199</v>
      </c>
      <c r="I1048" s="35" t="s">
        <v>62</v>
      </c>
    </row>
    <row r="1049" spans="1:9" s="35" customFormat="1" ht="146.25" x14ac:dyDescent="0.25">
      <c r="A1049" s="35" t="s">
        <v>3200</v>
      </c>
      <c r="B1049" s="36" t="s">
        <v>3201</v>
      </c>
      <c r="C1049" s="39">
        <v>1313722.55</v>
      </c>
      <c r="D1049" s="39">
        <v>1116664.18</v>
      </c>
      <c r="E1049" s="52">
        <v>43835</v>
      </c>
      <c r="F1049" s="52">
        <v>44917</v>
      </c>
      <c r="G1049" s="35" t="s">
        <v>3126</v>
      </c>
      <c r="H1049" s="36" t="s">
        <v>3202</v>
      </c>
      <c r="I1049" s="35" t="s">
        <v>62</v>
      </c>
    </row>
    <row r="1050" spans="1:9" s="35" customFormat="1" ht="157.5" x14ac:dyDescent="0.25">
      <c r="A1050" s="35" t="s">
        <v>3203</v>
      </c>
      <c r="B1050" s="36" t="s">
        <v>3204</v>
      </c>
      <c r="C1050" s="39">
        <v>1229044.74</v>
      </c>
      <c r="D1050" s="39">
        <v>1044688.03</v>
      </c>
      <c r="E1050" s="52">
        <v>43191</v>
      </c>
      <c r="F1050" s="52">
        <v>44560</v>
      </c>
      <c r="G1050" s="35" t="s">
        <v>3126</v>
      </c>
      <c r="H1050" s="36" t="s">
        <v>3205</v>
      </c>
      <c r="I1050" s="35" t="s">
        <v>62</v>
      </c>
    </row>
    <row r="1051" spans="1:9" s="35" customFormat="1" ht="135" x14ac:dyDescent="0.25">
      <c r="A1051" s="35" t="s">
        <v>3206</v>
      </c>
      <c r="B1051" s="36" t="s">
        <v>3207</v>
      </c>
      <c r="C1051" s="39">
        <v>1162675.31</v>
      </c>
      <c r="D1051" s="39">
        <v>988274.02</v>
      </c>
      <c r="E1051" s="52">
        <v>42547</v>
      </c>
      <c r="F1051" s="52">
        <v>44681</v>
      </c>
      <c r="G1051" s="35" t="s">
        <v>3126</v>
      </c>
      <c r="H1051" s="36" t="s">
        <v>3208</v>
      </c>
      <c r="I1051" s="35" t="s">
        <v>62</v>
      </c>
    </row>
    <row r="1052" spans="1:9" s="35" customFormat="1" ht="33.75" x14ac:dyDescent="0.25">
      <c r="A1052" s="35" t="s">
        <v>3209</v>
      </c>
      <c r="B1052" s="36" t="s">
        <v>3210</v>
      </c>
      <c r="C1052" s="39">
        <v>1136850.1200000001</v>
      </c>
      <c r="D1052" s="39">
        <v>966322.6</v>
      </c>
      <c r="E1052" s="52">
        <v>42635</v>
      </c>
      <c r="F1052" s="52">
        <v>44165</v>
      </c>
      <c r="G1052" s="35" t="s">
        <v>3126</v>
      </c>
      <c r="H1052" s="36" t="s">
        <v>3211</v>
      </c>
      <c r="I1052" s="35" t="s">
        <v>62</v>
      </c>
    </row>
    <row r="1053" spans="1:9" s="35" customFormat="1" ht="135" x14ac:dyDescent="0.25">
      <c r="A1053" s="35" t="s">
        <v>3212</v>
      </c>
      <c r="B1053" s="36" t="s">
        <v>3213</v>
      </c>
      <c r="C1053" s="39">
        <v>1127714.21</v>
      </c>
      <c r="D1053" s="39">
        <v>958557.08</v>
      </c>
      <c r="E1053" s="52">
        <v>42979</v>
      </c>
      <c r="F1053" s="52">
        <v>44255</v>
      </c>
      <c r="G1053" s="35" t="s">
        <v>3126</v>
      </c>
      <c r="H1053" s="36" t="s">
        <v>3214</v>
      </c>
      <c r="I1053" s="35" t="s">
        <v>62</v>
      </c>
    </row>
    <row r="1054" spans="1:9" s="35" customFormat="1" ht="157.5" x14ac:dyDescent="0.25">
      <c r="A1054" s="35" t="s">
        <v>3215</v>
      </c>
      <c r="B1054" s="36" t="s">
        <v>3216</v>
      </c>
      <c r="C1054" s="39">
        <v>1110986.68</v>
      </c>
      <c r="D1054" s="39">
        <v>944338.69</v>
      </c>
      <c r="E1054" s="52">
        <v>42513</v>
      </c>
      <c r="F1054" s="52">
        <v>44683</v>
      </c>
      <c r="G1054" s="35" t="s">
        <v>3126</v>
      </c>
      <c r="H1054" s="36" t="s">
        <v>3217</v>
      </c>
      <c r="I1054" s="35" t="s">
        <v>62</v>
      </c>
    </row>
    <row r="1055" spans="1:9" s="35" customFormat="1" ht="90" x14ac:dyDescent="0.25">
      <c r="A1055" s="35" t="s">
        <v>3218</v>
      </c>
      <c r="B1055" s="36" t="s">
        <v>3219</v>
      </c>
      <c r="C1055" s="39">
        <v>1095988.8799999999</v>
      </c>
      <c r="D1055" s="39">
        <v>931590.55</v>
      </c>
      <c r="E1055" s="52">
        <v>42917</v>
      </c>
      <c r="F1055" s="52">
        <v>44012</v>
      </c>
      <c r="G1055" s="35" t="s">
        <v>3126</v>
      </c>
      <c r="H1055" s="36" t="s">
        <v>3220</v>
      </c>
      <c r="I1055" s="35" t="s">
        <v>62</v>
      </c>
    </row>
    <row r="1056" spans="1:9" s="35" customFormat="1" ht="90" x14ac:dyDescent="0.25">
      <c r="A1056" s="35" t="s">
        <v>3221</v>
      </c>
      <c r="B1056" s="36" t="s">
        <v>3222</v>
      </c>
      <c r="C1056" s="39">
        <v>1060918.75</v>
      </c>
      <c r="D1056" s="39">
        <v>901780.94</v>
      </c>
      <c r="E1056" s="52">
        <v>42940</v>
      </c>
      <c r="F1056" s="52">
        <v>44196</v>
      </c>
      <c r="G1056" s="35" t="s">
        <v>3126</v>
      </c>
      <c r="H1056" s="36" t="s">
        <v>3223</v>
      </c>
      <c r="I1056" s="35" t="s">
        <v>62</v>
      </c>
    </row>
    <row r="1057" spans="1:9" s="35" customFormat="1" ht="157.5" x14ac:dyDescent="0.25">
      <c r="A1057" s="35" t="s">
        <v>3224</v>
      </c>
      <c r="B1057" s="36" t="s">
        <v>3225</v>
      </c>
      <c r="C1057" s="39">
        <v>1048464.14</v>
      </c>
      <c r="D1057" s="39">
        <v>891194.52</v>
      </c>
      <c r="E1057" s="52">
        <v>43214</v>
      </c>
      <c r="F1057" s="52">
        <v>44043</v>
      </c>
      <c r="G1057" s="35" t="s">
        <v>3126</v>
      </c>
      <c r="H1057" s="36" t="s">
        <v>3226</v>
      </c>
      <c r="I1057" s="35" t="s">
        <v>62</v>
      </c>
    </row>
    <row r="1058" spans="1:9" s="35" customFormat="1" ht="146.25" x14ac:dyDescent="0.25">
      <c r="A1058" s="35" t="s">
        <v>3227</v>
      </c>
      <c r="B1058" s="36" t="s">
        <v>3228</v>
      </c>
      <c r="C1058" s="39">
        <v>1019287.4</v>
      </c>
      <c r="D1058" s="39">
        <v>866394.29</v>
      </c>
      <c r="E1058" s="52">
        <v>43191</v>
      </c>
      <c r="F1058" s="52">
        <v>44104</v>
      </c>
      <c r="G1058" s="35" t="s">
        <v>3126</v>
      </c>
      <c r="H1058" s="36" t="s">
        <v>3229</v>
      </c>
      <c r="I1058" s="35" t="s">
        <v>62</v>
      </c>
    </row>
    <row r="1059" spans="1:9" s="35" customFormat="1" ht="112.5" x14ac:dyDescent="0.25">
      <c r="A1059" s="35" t="s">
        <v>3230</v>
      </c>
      <c r="B1059" s="36" t="s">
        <v>3231</v>
      </c>
      <c r="C1059" s="39">
        <v>910571.28</v>
      </c>
      <c r="D1059" s="39">
        <v>773985.6</v>
      </c>
      <c r="E1059" s="52">
        <v>43313</v>
      </c>
      <c r="F1059" s="52">
        <v>44227</v>
      </c>
      <c r="G1059" s="35" t="s">
        <v>3126</v>
      </c>
      <c r="H1059" s="36" t="s">
        <v>3232</v>
      </c>
      <c r="I1059" s="35" t="s">
        <v>62</v>
      </c>
    </row>
    <row r="1060" spans="1:9" s="35" customFormat="1" ht="146.25" x14ac:dyDescent="0.25">
      <c r="A1060" s="35" t="s">
        <v>3233</v>
      </c>
      <c r="B1060" s="36" t="s">
        <v>3234</v>
      </c>
      <c r="C1060" s="39">
        <v>881529.45</v>
      </c>
      <c r="D1060" s="39">
        <v>749300.04</v>
      </c>
      <c r="E1060" s="52">
        <v>42513</v>
      </c>
      <c r="F1060" s="52">
        <v>43921</v>
      </c>
      <c r="G1060" s="35" t="s">
        <v>3126</v>
      </c>
      <c r="H1060" s="36" t="s">
        <v>3235</v>
      </c>
      <c r="I1060" s="35" t="s">
        <v>62</v>
      </c>
    </row>
    <row r="1061" spans="1:9" s="35" customFormat="1" ht="33.75" x14ac:dyDescent="0.25">
      <c r="A1061" s="35" t="s">
        <v>3236</v>
      </c>
      <c r="B1061" s="36" t="s">
        <v>3237</v>
      </c>
      <c r="C1061" s="39">
        <v>846139.44</v>
      </c>
      <c r="D1061" s="39">
        <v>719218.53</v>
      </c>
      <c r="E1061" s="52">
        <v>43266</v>
      </c>
      <c r="F1061" s="52">
        <v>44012</v>
      </c>
      <c r="G1061" s="35" t="s">
        <v>3126</v>
      </c>
      <c r="H1061" s="36" t="s">
        <v>3238</v>
      </c>
      <c r="I1061" s="35" t="s">
        <v>62</v>
      </c>
    </row>
    <row r="1062" spans="1:9" s="35" customFormat="1" ht="78.75" x14ac:dyDescent="0.25">
      <c r="A1062" s="35" t="s">
        <v>3239</v>
      </c>
      <c r="B1062" s="36" t="s">
        <v>3240</v>
      </c>
      <c r="C1062" s="39">
        <v>810498.86</v>
      </c>
      <c r="D1062" s="39">
        <v>688924.03</v>
      </c>
      <c r="E1062" s="52">
        <v>42856</v>
      </c>
      <c r="F1062" s="52">
        <v>44561</v>
      </c>
      <c r="G1062" s="35" t="s">
        <v>3126</v>
      </c>
      <c r="H1062" s="36" t="s">
        <v>3241</v>
      </c>
      <c r="I1062" s="35" t="s">
        <v>62</v>
      </c>
    </row>
    <row r="1063" spans="1:9" s="35" customFormat="1" ht="90" x14ac:dyDescent="0.25">
      <c r="A1063" s="35" t="s">
        <v>3242</v>
      </c>
      <c r="B1063" s="36" t="s">
        <v>3243</v>
      </c>
      <c r="C1063" s="39">
        <v>736619.88</v>
      </c>
      <c r="D1063" s="39">
        <v>626126.89</v>
      </c>
      <c r="E1063" s="52">
        <v>42491</v>
      </c>
      <c r="F1063" s="52">
        <v>44561</v>
      </c>
      <c r="G1063" s="35" t="s">
        <v>3126</v>
      </c>
      <c r="H1063" s="36" t="s">
        <v>3244</v>
      </c>
      <c r="I1063" s="35" t="s">
        <v>62</v>
      </c>
    </row>
    <row r="1064" spans="1:9" s="35" customFormat="1" ht="90" x14ac:dyDescent="0.25">
      <c r="A1064" s="35" t="s">
        <v>3245</v>
      </c>
      <c r="B1064" s="36" t="s">
        <v>3246</v>
      </c>
      <c r="C1064" s="39">
        <v>711817.95</v>
      </c>
      <c r="D1064" s="39">
        <v>605045.27</v>
      </c>
      <c r="E1064" s="52">
        <v>42517</v>
      </c>
      <c r="F1064" s="52">
        <v>44196</v>
      </c>
      <c r="G1064" s="35" t="s">
        <v>3126</v>
      </c>
      <c r="H1064" s="36" t="s">
        <v>3247</v>
      </c>
      <c r="I1064" s="35" t="s">
        <v>62</v>
      </c>
    </row>
    <row r="1065" spans="1:9" s="35" customFormat="1" ht="33.75" x14ac:dyDescent="0.25">
      <c r="A1065" s="35" t="s">
        <v>3248</v>
      </c>
      <c r="B1065" s="36" t="s">
        <v>3249</v>
      </c>
      <c r="C1065" s="39">
        <v>711436.01</v>
      </c>
      <c r="D1065" s="39">
        <v>604720.61</v>
      </c>
      <c r="E1065" s="52">
        <v>43296</v>
      </c>
      <c r="F1065" s="52">
        <v>44012</v>
      </c>
      <c r="G1065" s="35" t="s">
        <v>3126</v>
      </c>
      <c r="H1065" s="36" t="s">
        <v>3250</v>
      </c>
      <c r="I1065" s="35" t="s">
        <v>62</v>
      </c>
    </row>
    <row r="1066" spans="1:9" s="35" customFormat="1" ht="78.75" x14ac:dyDescent="0.25">
      <c r="A1066" s="35" t="s">
        <v>3251</v>
      </c>
      <c r="B1066" s="36" t="s">
        <v>3252</v>
      </c>
      <c r="C1066" s="39">
        <v>696872.57</v>
      </c>
      <c r="D1066" s="39">
        <v>592341.69999999995</v>
      </c>
      <c r="E1066" s="52">
        <v>43770</v>
      </c>
      <c r="F1066" s="52">
        <v>44865</v>
      </c>
      <c r="G1066" s="35" t="s">
        <v>3126</v>
      </c>
      <c r="H1066" s="36" t="s">
        <v>3253</v>
      </c>
      <c r="I1066" s="35" t="s">
        <v>62</v>
      </c>
    </row>
    <row r="1067" spans="1:9" s="35" customFormat="1" ht="101.25" x14ac:dyDescent="0.25">
      <c r="A1067" s="35" t="s">
        <v>3257</v>
      </c>
      <c r="B1067" s="36" t="s">
        <v>3258</v>
      </c>
      <c r="C1067" s="39">
        <v>695883.84</v>
      </c>
      <c r="D1067" s="39">
        <v>591501.27</v>
      </c>
      <c r="E1067" s="52">
        <v>42845</v>
      </c>
      <c r="F1067" s="52">
        <v>44530</v>
      </c>
      <c r="G1067" s="35" t="s">
        <v>3126</v>
      </c>
      <c r="H1067" s="36" t="s">
        <v>3259</v>
      </c>
      <c r="I1067" s="35" t="s">
        <v>62</v>
      </c>
    </row>
    <row r="1068" spans="1:9" s="35" customFormat="1" ht="112.5" x14ac:dyDescent="0.25">
      <c r="A1068" s="35" t="s">
        <v>3260</v>
      </c>
      <c r="B1068" s="36" t="s">
        <v>3261</v>
      </c>
      <c r="C1068" s="39">
        <v>671714.62</v>
      </c>
      <c r="D1068" s="39">
        <v>570957.43000000005</v>
      </c>
      <c r="E1068" s="52">
        <v>42491</v>
      </c>
      <c r="F1068" s="52">
        <v>44561</v>
      </c>
      <c r="G1068" s="35" t="s">
        <v>3126</v>
      </c>
      <c r="H1068" s="36" t="s">
        <v>3262</v>
      </c>
      <c r="I1068" s="35" t="s">
        <v>62</v>
      </c>
    </row>
    <row r="1069" spans="1:9" s="35" customFormat="1" ht="112.5" x14ac:dyDescent="0.25">
      <c r="A1069" s="35" t="s">
        <v>3263</v>
      </c>
      <c r="B1069" s="36" t="s">
        <v>3264</v>
      </c>
      <c r="C1069" s="39">
        <v>619667.02</v>
      </c>
      <c r="D1069" s="39">
        <v>526716.97</v>
      </c>
      <c r="E1069" s="52">
        <v>42948</v>
      </c>
      <c r="F1069" s="52">
        <v>44196</v>
      </c>
      <c r="G1069" s="35" t="s">
        <v>3126</v>
      </c>
      <c r="H1069" s="36" t="s">
        <v>3265</v>
      </c>
      <c r="I1069" s="35" t="s">
        <v>62</v>
      </c>
    </row>
    <row r="1070" spans="1:9" s="35" customFormat="1" ht="45" x14ac:dyDescent="0.25">
      <c r="A1070" s="35" t="s">
        <v>3266</v>
      </c>
      <c r="B1070" s="36" t="s">
        <v>3267</v>
      </c>
      <c r="C1070" s="39">
        <v>612517.89</v>
      </c>
      <c r="D1070" s="39">
        <v>520640.21</v>
      </c>
      <c r="E1070" s="52">
        <v>43010</v>
      </c>
      <c r="F1070" s="52">
        <v>44316</v>
      </c>
      <c r="G1070" s="35" t="s">
        <v>3126</v>
      </c>
      <c r="H1070" s="36" t="s">
        <v>3268</v>
      </c>
      <c r="I1070" s="35" t="s">
        <v>62</v>
      </c>
    </row>
    <row r="1071" spans="1:9" s="35" customFormat="1" ht="56.25" x14ac:dyDescent="0.25">
      <c r="A1071" s="35" t="s">
        <v>3269</v>
      </c>
      <c r="B1071" s="36" t="s">
        <v>3270</v>
      </c>
      <c r="C1071" s="39">
        <v>607770.03</v>
      </c>
      <c r="D1071" s="39">
        <v>516604.53</v>
      </c>
      <c r="E1071" s="52">
        <v>42736</v>
      </c>
      <c r="F1071" s="52">
        <v>43830</v>
      </c>
      <c r="G1071" s="35" t="s">
        <v>3126</v>
      </c>
      <c r="H1071" s="36" t="s">
        <v>3271</v>
      </c>
      <c r="I1071" s="35" t="s">
        <v>62</v>
      </c>
    </row>
    <row r="1072" spans="1:9" s="35" customFormat="1" ht="56.25" x14ac:dyDescent="0.25">
      <c r="A1072" s="35" t="s">
        <v>3272</v>
      </c>
      <c r="B1072" s="36" t="s">
        <v>3273</v>
      </c>
      <c r="C1072" s="39">
        <v>603708.18999999994</v>
      </c>
      <c r="D1072" s="39">
        <v>513151.96</v>
      </c>
      <c r="E1072" s="52">
        <v>43040</v>
      </c>
      <c r="F1072" s="52">
        <v>44500</v>
      </c>
      <c r="G1072" s="35" t="s">
        <v>3126</v>
      </c>
      <c r="H1072" s="36" t="s">
        <v>3274</v>
      </c>
      <c r="I1072" s="35" t="s">
        <v>62</v>
      </c>
    </row>
    <row r="1073" spans="1:9" s="35" customFormat="1" ht="123.75" x14ac:dyDescent="0.25">
      <c r="A1073" s="35" t="s">
        <v>3275</v>
      </c>
      <c r="B1073" s="36" t="s">
        <v>3276</v>
      </c>
      <c r="C1073" s="39">
        <v>600338.74</v>
      </c>
      <c r="D1073" s="39">
        <v>510287.94</v>
      </c>
      <c r="E1073" s="52">
        <v>42948</v>
      </c>
      <c r="F1073" s="52">
        <v>44162</v>
      </c>
      <c r="G1073" s="35" t="s">
        <v>3126</v>
      </c>
      <c r="H1073" s="36" t="s">
        <v>3277</v>
      </c>
      <c r="I1073" s="35" t="s">
        <v>62</v>
      </c>
    </row>
    <row r="1074" spans="1:9" s="35" customFormat="1" ht="67.5" x14ac:dyDescent="0.25">
      <c r="A1074" s="35" t="s">
        <v>3278</v>
      </c>
      <c r="B1074" s="36" t="s">
        <v>3279</v>
      </c>
      <c r="C1074" s="39">
        <v>572574.49</v>
      </c>
      <c r="D1074" s="39">
        <v>486688.32</v>
      </c>
      <c r="E1074" s="52">
        <v>43326</v>
      </c>
      <c r="F1074" s="52">
        <v>44255</v>
      </c>
      <c r="G1074" s="35" t="s">
        <v>3126</v>
      </c>
      <c r="H1074" s="36" t="s">
        <v>3280</v>
      </c>
      <c r="I1074" s="35" t="s">
        <v>62</v>
      </c>
    </row>
    <row r="1075" spans="1:9" s="35" customFormat="1" ht="67.5" x14ac:dyDescent="0.25">
      <c r="A1075" s="35" t="s">
        <v>3281</v>
      </c>
      <c r="B1075" s="36" t="s">
        <v>3282</v>
      </c>
      <c r="C1075" s="39">
        <v>544485.32999999996</v>
      </c>
      <c r="D1075" s="39">
        <v>462812.53</v>
      </c>
      <c r="E1075" s="52">
        <v>43034</v>
      </c>
      <c r="F1075" s="52">
        <v>44286</v>
      </c>
      <c r="G1075" s="35" t="s">
        <v>3126</v>
      </c>
      <c r="H1075" s="36" t="s">
        <v>3283</v>
      </c>
      <c r="I1075" s="35" t="s">
        <v>62</v>
      </c>
    </row>
    <row r="1076" spans="1:9" s="35" customFormat="1" ht="101.25" x14ac:dyDescent="0.25">
      <c r="A1076" s="35" t="s">
        <v>3284</v>
      </c>
      <c r="B1076" s="36" t="s">
        <v>3285</v>
      </c>
      <c r="C1076" s="39">
        <v>533947.12</v>
      </c>
      <c r="D1076" s="39">
        <v>453855.05</v>
      </c>
      <c r="E1076" s="52">
        <v>42899</v>
      </c>
      <c r="F1076" s="52">
        <v>43830</v>
      </c>
      <c r="G1076" s="35" t="s">
        <v>3126</v>
      </c>
      <c r="H1076" s="36" t="s">
        <v>3286</v>
      </c>
      <c r="I1076" s="35" t="s">
        <v>62</v>
      </c>
    </row>
    <row r="1077" spans="1:9" s="35" customFormat="1" ht="90" x14ac:dyDescent="0.25">
      <c r="A1077" s="35" t="s">
        <v>3287</v>
      </c>
      <c r="B1077" s="36" t="s">
        <v>3288</v>
      </c>
      <c r="C1077" s="39">
        <v>518280.87</v>
      </c>
      <c r="D1077" s="39">
        <v>440538.75</v>
      </c>
      <c r="E1077" s="52">
        <v>43860</v>
      </c>
      <c r="F1077" s="52">
        <v>44804</v>
      </c>
      <c r="G1077" s="35" t="s">
        <v>3126</v>
      </c>
      <c r="H1077" s="36" t="s">
        <v>3289</v>
      </c>
      <c r="I1077" s="35" t="s">
        <v>62</v>
      </c>
    </row>
    <row r="1078" spans="1:9" s="35" customFormat="1" ht="90" x14ac:dyDescent="0.25">
      <c r="A1078" s="35" t="s">
        <v>3290</v>
      </c>
      <c r="B1078" s="36" t="s">
        <v>3291</v>
      </c>
      <c r="C1078" s="39">
        <v>490826.49</v>
      </c>
      <c r="D1078" s="39">
        <v>417202.52</v>
      </c>
      <c r="E1078" s="52">
        <v>42517</v>
      </c>
      <c r="F1078" s="52">
        <v>44561</v>
      </c>
      <c r="G1078" s="35" t="s">
        <v>3126</v>
      </c>
      <c r="H1078" s="36" t="s">
        <v>3292</v>
      </c>
      <c r="I1078" s="35" t="s">
        <v>62</v>
      </c>
    </row>
    <row r="1079" spans="1:9" s="35" customFormat="1" ht="33.75" x14ac:dyDescent="0.25">
      <c r="A1079" s="35" t="s">
        <v>3293</v>
      </c>
      <c r="B1079" s="36" t="s">
        <v>3294</v>
      </c>
      <c r="C1079" s="39">
        <v>460330</v>
      </c>
      <c r="D1079" s="39">
        <v>391280.5</v>
      </c>
      <c r="E1079" s="52">
        <v>42856</v>
      </c>
      <c r="F1079" s="52">
        <v>43951</v>
      </c>
      <c r="G1079" s="35" t="s">
        <v>3126</v>
      </c>
      <c r="H1079" s="36" t="s">
        <v>3295</v>
      </c>
      <c r="I1079" s="35" t="s">
        <v>62</v>
      </c>
    </row>
    <row r="1080" spans="1:9" s="35" customFormat="1" ht="78.75" x14ac:dyDescent="0.25">
      <c r="A1080" s="35" t="s">
        <v>3296</v>
      </c>
      <c r="B1080" s="36" t="s">
        <v>3297</v>
      </c>
      <c r="C1080" s="39">
        <v>458844.63</v>
      </c>
      <c r="D1080" s="39">
        <v>390017.94</v>
      </c>
      <c r="E1080" s="52">
        <v>43770</v>
      </c>
      <c r="F1080" s="52">
        <v>44500</v>
      </c>
      <c r="G1080" s="35" t="s">
        <v>3126</v>
      </c>
      <c r="H1080" s="36" t="s">
        <v>3298</v>
      </c>
      <c r="I1080" s="35" t="s">
        <v>62</v>
      </c>
    </row>
    <row r="1081" spans="1:9" s="35" customFormat="1" ht="135" x14ac:dyDescent="0.25">
      <c r="A1081" s="35" t="s">
        <v>3299</v>
      </c>
      <c r="B1081" s="36" t="s">
        <v>3300</v>
      </c>
      <c r="C1081" s="39">
        <v>454720.17</v>
      </c>
      <c r="D1081" s="39">
        <v>386512.14</v>
      </c>
      <c r="E1081" s="52">
        <v>42887</v>
      </c>
      <c r="F1081" s="52">
        <v>44561</v>
      </c>
      <c r="G1081" s="35" t="s">
        <v>3126</v>
      </c>
      <c r="H1081" s="36" t="s">
        <v>3301</v>
      </c>
      <c r="I1081" s="35" t="s">
        <v>62</v>
      </c>
    </row>
    <row r="1082" spans="1:9" s="35" customFormat="1" ht="146.25" x14ac:dyDescent="0.25">
      <c r="A1082" s="35" t="s">
        <v>3302</v>
      </c>
      <c r="B1082" s="36" t="s">
        <v>3303</v>
      </c>
      <c r="C1082" s="39">
        <v>414084.16</v>
      </c>
      <c r="D1082" s="39">
        <v>351971.54</v>
      </c>
      <c r="E1082" s="52">
        <v>42878</v>
      </c>
      <c r="F1082" s="52">
        <v>44377</v>
      </c>
      <c r="G1082" s="35" t="s">
        <v>3126</v>
      </c>
      <c r="H1082" s="36" t="s">
        <v>3304</v>
      </c>
      <c r="I1082" s="35" t="s">
        <v>62</v>
      </c>
    </row>
    <row r="1083" spans="1:9" s="35" customFormat="1" ht="33.75" x14ac:dyDescent="0.25">
      <c r="A1083" s="35" t="s">
        <v>3305</v>
      </c>
      <c r="B1083" s="36" t="s">
        <v>3306</v>
      </c>
      <c r="C1083" s="39">
        <v>388223</v>
      </c>
      <c r="D1083" s="39">
        <v>329989.55</v>
      </c>
      <c r="E1083" s="52">
        <v>42856</v>
      </c>
      <c r="F1083" s="52">
        <v>43951</v>
      </c>
      <c r="G1083" s="35" t="s">
        <v>3126</v>
      </c>
      <c r="H1083" s="36" t="s">
        <v>3307</v>
      </c>
      <c r="I1083" s="35" t="s">
        <v>62</v>
      </c>
    </row>
    <row r="1084" spans="1:9" s="35" customFormat="1" ht="101.25" x14ac:dyDescent="0.25">
      <c r="A1084" s="35" t="s">
        <v>3308</v>
      </c>
      <c r="B1084" s="36" t="s">
        <v>3309</v>
      </c>
      <c r="C1084" s="39">
        <v>314479.93</v>
      </c>
      <c r="D1084" s="39">
        <v>267307.94</v>
      </c>
      <c r="E1084" s="52">
        <v>42856</v>
      </c>
      <c r="F1084" s="52">
        <v>43799</v>
      </c>
      <c r="G1084" s="35" t="s">
        <v>3126</v>
      </c>
      <c r="H1084" s="36" t="s">
        <v>3310</v>
      </c>
      <c r="I1084" s="35" t="s">
        <v>62</v>
      </c>
    </row>
    <row r="1085" spans="1:9" s="35" customFormat="1" ht="56.25" x14ac:dyDescent="0.25">
      <c r="A1085" s="35" t="s">
        <v>3311</v>
      </c>
      <c r="B1085" s="36" t="s">
        <v>3312</v>
      </c>
      <c r="C1085" s="39">
        <v>287644.24</v>
      </c>
      <c r="D1085" s="39">
        <v>244497.61</v>
      </c>
      <c r="E1085" s="52">
        <v>42979</v>
      </c>
      <c r="F1085" s="52">
        <v>44377</v>
      </c>
      <c r="G1085" s="35" t="s">
        <v>3126</v>
      </c>
      <c r="H1085" s="36" t="s">
        <v>3313</v>
      </c>
      <c r="I1085" s="35" t="s">
        <v>62</v>
      </c>
    </row>
    <row r="1086" spans="1:9" s="35" customFormat="1" ht="90" x14ac:dyDescent="0.25">
      <c r="A1086" s="35" t="s">
        <v>3314</v>
      </c>
      <c r="B1086" s="36" t="s">
        <v>3315</v>
      </c>
      <c r="C1086" s="39">
        <v>285689.51</v>
      </c>
      <c r="D1086" s="39">
        <v>242836.1</v>
      </c>
      <c r="E1086" s="52">
        <v>43252</v>
      </c>
      <c r="F1086" s="52">
        <v>44712</v>
      </c>
      <c r="G1086" s="35" t="s">
        <v>3126</v>
      </c>
      <c r="H1086" s="36" t="s">
        <v>3316</v>
      </c>
      <c r="I1086" s="35" t="s">
        <v>62</v>
      </c>
    </row>
    <row r="1087" spans="1:9" s="35" customFormat="1" ht="168.75" x14ac:dyDescent="0.25">
      <c r="A1087" s="35" t="s">
        <v>3317</v>
      </c>
      <c r="B1087" s="36" t="s">
        <v>3318</v>
      </c>
      <c r="C1087" s="39">
        <v>241844.51</v>
      </c>
      <c r="D1087" s="39">
        <v>205567.83</v>
      </c>
      <c r="E1087" s="52">
        <v>42948</v>
      </c>
      <c r="F1087" s="52">
        <v>43936</v>
      </c>
      <c r="G1087" s="35" t="s">
        <v>3126</v>
      </c>
      <c r="H1087" s="36" t="s">
        <v>3319</v>
      </c>
      <c r="I1087" s="35" t="s">
        <v>62</v>
      </c>
    </row>
    <row r="1088" spans="1:9" s="35" customFormat="1" ht="123.75" x14ac:dyDescent="0.25">
      <c r="A1088" s="35" t="s">
        <v>3320</v>
      </c>
      <c r="B1088" s="36" t="s">
        <v>3321</v>
      </c>
      <c r="C1088" s="39">
        <v>227952.2</v>
      </c>
      <c r="D1088" s="39">
        <v>193759.37</v>
      </c>
      <c r="E1088" s="52">
        <v>42736</v>
      </c>
      <c r="F1088" s="52">
        <v>43465</v>
      </c>
      <c r="G1088" s="35" t="s">
        <v>3126</v>
      </c>
      <c r="H1088" s="36" t="s">
        <v>3322</v>
      </c>
      <c r="I1088" s="35" t="s">
        <v>62</v>
      </c>
    </row>
    <row r="1089" spans="1:9" s="35" customFormat="1" ht="90" x14ac:dyDescent="0.25">
      <c r="A1089" s="35" t="s">
        <v>3323</v>
      </c>
      <c r="B1089" s="36" t="s">
        <v>3324</v>
      </c>
      <c r="C1089" s="39">
        <v>190091</v>
      </c>
      <c r="D1089" s="39">
        <v>161577.35</v>
      </c>
      <c r="E1089" s="52">
        <v>42917</v>
      </c>
      <c r="F1089" s="52">
        <v>43830</v>
      </c>
      <c r="G1089" s="35" t="s">
        <v>3126</v>
      </c>
      <c r="H1089" s="36" t="s">
        <v>3325</v>
      </c>
      <c r="I1089" s="35" t="s">
        <v>62</v>
      </c>
    </row>
    <row r="1090" spans="1:9" s="35" customFormat="1" ht="112.5" x14ac:dyDescent="0.25">
      <c r="A1090" s="35" t="s">
        <v>3326</v>
      </c>
      <c r="B1090" s="36" t="s">
        <v>3327</v>
      </c>
      <c r="C1090" s="39">
        <v>187437.97</v>
      </c>
      <c r="D1090" s="39">
        <v>159322.26999999999</v>
      </c>
      <c r="E1090" s="52">
        <v>42870</v>
      </c>
      <c r="F1090" s="52">
        <v>43965</v>
      </c>
      <c r="G1090" s="35" t="s">
        <v>3126</v>
      </c>
      <c r="H1090" s="36" t="s">
        <v>3328</v>
      </c>
      <c r="I1090" s="35" t="s">
        <v>62</v>
      </c>
    </row>
    <row r="1091" spans="1:9" s="35" customFormat="1" ht="112.5" x14ac:dyDescent="0.25">
      <c r="A1091" s="35" t="s">
        <v>3329</v>
      </c>
      <c r="B1091" s="36" t="s">
        <v>3330</v>
      </c>
      <c r="C1091" s="39">
        <v>153527.57</v>
      </c>
      <c r="D1091" s="39">
        <v>130498.43</v>
      </c>
      <c r="E1091" s="52">
        <v>42795</v>
      </c>
      <c r="F1091" s="52">
        <v>43524</v>
      </c>
      <c r="G1091" s="35" t="s">
        <v>3126</v>
      </c>
      <c r="H1091" s="36" t="s">
        <v>3331</v>
      </c>
      <c r="I1091" s="35" t="s">
        <v>62</v>
      </c>
    </row>
    <row r="1092" spans="1:9" s="35" customFormat="1" ht="112.5" x14ac:dyDescent="0.25">
      <c r="A1092" s="35" t="s">
        <v>3332</v>
      </c>
      <c r="B1092" s="36" t="s">
        <v>3333</v>
      </c>
      <c r="C1092" s="39">
        <v>442745.34</v>
      </c>
      <c r="D1092" s="39">
        <v>376333.54</v>
      </c>
      <c r="E1092" s="52">
        <v>44256</v>
      </c>
      <c r="F1092" s="52">
        <v>44621</v>
      </c>
      <c r="G1092" s="35" t="s">
        <v>3334</v>
      </c>
      <c r="H1092" s="36" t="s">
        <v>3335</v>
      </c>
      <c r="I1092" s="35" t="s">
        <v>62</v>
      </c>
    </row>
    <row r="1093" spans="1:9" s="35" customFormat="1" ht="67.5" x14ac:dyDescent="0.25">
      <c r="A1093" s="35" t="s">
        <v>3336</v>
      </c>
      <c r="B1093" s="36" t="s">
        <v>3337</v>
      </c>
      <c r="C1093" s="39">
        <v>150533.42000000001</v>
      </c>
      <c r="D1093" s="39">
        <v>127953.41</v>
      </c>
      <c r="E1093" s="52">
        <v>44470</v>
      </c>
      <c r="F1093" s="52">
        <v>44805</v>
      </c>
      <c r="G1093" s="35" t="s">
        <v>3334</v>
      </c>
      <c r="H1093" s="36" t="s">
        <v>3338</v>
      </c>
      <c r="I1093" s="35" t="s">
        <v>62</v>
      </c>
    </row>
    <row r="1094" spans="1:9" s="35" customFormat="1" ht="135" x14ac:dyDescent="0.25">
      <c r="A1094" s="35" t="s">
        <v>3339</v>
      </c>
      <c r="B1094" s="36" t="s">
        <v>3340</v>
      </c>
      <c r="C1094" s="39">
        <v>103103.67999999999</v>
      </c>
      <c r="D1094" s="39">
        <v>87638.13</v>
      </c>
      <c r="E1094" s="52">
        <v>43469</v>
      </c>
      <c r="F1094" s="52">
        <v>43477</v>
      </c>
      <c r="G1094" s="35" t="s">
        <v>3334</v>
      </c>
      <c r="H1094" s="36" t="s">
        <v>3341</v>
      </c>
      <c r="I1094" s="35" t="s">
        <v>62</v>
      </c>
    </row>
    <row r="1095" spans="1:9" s="35" customFormat="1" ht="22.5" x14ac:dyDescent="0.25">
      <c r="A1095" s="35" t="s">
        <v>3342</v>
      </c>
      <c r="B1095" s="36" t="s">
        <v>3343</v>
      </c>
      <c r="C1095" s="39">
        <v>5143298.9400000004</v>
      </c>
      <c r="D1095" s="39"/>
      <c r="E1095" s="52">
        <v>42675</v>
      </c>
      <c r="F1095" s="52">
        <v>44926</v>
      </c>
      <c r="G1095" s="35" t="s">
        <v>3344</v>
      </c>
      <c r="H1095" s="36" t="s">
        <v>3345</v>
      </c>
      <c r="I1095" s="35" t="s">
        <v>62</v>
      </c>
    </row>
    <row r="1096" spans="1:9" s="35" customFormat="1" ht="11.25" x14ac:dyDescent="0.25">
      <c r="A1096" s="35" t="s">
        <v>3346</v>
      </c>
      <c r="B1096" s="36" t="s">
        <v>3347</v>
      </c>
      <c r="C1096" s="39">
        <v>3689249.87</v>
      </c>
      <c r="D1096" s="39"/>
      <c r="E1096" s="52">
        <v>43132</v>
      </c>
      <c r="F1096" s="52">
        <v>44895</v>
      </c>
      <c r="G1096" s="35" t="s">
        <v>3344</v>
      </c>
      <c r="H1096" s="36" t="s">
        <v>3348</v>
      </c>
      <c r="I1096" s="35" t="s">
        <v>62</v>
      </c>
    </row>
    <row r="1097" spans="1:9" s="35" customFormat="1" ht="22.5" x14ac:dyDescent="0.25">
      <c r="A1097" s="35" t="s">
        <v>3349</v>
      </c>
      <c r="B1097" s="36" t="s">
        <v>3350</v>
      </c>
      <c r="C1097" s="39">
        <v>3337140.66</v>
      </c>
      <c r="D1097" s="39"/>
      <c r="E1097" s="52">
        <v>42675</v>
      </c>
      <c r="F1097" s="52">
        <v>44530</v>
      </c>
      <c r="G1097" s="35" t="s">
        <v>3344</v>
      </c>
      <c r="H1097" s="36" t="s">
        <v>3351</v>
      </c>
      <c r="I1097" s="35" t="s">
        <v>62</v>
      </c>
    </row>
    <row r="1098" spans="1:9" s="35" customFormat="1" ht="33.75" x14ac:dyDescent="0.25">
      <c r="A1098" s="35" t="s">
        <v>3352</v>
      </c>
      <c r="B1098" s="36" t="s">
        <v>3353</v>
      </c>
      <c r="C1098" s="39">
        <v>2294469.27</v>
      </c>
      <c r="D1098" s="39"/>
      <c r="E1098" s="52">
        <v>43060</v>
      </c>
      <c r="F1098" s="52">
        <v>44742</v>
      </c>
      <c r="G1098" s="35" t="s">
        <v>3344</v>
      </c>
      <c r="H1098" s="36" t="s">
        <v>3354</v>
      </c>
      <c r="I1098" s="35" t="s">
        <v>62</v>
      </c>
    </row>
    <row r="1099" spans="1:9" s="35" customFormat="1" ht="33.75" x14ac:dyDescent="0.25">
      <c r="A1099" s="35" t="s">
        <v>3355</v>
      </c>
      <c r="B1099" s="36" t="s">
        <v>3356</v>
      </c>
      <c r="C1099" s="39">
        <v>2030134</v>
      </c>
      <c r="D1099" s="39"/>
      <c r="E1099" s="52">
        <v>42986</v>
      </c>
      <c r="F1099" s="52">
        <v>44561</v>
      </c>
      <c r="G1099" s="35" t="s">
        <v>3344</v>
      </c>
      <c r="H1099" s="36" t="s">
        <v>3357</v>
      </c>
      <c r="I1099" s="35" t="s">
        <v>62</v>
      </c>
    </row>
    <row r="1100" spans="1:9" s="35" customFormat="1" ht="22.5" x14ac:dyDescent="0.25">
      <c r="A1100" s="35" t="s">
        <v>3358</v>
      </c>
      <c r="B1100" s="36" t="s">
        <v>3359</v>
      </c>
      <c r="C1100" s="39">
        <v>1958236.32</v>
      </c>
      <c r="D1100" s="39"/>
      <c r="E1100" s="52">
        <v>43040</v>
      </c>
      <c r="F1100" s="52">
        <v>44500</v>
      </c>
      <c r="G1100" s="35" t="s">
        <v>3344</v>
      </c>
      <c r="H1100" s="36" t="s">
        <v>3360</v>
      </c>
      <c r="I1100" s="35" t="s">
        <v>62</v>
      </c>
    </row>
    <row r="1101" spans="1:9" s="35" customFormat="1" ht="11.25" x14ac:dyDescent="0.25">
      <c r="A1101" s="35" t="s">
        <v>3361</v>
      </c>
      <c r="B1101" s="36" t="s">
        <v>3362</v>
      </c>
      <c r="C1101" s="39">
        <v>1781153</v>
      </c>
      <c r="D1101" s="39"/>
      <c r="E1101" s="52">
        <v>42856</v>
      </c>
      <c r="F1101" s="52">
        <v>44651</v>
      </c>
      <c r="G1101" s="35" t="s">
        <v>3344</v>
      </c>
      <c r="H1101" s="36" t="s">
        <v>3363</v>
      </c>
      <c r="I1101" s="35" t="s">
        <v>62</v>
      </c>
    </row>
    <row r="1102" spans="1:9" s="35" customFormat="1" ht="45" x14ac:dyDescent="0.25">
      <c r="A1102" s="35" t="s">
        <v>3364</v>
      </c>
      <c r="B1102" s="36" t="s">
        <v>3365</v>
      </c>
      <c r="C1102" s="39">
        <v>1564074.25</v>
      </c>
      <c r="D1102" s="39"/>
      <c r="E1102" s="52">
        <v>42522</v>
      </c>
      <c r="F1102" s="52">
        <v>44926</v>
      </c>
      <c r="G1102" s="35" t="s">
        <v>3344</v>
      </c>
      <c r="H1102" s="36" t="s">
        <v>3366</v>
      </c>
      <c r="I1102" s="35" t="s">
        <v>62</v>
      </c>
    </row>
    <row r="1103" spans="1:9" s="35" customFormat="1" ht="67.5" x14ac:dyDescent="0.25">
      <c r="A1103" s="35" t="s">
        <v>3367</v>
      </c>
      <c r="B1103" s="36" t="s">
        <v>3368</v>
      </c>
      <c r="C1103" s="39">
        <v>860000</v>
      </c>
      <c r="D1103" s="39"/>
      <c r="E1103" s="52">
        <v>43570</v>
      </c>
      <c r="F1103" s="52">
        <v>44561</v>
      </c>
      <c r="G1103" s="35" t="s">
        <v>3344</v>
      </c>
      <c r="H1103" s="36" t="s">
        <v>3369</v>
      </c>
      <c r="I1103" s="35" t="s">
        <v>62</v>
      </c>
    </row>
    <row r="1104" spans="1:9" s="35" customFormat="1" ht="225" x14ac:dyDescent="0.25">
      <c r="A1104" s="35" t="s">
        <v>3370</v>
      </c>
      <c r="B1104" s="36" t="s">
        <v>3371</v>
      </c>
      <c r="C1104" s="39">
        <v>13920181.619999999</v>
      </c>
      <c r="D1104" s="39">
        <v>6960090.8099999996</v>
      </c>
      <c r="E1104" s="52">
        <v>41640</v>
      </c>
      <c r="F1104" s="52">
        <v>44926</v>
      </c>
      <c r="G1104" s="35" t="s">
        <v>3372</v>
      </c>
      <c r="H1104" s="36" t="s">
        <v>3373</v>
      </c>
      <c r="I1104" s="35" t="s">
        <v>62</v>
      </c>
    </row>
    <row r="1105" spans="1:9" s="35" customFormat="1" ht="33.75" x14ac:dyDescent="0.25">
      <c r="A1105" s="35" t="s">
        <v>3374</v>
      </c>
      <c r="B1105" s="36" t="s">
        <v>3375</v>
      </c>
      <c r="C1105" s="39">
        <v>8130000</v>
      </c>
      <c r="D1105" s="39">
        <v>6504000</v>
      </c>
      <c r="E1105" s="52">
        <v>42064</v>
      </c>
      <c r="F1105" s="52">
        <v>44196</v>
      </c>
      <c r="G1105" s="35" t="s">
        <v>3372</v>
      </c>
      <c r="H1105" s="36" t="s">
        <v>3376</v>
      </c>
      <c r="I1105" s="35" t="s">
        <v>62</v>
      </c>
    </row>
    <row r="1106" spans="1:9" s="35" customFormat="1" ht="22.5" x14ac:dyDescent="0.25">
      <c r="A1106" s="35" t="s">
        <v>3377</v>
      </c>
      <c r="B1106" s="36" t="s">
        <v>3378</v>
      </c>
      <c r="C1106" s="39">
        <v>5984000</v>
      </c>
      <c r="D1106" s="39">
        <v>4787200</v>
      </c>
      <c r="E1106" s="52">
        <v>42064</v>
      </c>
      <c r="F1106" s="52">
        <v>44895</v>
      </c>
      <c r="G1106" s="35" t="s">
        <v>3372</v>
      </c>
      <c r="H1106" s="36" t="s">
        <v>3379</v>
      </c>
      <c r="I1106" s="35" t="s">
        <v>62</v>
      </c>
    </row>
    <row r="1107" spans="1:9" s="35" customFormat="1" ht="112.5" x14ac:dyDescent="0.25">
      <c r="A1107" s="35" t="s">
        <v>3380</v>
      </c>
      <c r="B1107" s="36" t="s">
        <v>3381</v>
      </c>
      <c r="C1107" s="39">
        <v>5923133.5099999998</v>
      </c>
      <c r="D1107" s="39">
        <v>4738506.8099999996</v>
      </c>
      <c r="E1107" s="52">
        <v>44105</v>
      </c>
      <c r="F1107" s="52">
        <v>44926</v>
      </c>
      <c r="G1107" s="35" t="s">
        <v>3372</v>
      </c>
      <c r="H1107" s="36" t="s">
        <v>3382</v>
      </c>
      <c r="I1107" s="35" t="s">
        <v>62</v>
      </c>
    </row>
    <row r="1108" spans="1:9" s="35" customFormat="1" ht="22.5" x14ac:dyDescent="0.25">
      <c r="A1108" s="35" t="s">
        <v>3383</v>
      </c>
      <c r="B1108" s="36" t="s">
        <v>3384</v>
      </c>
      <c r="C1108" s="39">
        <v>5353890</v>
      </c>
      <c r="D1108" s="39">
        <v>4283112</v>
      </c>
      <c r="E1108" s="52">
        <v>42461</v>
      </c>
      <c r="F1108" s="52">
        <v>44561</v>
      </c>
      <c r="G1108" s="35" t="s">
        <v>3372</v>
      </c>
      <c r="H1108" s="36" t="s">
        <v>3385</v>
      </c>
      <c r="I1108" s="35" t="s">
        <v>62</v>
      </c>
    </row>
    <row r="1109" spans="1:9" s="35" customFormat="1" ht="78.75" x14ac:dyDescent="0.25">
      <c r="A1109" s="35" t="s">
        <v>3386</v>
      </c>
      <c r="B1109" s="36" t="s">
        <v>3387</v>
      </c>
      <c r="C1109" s="39">
        <v>5177163.57</v>
      </c>
      <c r="D1109" s="39">
        <v>4141730.86</v>
      </c>
      <c r="E1109" s="52">
        <v>42531</v>
      </c>
      <c r="F1109" s="52">
        <v>43830</v>
      </c>
      <c r="G1109" s="35" t="s">
        <v>3372</v>
      </c>
      <c r="H1109" s="36" t="s">
        <v>3388</v>
      </c>
      <c r="I1109" s="35" t="s">
        <v>62</v>
      </c>
    </row>
    <row r="1110" spans="1:9" s="35" customFormat="1" ht="45" x14ac:dyDescent="0.25">
      <c r="A1110" s="35" t="s">
        <v>3389</v>
      </c>
      <c r="B1110" s="36" t="s">
        <v>3390</v>
      </c>
      <c r="C1110" s="39">
        <v>5177163.57</v>
      </c>
      <c r="D1110" s="39">
        <v>4141730.86</v>
      </c>
      <c r="E1110" s="52">
        <v>42531</v>
      </c>
      <c r="F1110" s="52">
        <v>43830</v>
      </c>
      <c r="G1110" s="35" t="s">
        <v>3372</v>
      </c>
      <c r="H1110" s="36" t="s">
        <v>3391</v>
      </c>
      <c r="I1110" s="35" t="s">
        <v>62</v>
      </c>
    </row>
    <row r="1111" spans="1:9" s="35" customFormat="1" ht="22.5" x14ac:dyDescent="0.25">
      <c r="A1111" s="35" t="s">
        <v>3392</v>
      </c>
      <c r="B1111" s="36" t="s">
        <v>3393</v>
      </c>
      <c r="C1111" s="39">
        <v>4536066.0199999996</v>
      </c>
      <c r="D1111" s="39">
        <v>2268033.0099999998</v>
      </c>
      <c r="E1111" s="52">
        <v>42005</v>
      </c>
      <c r="F1111" s="52">
        <v>44196</v>
      </c>
      <c r="G1111" s="35" t="s">
        <v>3372</v>
      </c>
      <c r="H1111" s="36" t="s">
        <v>3394</v>
      </c>
      <c r="I1111" s="35" t="s">
        <v>62</v>
      </c>
    </row>
    <row r="1112" spans="1:9" s="35" customFormat="1" ht="67.5" x14ac:dyDescent="0.25">
      <c r="A1112" s="35" t="s">
        <v>3395</v>
      </c>
      <c r="B1112" s="36" t="s">
        <v>3396</v>
      </c>
      <c r="C1112" s="39">
        <v>4207000</v>
      </c>
      <c r="D1112" s="39">
        <v>3575950</v>
      </c>
      <c r="E1112" s="52">
        <v>42736</v>
      </c>
      <c r="F1112" s="52">
        <v>44926</v>
      </c>
      <c r="G1112" s="35" t="s">
        <v>3372</v>
      </c>
      <c r="H1112" s="36" t="s">
        <v>3397</v>
      </c>
      <c r="I1112" s="35" t="s">
        <v>62</v>
      </c>
    </row>
    <row r="1113" spans="1:9" s="35" customFormat="1" ht="78.75" x14ac:dyDescent="0.25">
      <c r="A1113" s="35" t="s">
        <v>3398</v>
      </c>
      <c r="B1113" s="36" t="s">
        <v>3399</v>
      </c>
      <c r="C1113" s="39">
        <v>3922900</v>
      </c>
      <c r="D1113" s="39">
        <v>3334465</v>
      </c>
      <c r="E1113" s="52">
        <v>42081</v>
      </c>
      <c r="F1113" s="52">
        <v>44926</v>
      </c>
      <c r="G1113" s="35" t="s">
        <v>3372</v>
      </c>
      <c r="H1113" s="36" t="s">
        <v>3400</v>
      </c>
      <c r="I1113" s="35" t="s">
        <v>62</v>
      </c>
    </row>
    <row r="1114" spans="1:9" s="35" customFormat="1" ht="22.5" x14ac:dyDescent="0.25">
      <c r="A1114" s="35" t="s">
        <v>3401</v>
      </c>
      <c r="B1114" s="36" t="s">
        <v>3402</v>
      </c>
      <c r="C1114" s="39">
        <v>3600000</v>
      </c>
      <c r="D1114" s="39">
        <v>2880000</v>
      </c>
      <c r="E1114" s="52">
        <v>42064</v>
      </c>
      <c r="F1114" s="52">
        <v>43555</v>
      </c>
      <c r="G1114" s="35" t="s">
        <v>3372</v>
      </c>
      <c r="H1114" s="36" t="s">
        <v>3403</v>
      </c>
      <c r="I1114" s="35" t="s">
        <v>62</v>
      </c>
    </row>
    <row r="1115" spans="1:9" s="35" customFormat="1" ht="33.75" x14ac:dyDescent="0.25">
      <c r="A1115" s="35" t="s">
        <v>3404</v>
      </c>
      <c r="B1115" s="36" t="s">
        <v>3405</v>
      </c>
      <c r="C1115" s="39">
        <v>3580000</v>
      </c>
      <c r="D1115" s="39">
        <v>2864000</v>
      </c>
      <c r="E1115" s="52">
        <v>43221</v>
      </c>
      <c r="F1115" s="52">
        <v>43983</v>
      </c>
      <c r="G1115" s="35" t="s">
        <v>3372</v>
      </c>
      <c r="H1115" s="36" t="s">
        <v>3406</v>
      </c>
      <c r="I1115" s="35" t="s">
        <v>62</v>
      </c>
    </row>
    <row r="1116" spans="1:9" s="35" customFormat="1" ht="11.25" x14ac:dyDescent="0.25">
      <c r="A1116" s="35" t="s">
        <v>3407</v>
      </c>
      <c r="B1116" s="36" t="s">
        <v>3408</v>
      </c>
      <c r="C1116" s="39">
        <v>2838000</v>
      </c>
      <c r="D1116" s="39">
        <v>2270400</v>
      </c>
      <c r="E1116" s="52">
        <v>42503</v>
      </c>
      <c r="F1116" s="52">
        <v>44561</v>
      </c>
      <c r="G1116" s="35" t="s">
        <v>3372</v>
      </c>
      <c r="H1116" s="36" t="s">
        <v>3409</v>
      </c>
      <c r="I1116" s="35" t="s">
        <v>62</v>
      </c>
    </row>
    <row r="1117" spans="1:9" s="35" customFormat="1" ht="45" x14ac:dyDescent="0.25">
      <c r="A1117" s="35" t="s">
        <v>3410</v>
      </c>
      <c r="B1117" s="36" t="s">
        <v>3411</v>
      </c>
      <c r="C1117" s="39">
        <v>2627930.98</v>
      </c>
      <c r="D1117" s="39">
        <v>2102344.7799999998</v>
      </c>
      <c r="E1117" s="52">
        <v>42909</v>
      </c>
      <c r="F1117" s="52">
        <v>44196</v>
      </c>
      <c r="G1117" s="35" t="s">
        <v>3372</v>
      </c>
      <c r="H1117" s="36" t="s">
        <v>3412</v>
      </c>
      <c r="I1117" s="35" t="s">
        <v>62</v>
      </c>
    </row>
    <row r="1118" spans="1:9" s="35" customFormat="1" ht="33.75" x14ac:dyDescent="0.25">
      <c r="A1118" s="35" t="s">
        <v>3413</v>
      </c>
      <c r="B1118" s="36" t="s">
        <v>3414</v>
      </c>
      <c r="C1118" s="39">
        <v>2386000</v>
      </c>
      <c r="D1118" s="39">
        <v>1908800</v>
      </c>
      <c r="E1118" s="52">
        <v>42430</v>
      </c>
      <c r="F1118" s="52">
        <v>44561</v>
      </c>
      <c r="G1118" s="35" t="s">
        <v>3372</v>
      </c>
      <c r="H1118" s="36" t="s">
        <v>3415</v>
      </c>
      <c r="I1118" s="35" t="s">
        <v>62</v>
      </c>
    </row>
    <row r="1119" spans="1:9" s="35" customFormat="1" ht="33.75" x14ac:dyDescent="0.25">
      <c r="A1119" s="35" t="s">
        <v>3419</v>
      </c>
      <c r="B1119" s="36" t="s">
        <v>3420</v>
      </c>
      <c r="C1119" s="39">
        <v>2100000</v>
      </c>
      <c r="D1119" s="39">
        <v>1050000</v>
      </c>
      <c r="E1119" s="52">
        <v>43070</v>
      </c>
      <c r="F1119" s="52">
        <v>43586</v>
      </c>
      <c r="G1119" s="35" t="s">
        <v>3372</v>
      </c>
      <c r="H1119" s="36" t="s">
        <v>3421</v>
      </c>
      <c r="I1119" s="35" t="s">
        <v>62</v>
      </c>
    </row>
    <row r="1120" spans="1:9" s="35" customFormat="1" ht="22.5" x14ac:dyDescent="0.25">
      <c r="A1120" s="35" t="s">
        <v>3422</v>
      </c>
      <c r="B1120" s="36" t="s">
        <v>3423</v>
      </c>
      <c r="C1120" s="39">
        <v>2053227.19</v>
      </c>
      <c r="D1120" s="39">
        <v>1026613.59</v>
      </c>
      <c r="E1120" s="52">
        <v>42202</v>
      </c>
      <c r="F1120" s="52">
        <v>43073</v>
      </c>
      <c r="G1120" s="35" t="s">
        <v>3372</v>
      </c>
      <c r="H1120" s="36" t="s">
        <v>3424</v>
      </c>
      <c r="I1120" s="35" t="s">
        <v>62</v>
      </c>
    </row>
    <row r="1121" spans="1:9" s="35" customFormat="1" ht="22.5" x14ac:dyDescent="0.25">
      <c r="A1121" s="35" t="s">
        <v>3425</v>
      </c>
      <c r="B1121" s="36" t="s">
        <v>3426</v>
      </c>
      <c r="C1121" s="39">
        <v>1916602.07</v>
      </c>
      <c r="D1121" s="39">
        <v>1629111.76</v>
      </c>
      <c r="E1121" s="52">
        <v>43790</v>
      </c>
      <c r="F1121" s="52">
        <v>44337</v>
      </c>
      <c r="G1121" s="35" t="s">
        <v>3372</v>
      </c>
      <c r="H1121" s="36" t="s">
        <v>3427</v>
      </c>
      <c r="I1121" s="35" t="s">
        <v>62</v>
      </c>
    </row>
    <row r="1122" spans="1:9" s="35" customFormat="1" ht="78.75" x14ac:dyDescent="0.25">
      <c r="A1122" s="35" t="s">
        <v>3428</v>
      </c>
      <c r="B1122" s="36" t="s">
        <v>3429</v>
      </c>
      <c r="C1122" s="39">
        <v>1827025.9199999999</v>
      </c>
      <c r="D1122" s="39">
        <v>913512.95999999996</v>
      </c>
      <c r="E1122" s="52">
        <v>42736</v>
      </c>
      <c r="F1122" s="52">
        <v>44561</v>
      </c>
      <c r="G1122" s="35" t="s">
        <v>3372</v>
      </c>
      <c r="H1122" s="36" t="s">
        <v>3430</v>
      </c>
      <c r="I1122" s="35" t="s">
        <v>62</v>
      </c>
    </row>
    <row r="1123" spans="1:9" s="35" customFormat="1" ht="56.25" x14ac:dyDescent="0.25">
      <c r="A1123" s="35" t="s">
        <v>3431</v>
      </c>
      <c r="B1123" s="36" t="s">
        <v>3432</v>
      </c>
      <c r="C1123" s="39">
        <v>1722326.24</v>
      </c>
      <c r="D1123" s="39">
        <v>861163.12</v>
      </c>
      <c r="E1123" s="52">
        <v>42370</v>
      </c>
      <c r="F1123" s="52">
        <v>44561</v>
      </c>
      <c r="G1123" s="35" t="s">
        <v>3372</v>
      </c>
      <c r="H1123" s="36" t="s">
        <v>3433</v>
      </c>
      <c r="I1123" s="35" t="s">
        <v>62</v>
      </c>
    </row>
    <row r="1124" spans="1:9" s="35" customFormat="1" ht="22.5" x14ac:dyDescent="0.25">
      <c r="A1124" s="35" t="s">
        <v>3434</v>
      </c>
      <c r="B1124" s="36" t="s">
        <v>3435</v>
      </c>
      <c r="C1124" s="39">
        <v>1694420</v>
      </c>
      <c r="D1124" s="39">
        <v>1355536</v>
      </c>
      <c r="E1124" s="52">
        <v>42492</v>
      </c>
      <c r="F1124" s="52">
        <v>44926</v>
      </c>
      <c r="G1124" s="35" t="s">
        <v>3372</v>
      </c>
      <c r="H1124" s="36" t="s">
        <v>3436</v>
      </c>
      <c r="I1124" s="35" t="s">
        <v>62</v>
      </c>
    </row>
    <row r="1125" spans="1:9" s="35" customFormat="1" ht="180" x14ac:dyDescent="0.25">
      <c r="A1125" s="35" t="s">
        <v>3437</v>
      </c>
      <c r="B1125" s="36" t="s">
        <v>3438</v>
      </c>
      <c r="C1125" s="39">
        <v>1511297.75</v>
      </c>
      <c r="D1125" s="39">
        <v>755648.88</v>
      </c>
      <c r="E1125" s="52">
        <v>43556</v>
      </c>
      <c r="F1125" s="52">
        <v>44926</v>
      </c>
      <c r="G1125" s="35" t="s">
        <v>3372</v>
      </c>
      <c r="H1125" s="36" t="s">
        <v>3439</v>
      </c>
      <c r="I1125" s="35" t="s">
        <v>62</v>
      </c>
    </row>
    <row r="1126" spans="1:9" s="35" customFormat="1" ht="22.5" x14ac:dyDescent="0.25">
      <c r="A1126" s="35" t="s">
        <v>3440</v>
      </c>
      <c r="B1126" s="36" t="s">
        <v>3441</v>
      </c>
      <c r="C1126" s="39">
        <v>1500000</v>
      </c>
      <c r="D1126" s="39">
        <v>1200000</v>
      </c>
      <c r="E1126" s="52">
        <v>43579</v>
      </c>
      <c r="F1126" s="52">
        <v>44316</v>
      </c>
      <c r="G1126" s="35" t="s">
        <v>3372</v>
      </c>
      <c r="H1126" s="36" t="s">
        <v>3442</v>
      </c>
      <c r="I1126" s="35" t="s">
        <v>62</v>
      </c>
    </row>
    <row r="1127" spans="1:9" s="35" customFormat="1" ht="45" x14ac:dyDescent="0.25">
      <c r="A1127" s="35" t="s">
        <v>3443</v>
      </c>
      <c r="B1127" s="36" t="s">
        <v>3444</v>
      </c>
      <c r="C1127" s="39">
        <v>1472461.45</v>
      </c>
      <c r="D1127" s="39">
        <v>736230.72</v>
      </c>
      <c r="E1127" s="52">
        <v>43101</v>
      </c>
      <c r="F1127" s="52">
        <v>44561</v>
      </c>
      <c r="G1127" s="35" t="s">
        <v>3372</v>
      </c>
      <c r="H1127" s="36" t="s">
        <v>3445</v>
      </c>
      <c r="I1127" s="35" t="s">
        <v>62</v>
      </c>
    </row>
    <row r="1128" spans="1:9" s="35" customFormat="1" ht="33.75" x14ac:dyDescent="0.25">
      <c r="A1128" s="35" t="s">
        <v>3446</v>
      </c>
      <c r="B1128" s="36" t="s">
        <v>3447</v>
      </c>
      <c r="C1128" s="39">
        <v>1296000</v>
      </c>
      <c r="D1128" s="39">
        <v>1036800</v>
      </c>
      <c r="E1128" s="52">
        <v>43435</v>
      </c>
      <c r="F1128" s="52">
        <v>44196</v>
      </c>
      <c r="G1128" s="35" t="s">
        <v>3372</v>
      </c>
      <c r="H1128" s="36" t="s">
        <v>3448</v>
      </c>
      <c r="I1128" s="35" t="s">
        <v>62</v>
      </c>
    </row>
    <row r="1129" spans="1:9" s="35" customFormat="1" ht="22.5" x14ac:dyDescent="0.25">
      <c r="A1129" s="35" t="s">
        <v>3449</v>
      </c>
      <c r="B1129" s="36" t="s">
        <v>3450</v>
      </c>
      <c r="C1129" s="39">
        <v>1295492.99</v>
      </c>
      <c r="D1129" s="39">
        <v>647746.49</v>
      </c>
      <c r="E1129" s="52">
        <v>41806</v>
      </c>
      <c r="F1129" s="52">
        <v>42674</v>
      </c>
      <c r="G1129" s="35" t="s">
        <v>3372</v>
      </c>
      <c r="H1129" s="36" t="s">
        <v>3451</v>
      </c>
      <c r="I1129" s="35" t="s">
        <v>62</v>
      </c>
    </row>
    <row r="1130" spans="1:9" s="35" customFormat="1" ht="33.75" x14ac:dyDescent="0.25">
      <c r="A1130" s="35" t="s">
        <v>3452</v>
      </c>
      <c r="B1130" s="36" t="s">
        <v>3453</v>
      </c>
      <c r="C1130" s="39">
        <v>1265608</v>
      </c>
      <c r="D1130" s="39">
        <v>632804</v>
      </c>
      <c r="E1130" s="52">
        <v>42736</v>
      </c>
      <c r="F1130" s="52">
        <v>44561</v>
      </c>
      <c r="G1130" s="35" t="s">
        <v>3372</v>
      </c>
      <c r="H1130" s="36" t="s">
        <v>3454</v>
      </c>
      <c r="I1130" s="35" t="s">
        <v>62</v>
      </c>
    </row>
    <row r="1131" spans="1:9" s="35" customFormat="1" ht="22.5" x14ac:dyDescent="0.25">
      <c r="A1131" s="35" t="s">
        <v>3455</v>
      </c>
      <c r="B1131" s="36" t="s">
        <v>3456</v>
      </c>
      <c r="C1131" s="39">
        <v>1253175.4099999999</v>
      </c>
      <c r="D1131" s="39">
        <v>1002540.33</v>
      </c>
      <c r="E1131" s="52">
        <v>42492</v>
      </c>
      <c r="F1131" s="52">
        <v>44196</v>
      </c>
      <c r="G1131" s="35" t="s">
        <v>3372</v>
      </c>
      <c r="H1131" s="36" t="s">
        <v>3457</v>
      </c>
      <c r="I1131" s="35" t="s">
        <v>62</v>
      </c>
    </row>
    <row r="1132" spans="1:9" s="35" customFormat="1" ht="22.5" x14ac:dyDescent="0.25">
      <c r="A1132" s="35" t="s">
        <v>3458</v>
      </c>
      <c r="B1132" s="36" t="s">
        <v>3459</v>
      </c>
      <c r="C1132" s="39">
        <v>1000000</v>
      </c>
      <c r="D1132" s="39">
        <v>800000</v>
      </c>
      <c r="E1132" s="52">
        <v>43614</v>
      </c>
      <c r="F1132" s="52">
        <v>44316</v>
      </c>
      <c r="G1132" s="35" t="s">
        <v>3372</v>
      </c>
      <c r="H1132" s="36" t="s">
        <v>3460</v>
      </c>
      <c r="I1132" s="35" t="s">
        <v>62</v>
      </c>
    </row>
    <row r="1133" spans="1:9" s="35" customFormat="1" ht="22.5" x14ac:dyDescent="0.25">
      <c r="A1133" s="35" t="s">
        <v>3461</v>
      </c>
      <c r="B1133" s="36" t="s">
        <v>3462</v>
      </c>
      <c r="C1133" s="39">
        <v>900000</v>
      </c>
      <c r="D1133" s="39">
        <v>720000</v>
      </c>
      <c r="E1133" s="52">
        <v>42852</v>
      </c>
      <c r="F1133" s="52">
        <v>43738</v>
      </c>
      <c r="G1133" s="35" t="s">
        <v>3372</v>
      </c>
      <c r="H1133" s="36" t="s">
        <v>3463</v>
      </c>
      <c r="I1133" s="35" t="s">
        <v>62</v>
      </c>
    </row>
    <row r="1134" spans="1:9" s="35" customFormat="1" ht="67.5" x14ac:dyDescent="0.25">
      <c r="A1134" s="35" t="s">
        <v>3464</v>
      </c>
      <c r="B1134" s="36" t="s">
        <v>3465</v>
      </c>
      <c r="C1134" s="39">
        <v>865385</v>
      </c>
      <c r="D1134" s="39">
        <v>692308</v>
      </c>
      <c r="E1134" s="52">
        <v>43435</v>
      </c>
      <c r="F1134" s="52">
        <v>44926</v>
      </c>
      <c r="G1134" s="35" t="s">
        <v>3372</v>
      </c>
      <c r="H1134" s="36" t="s">
        <v>3466</v>
      </c>
      <c r="I1134" s="35" t="s">
        <v>62</v>
      </c>
    </row>
    <row r="1135" spans="1:9" s="35" customFormat="1" ht="67.5" x14ac:dyDescent="0.25">
      <c r="A1135" s="35" t="s">
        <v>3467</v>
      </c>
      <c r="B1135" s="36" t="s">
        <v>3468</v>
      </c>
      <c r="C1135" s="39">
        <v>849044.97</v>
      </c>
      <c r="D1135" s="39">
        <v>679235.98</v>
      </c>
      <c r="E1135" s="52">
        <v>42979</v>
      </c>
      <c r="F1135" s="52">
        <v>43708</v>
      </c>
      <c r="G1135" s="35" t="s">
        <v>3372</v>
      </c>
      <c r="H1135" s="36" t="s">
        <v>3469</v>
      </c>
      <c r="I1135" s="35" t="s">
        <v>62</v>
      </c>
    </row>
    <row r="1136" spans="1:9" s="35" customFormat="1" ht="22.5" x14ac:dyDescent="0.25">
      <c r="A1136" s="35" t="s">
        <v>3470</v>
      </c>
      <c r="B1136" s="36" t="s">
        <v>3471</v>
      </c>
      <c r="C1136" s="39">
        <v>809904.11</v>
      </c>
      <c r="D1136" s="39">
        <v>404952.05</v>
      </c>
      <c r="E1136" s="52">
        <v>42146</v>
      </c>
      <c r="F1136" s="52">
        <v>43047</v>
      </c>
      <c r="G1136" s="35" t="s">
        <v>3372</v>
      </c>
      <c r="H1136" s="36" t="s">
        <v>3451</v>
      </c>
      <c r="I1136" s="35" t="s">
        <v>62</v>
      </c>
    </row>
    <row r="1137" spans="1:9" s="35" customFormat="1" ht="56.25" x14ac:dyDescent="0.25">
      <c r="A1137" s="35" t="s">
        <v>3472</v>
      </c>
      <c r="B1137" s="36" t="s">
        <v>3473</v>
      </c>
      <c r="C1137" s="39">
        <v>796528.93</v>
      </c>
      <c r="D1137" s="39">
        <v>637223.14</v>
      </c>
      <c r="E1137" s="52">
        <v>42917</v>
      </c>
      <c r="F1137" s="52">
        <v>44742</v>
      </c>
      <c r="G1137" s="35" t="s">
        <v>3372</v>
      </c>
      <c r="H1137" s="36" t="s">
        <v>3474</v>
      </c>
      <c r="I1137" s="35" t="s">
        <v>62</v>
      </c>
    </row>
    <row r="1138" spans="1:9" s="35" customFormat="1" ht="22.5" x14ac:dyDescent="0.25">
      <c r="A1138" s="35" t="s">
        <v>3475</v>
      </c>
      <c r="B1138" s="36" t="s">
        <v>3476</v>
      </c>
      <c r="C1138" s="39">
        <v>750722.47</v>
      </c>
      <c r="D1138" s="39">
        <v>375361.23</v>
      </c>
      <c r="E1138" s="52">
        <v>42101</v>
      </c>
      <c r="F1138" s="52">
        <v>43194</v>
      </c>
      <c r="G1138" s="35" t="s">
        <v>3372</v>
      </c>
      <c r="H1138" s="36" t="s">
        <v>3451</v>
      </c>
      <c r="I1138" s="35" t="s">
        <v>62</v>
      </c>
    </row>
    <row r="1139" spans="1:9" s="35" customFormat="1" ht="11.25" x14ac:dyDescent="0.25">
      <c r="A1139" s="35" t="s">
        <v>3477</v>
      </c>
      <c r="B1139" s="36" t="s">
        <v>3478</v>
      </c>
      <c r="C1139" s="39">
        <v>739213.12</v>
      </c>
      <c r="D1139" s="39">
        <v>369606.56</v>
      </c>
      <c r="E1139" s="52">
        <v>42865</v>
      </c>
      <c r="F1139" s="52">
        <v>43549</v>
      </c>
      <c r="G1139" s="35" t="s">
        <v>3372</v>
      </c>
      <c r="H1139" s="36" t="s">
        <v>3479</v>
      </c>
      <c r="I1139" s="35" t="s">
        <v>62</v>
      </c>
    </row>
    <row r="1140" spans="1:9" s="35" customFormat="1" ht="78.75" x14ac:dyDescent="0.25">
      <c r="A1140" s="35" t="s">
        <v>3480</v>
      </c>
      <c r="B1140" s="36" t="s">
        <v>3481</v>
      </c>
      <c r="C1140" s="39">
        <v>700307.02</v>
      </c>
      <c r="D1140" s="39">
        <v>350153.51</v>
      </c>
      <c r="E1140" s="52">
        <v>42370</v>
      </c>
      <c r="F1140" s="52">
        <v>44196</v>
      </c>
      <c r="G1140" s="35" t="s">
        <v>3372</v>
      </c>
      <c r="H1140" s="36" t="s">
        <v>3482</v>
      </c>
      <c r="I1140" s="35" t="s">
        <v>62</v>
      </c>
    </row>
    <row r="1141" spans="1:9" s="35" customFormat="1" ht="11.25" x14ac:dyDescent="0.25">
      <c r="A1141" s="35" t="s">
        <v>3483</v>
      </c>
      <c r="B1141" s="36" t="s">
        <v>3484</v>
      </c>
      <c r="C1141" s="39">
        <v>700000</v>
      </c>
      <c r="D1141" s="39">
        <v>350000</v>
      </c>
      <c r="E1141" s="52">
        <v>43404</v>
      </c>
      <c r="F1141" s="52">
        <v>44408</v>
      </c>
      <c r="G1141" s="35" t="s">
        <v>3372</v>
      </c>
      <c r="H1141" s="36" t="s">
        <v>3485</v>
      </c>
      <c r="I1141" s="35" t="s">
        <v>62</v>
      </c>
    </row>
    <row r="1142" spans="1:9" s="35" customFormat="1" ht="56.25" x14ac:dyDescent="0.25">
      <c r="A1142" s="35" t="s">
        <v>3486</v>
      </c>
      <c r="B1142" s="36" t="s">
        <v>3487</v>
      </c>
      <c r="C1142" s="39">
        <v>682696.07</v>
      </c>
      <c r="D1142" s="39">
        <v>546156.86</v>
      </c>
      <c r="E1142" s="52">
        <v>42682</v>
      </c>
      <c r="F1142" s="52">
        <v>43233</v>
      </c>
      <c r="G1142" s="35" t="s">
        <v>3372</v>
      </c>
      <c r="H1142" s="36" t="s">
        <v>3488</v>
      </c>
      <c r="I1142" s="35" t="s">
        <v>62</v>
      </c>
    </row>
    <row r="1143" spans="1:9" s="35" customFormat="1" ht="22.5" x14ac:dyDescent="0.25">
      <c r="A1143" s="35" t="s">
        <v>3489</v>
      </c>
      <c r="B1143" s="36" t="s">
        <v>3490</v>
      </c>
      <c r="C1143" s="39">
        <v>636280.19999999995</v>
      </c>
      <c r="D1143" s="39">
        <v>540838.17000000004</v>
      </c>
      <c r="E1143" s="52">
        <v>43739</v>
      </c>
      <c r="F1143" s="52">
        <v>44926</v>
      </c>
      <c r="G1143" s="35" t="s">
        <v>3372</v>
      </c>
      <c r="H1143" s="36" t="s">
        <v>3491</v>
      </c>
      <c r="I1143" s="35" t="s">
        <v>62</v>
      </c>
    </row>
    <row r="1144" spans="1:9" s="35" customFormat="1" ht="22.5" x14ac:dyDescent="0.25">
      <c r="A1144" s="35" t="s">
        <v>3492</v>
      </c>
      <c r="B1144" s="36" t="s">
        <v>3493</v>
      </c>
      <c r="C1144" s="39">
        <v>630000</v>
      </c>
      <c r="D1144" s="39">
        <v>504000</v>
      </c>
      <c r="E1144" s="52">
        <v>42492</v>
      </c>
      <c r="F1144" s="52">
        <v>42916</v>
      </c>
      <c r="G1144" s="35" t="s">
        <v>3372</v>
      </c>
      <c r="H1144" s="36" t="s">
        <v>3494</v>
      </c>
      <c r="I1144" s="35" t="s">
        <v>62</v>
      </c>
    </row>
    <row r="1145" spans="1:9" s="35" customFormat="1" ht="33.75" x14ac:dyDescent="0.25">
      <c r="A1145" s="35" t="s">
        <v>3495</v>
      </c>
      <c r="B1145" s="36" t="s">
        <v>3496</v>
      </c>
      <c r="C1145" s="39">
        <v>603800</v>
      </c>
      <c r="D1145" s="39">
        <v>513230</v>
      </c>
      <c r="E1145" s="52">
        <v>42228</v>
      </c>
      <c r="F1145" s="52">
        <v>44561</v>
      </c>
      <c r="G1145" s="35" t="s">
        <v>3372</v>
      </c>
      <c r="H1145" s="36" t="s">
        <v>3497</v>
      </c>
      <c r="I1145" s="35" t="s">
        <v>62</v>
      </c>
    </row>
    <row r="1146" spans="1:9" s="35" customFormat="1" ht="33.75" x14ac:dyDescent="0.25">
      <c r="A1146" s="35" t="s">
        <v>3498</v>
      </c>
      <c r="B1146" s="36" t="s">
        <v>3499</v>
      </c>
      <c r="C1146" s="39">
        <v>600000</v>
      </c>
      <c r="D1146" s="39">
        <v>480000</v>
      </c>
      <c r="E1146" s="52">
        <v>42064</v>
      </c>
      <c r="F1146" s="52">
        <v>43555</v>
      </c>
      <c r="G1146" s="35" t="s">
        <v>3372</v>
      </c>
      <c r="H1146" s="36" t="s">
        <v>3500</v>
      </c>
      <c r="I1146" s="35" t="s">
        <v>62</v>
      </c>
    </row>
    <row r="1147" spans="1:9" s="35" customFormat="1" ht="33.75" x14ac:dyDescent="0.25">
      <c r="A1147" s="35" t="s">
        <v>3501</v>
      </c>
      <c r="B1147" s="36" t="s">
        <v>3502</v>
      </c>
      <c r="C1147" s="39">
        <v>600000</v>
      </c>
      <c r="D1147" s="39">
        <v>480000</v>
      </c>
      <c r="E1147" s="52">
        <v>43282</v>
      </c>
      <c r="F1147" s="52">
        <v>44165</v>
      </c>
      <c r="G1147" s="35" t="s">
        <v>3372</v>
      </c>
      <c r="H1147" s="36" t="s">
        <v>3503</v>
      </c>
      <c r="I1147" s="35" t="s">
        <v>62</v>
      </c>
    </row>
    <row r="1148" spans="1:9" s="35" customFormat="1" ht="135" x14ac:dyDescent="0.25">
      <c r="A1148" s="35" t="s">
        <v>3504</v>
      </c>
      <c r="B1148" s="36" t="s">
        <v>3505</v>
      </c>
      <c r="C1148" s="39">
        <v>542300</v>
      </c>
      <c r="D1148" s="39">
        <v>460955</v>
      </c>
      <c r="E1148" s="52">
        <v>42167</v>
      </c>
      <c r="F1148" s="52">
        <v>44196</v>
      </c>
      <c r="G1148" s="35" t="s">
        <v>3372</v>
      </c>
      <c r="H1148" s="36" t="s">
        <v>3506</v>
      </c>
      <c r="I1148" s="35" t="s">
        <v>62</v>
      </c>
    </row>
    <row r="1149" spans="1:9" s="35" customFormat="1" ht="22.5" x14ac:dyDescent="0.25">
      <c r="A1149" s="35" t="s">
        <v>3507</v>
      </c>
      <c r="B1149" s="36" t="s">
        <v>3508</v>
      </c>
      <c r="C1149" s="39">
        <v>530000</v>
      </c>
      <c r="D1149" s="39">
        <v>424000</v>
      </c>
      <c r="E1149" s="52">
        <v>42492</v>
      </c>
      <c r="F1149" s="52">
        <v>42916</v>
      </c>
      <c r="G1149" s="35" t="s">
        <v>3372</v>
      </c>
      <c r="H1149" s="36" t="s">
        <v>3509</v>
      </c>
      <c r="I1149" s="35" t="s">
        <v>62</v>
      </c>
    </row>
    <row r="1150" spans="1:9" s="35" customFormat="1" ht="56.25" x14ac:dyDescent="0.25">
      <c r="A1150" s="35" t="s">
        <v>3510</v>
      </c>
      <c r="B1150" s="36" t="s">
        <v>3511</v>
      </c>
      <c r="C1150" s="39">
        <v>511902.9</v>
      </c>
      <c r="D1150" s="39">
        <v>409522.32</v>
      </c>
      <c r="E1150" s="52">
        <v>42688</v>
      </c>
      <c r="F1150" s="52">
        <v>43234</v>
      </c>
      <c r="G1150" s="35" t="s">
        <v>3372</v>
      </c>
      <c r="H1150" s="36" t="s">
        <v>3488</v>
      </c>
      <c r="I1150" s="35" t="s">
        <v>62</v>
      </c>
    </row>
    <row r="1151" spans="1:9" s="35" customFormat="1" ht="22.5" x14ac:dyDescent="0.25">
      <c r="A1151" s="35" t="s">
        <v>3512</v>
      </c>
      <c r="B1151" s="36" t="s">
        <v>3513</v>
      </c>
      <c r="C1151" s="39">
        <v>500000</v>
      </c>
      <c r="D1151" s="39">
        <v>400000</v>
      </c>
      <c r="E1151" s="52">
        <v>42492</v>
      </c>
      <c r="F1151" s="52">
        <v>44561</v>
      </c>
      <c r="G1151" s="35" t="s">
        <v>3372</v>
      </c>
      <c r="H1151" s="36" t="s">
        <v>3514</v>
      </c>
      <c r="I1151" s="35" t="s">
        <v>62</v>
      </c>
    </row>
    <row r="1152" spans="1:9" s="35" customFormat="1" ht="56.25" x14ac:dyDescent="0.25">
      <c r="A1152" s="35" t="s">
        <v>3515</v>
      </c>
      <c r="B1152" s="36" t="s">
        <v>3516</v>
      </c>
      <c r="C1152" s="39">
        <v>426332.41</v>
      </c>
      <c r="D1152" s="39">
        <v>341065.93</v>
      </c>
      <c r="E1152" s="52">
        <v>42699</v>
      </c>
      <c r="F1152" s="52">
        <v>43250</v>
      </c>
      <c r="G1152" s="35" t="s">
        <v>3372</v>
      </c>
      <c r="H1152" s="36" t="s">
        <v>3488</v>
      </c>
      <c r="I1152" s="35" t="s">
        <v>62</v>
      </c>
    </row>
    <row r="1153" spans="1:9" s="35" customFormat="1" ht="168.75" x14ac:dyDescent="0.25">
      <c r="A1153" s="35" t="s">
        <v>3517</v>
      </c>
      <c r="B1153" s="36" t="s">
        <v>3518</v>
      </c>
      <c r="C1153" s="39">
        <v>416146.83</v>
      </c>
      <c r="D1153" s="39">
        <v>332917.46000000002</v>
      </c>
      <c r="E1153" s="52">
        <v>43327</v>
      </c>
      <c r="F1153" s="52">
        <v>43449</v>
      </c>
      <c r="G1153" s="35" t="s">
        <v>3372</v>
      </c>
      <c r="H1153" s="36" t="s">
        <v>3519</v>
      </c>
      <c r="I1153" s="35" t="s">
        <v>62</v>
      </c>
    </row>
    <row r="1154" spans="1:9" s="35" customFormat="1" ht="56.25" x14ac:dyDescent="0.25">
      <c r="A1154" s="35" t="s">
        <v>3520</v>
      </c>
      <c r="B1154" s="36" t="s">
        <v>3521</v>
      </c>
      <c r="C1154" s="39">
        <v>382740.56</v>
      </c>
      <c r="D1154" s="39">
        <v>191370.28</v>
      </c>
      <c r="E1154" s="52">
        <v>43101</v>
      </c>
      <c r="F1154" s="52">
        <v>44196</v>
      </c>
      <c r="G1154" s="35" t="s">
        <v>3372</v>
      </c>
      <c r="H1154" s="36" t="s">
        <v>3522</v>
      </c>
      <c r="I1154" s="35" t="s">
        <v>62</v>
      </c>
    </row>
    <row r="1155" spans="1:9" s="35" customFormat="1" ht="67.5" x14ac:dyDescent="0.25">
      <c r="A1155" s="35" t="s">
        <v>3523</v>
      </c>
      <c r="B1155" s="36" t="s">
        <v>3524</v>
      </c>
      <c r="C1155" s="39">
        <v>373632</v>
      </c>
      <c r="D1155" s="39">
        <v>298905.59999999998</v>
      </c>
      <c r="E1155" s="52">
        <v>43864</v>
      </c>
      <c r="F1155" s="52">
        <v>44561</v>
      </c>
      <c r="G1155" s="35" t="s">
        <v>3372</v>
      </c>
      <c r="H1155" s="36" t="s">
        <v>3525</v>
      </c>
      <c r="I1155" s="35" t="s">
        <v>62</v>
      </c>
    </row>
    <row r="1156" spans="1:9" s="35" customFormat="1" ht="56.25" x14ac:dyDescent="0.25">
      <c r="A1156" s="35" t="s">
        <v>3526</v>
      </c>
      <c r="B1156" s="36" t="s">
        <v>3527</v>
      </c>
      <c r="C1156" s="39">
        <v>371124.45</v>
      </c>
      <c r="D1156" s="39">
        <v>296899.56</v>
      </c>
      <c r="E1156" s="52">
        <v>42677</v>
      </c>
      <c r="F1156" s="52">
        <v>43223</v>
      </c>
      <c r="G1156" s="35" t="s">
        <v>3372</v>
      </c>
      <c r="H1156" s="36" t="s">
        <v>3488</v>
      </c>
      <c r="I1156" s="35" t="s">
        <v>62</v>
      </c>
    </row>
    <row r="1157" spans="1:9" s="35" customFormat="1" ht="22.5" x14ac:dyDescent="0.25">
      <c r="A1157" s="35" t="s">
        <v>3528</v>
      </c>
      <c r="B1157" s="36" t="s">
        <v>3529</v>
      </c>
      <c r="C1157" s="39">
        <v>346162.87</v>
      </c>
      <c r="D1157" s="39">
        <v>173081.43</v>
      </c>
      <c r="E1157" s="52">
        <v>41950</v>
      </c>
      <c r="F1157" s="52">
        <v>42412</v>
      </c>
      <c r="G1157" s="35" t="s">
        <v>3372</v>
      </c>
      <c r="H1157" s="36" t="s">
        <v>3451</v>
      </c>
      <c r="I1157" s="35" t="s">
        <v>62</v>
      </c>
    </row>
    <row r="1158" spans="1:9" s="35" customFormat="1" ht="90" x14ac:dyDescent="0.25">
      <c r="A1158" s="35" t="s">
        <v>3530</v>
      </c>
      <c r="B1158" s="36" t="s">
        <v>3531</v>
      </c>
      <c r="C1158" s="39">
        <v>331788.92</v>
      </c>
      <c r="D1158" s="39">
        <v>165894.46</v>
      </c>
      <c r="E1158" s="52">
        <v>43101</v>
      </c>
      <c r="F1158" s="52">
        <v>44196</v>
      </c>
      <c r="G1158" s="35" t="s">
        <v>3372</v>
      </c>
      <c r="H1158" s="36" t="s">
        <v>3532</v>
      </c>
      <c r="I1158" s="35" t="s">
        <v>62</v>
      </c>
    </row>
    <row r="1159" spans="1:9" s="35" customFormat="1" ht="22.5" x14ac:dyDescent="0.25">
      <c r="A1159" s="35" t="s">
        <v>3533</v>
      </c>
      <c r="B1159" s="36" t="s">
        <v>3534</v>
      </c>
      <c r="C1159" s="39">
        <v>314993.69</v>
      </c>
      <c r="D1159" s="39">
        <v>157496.85</v>
      </c>
      <c r="E1159" s="52">
        <v>42948</v>
      </c>
      <c r="F1159" s="52">
        <v>43191</v>
      </c>
      <c r="G1159" s="35" t="s">
        <v>3372</v>
      </c>
      <c r="H1159" s="36" t="s">
        <v>3535</v>
      </c>
      <c r="I1159" s="35" t="s">
        <v>62</v>
      </c>
    </row>
    <row r="1160" spans="1:9" s="35" customFormat="1" ht="22.5" x14ac:dyDescent="0.25">
      <c r="A1160" s="35" t="s">
        <v>3536</v>
      </c>
      <c r="B1160" s="36" t="s">
        <v>3537</v>
      </c>
      <c r="C1160" s="39">
        <v>306458.89</v>
      </c>
      <c r="D1160" s="39">
        <v>153229.45000000001</v>
      </c>
      <c r="E1160" s="52">
        <v>43756</v>
      </c>
      <c r="F1160" s="52">
        <v>43923</v>
      </c>
      <c r="G1160" s="35" t="s">
        <v>3372</v>
      </c>
      <c r="H1160" s="36" t="s">
        <v>3538</v>
      </c>
      <c r="I1160" s="35" t="s">
        <v>62</v>
      </c>
    </row>
    <row r="1161" spans="1:9" s="35" customFormat="1" ht="22.5" x14ac:dyDescent="0.25">
      <c r="A1161" s="35" t="s">
        <v>3539</v>
      </c>
      <c r="B1161" s="36" t="s">
        <v>3540</v>
      </c>
      <c r="C1161" s="39">
        <v>303497.78000000003</v>
      </c>
      <c r="D1161" s="39">
        <v>151748.89000000001</v>
      </c>
      <c r="E1161" s="52">
        <v>42439</v>
      </c>
      <c r="F1161" s="52">
        <v>43138</v>
      </c>
      <c r="G1161" s="35" t="s">
        <v>3372</v>
      </c>
      <c r="H1161" s="36" t="s">
        <v>3451</v>
      </c>
      <c r="I1161" s="35" t="s">
        <v>62</v>
      </c>
    </row>
    <row r="1162" spans="1:9" s="35" customFormat="1" ht="22.5" x14ac:dyDescent="0.25">
      <c r="A1162" s="35" t="s">
        <v>3541</v>
      </c>
      <c r="B1162" s="36" t="s">
        <v>3542</v>
      </c>
      <c r="C1162" s="39">
        <v>300000</v>
      </c>
      <c r="D1162" s="39">
        <v>240000</v>
      </c>
      <c r="E1162" s="52">
        <v>43009</v>
      </c>
      <c r="F1162" s="52">
        <v>44135</v>
      </c>
      <c r="G1162" s="35" t="s">
        <v>3372</v>
      </c>
      <c r="H1162" s="36" t="s">
        <v>3543</v>
      </c>
      <c r="I1162" s="35" t="s">
        <v>62</v>
      </c>
    </row>
    <row r="1163" spans="1:9" s="35" customFormat="1" ht="56.25" x14ac:dyDescent="0.25">
      <c r="A1163" s="35" t="s">
        <v>3544</v>
      </c>
      <c r="B1163" s="36" t="s">
        <v>3545</v>
      </c>
      <c r="C1163" s="39">
        <v>290094.63</v>
      </c>
      <c r="D1163" s="39">
        <v>232075.7</v>
      </c>
      <c r="E1163" s="52">
        <v>42709</v>
      </c>
      <c r="F1163" s="52">
        <v>43262</v>
      </c>
      <c r="G1163" s="35" t="s">
        <v>3372</v>
      </c>
      <c r="H1163" s="36" t="s">
        <v>3546</v>
      </c>
      <c r="I1163" s="35" t="s">
        <v>62</v>
      </c>
    </row>
    <row r="1164" spans="1:9" s="35" customFormat="1" ht="56.25" x14ac:dyDescent="0.25">
      <c r="A1164" s="35" t="s">
        <v>3547</v>
      </c>
      <c r="B1164" s="36" t="s">
        <v>3548</v>
      </c>
      <c r="C1164" s="39">
        <v>290094.63</v>
      </c>
      <c r="D1164" s="39">
        <v>232075.7</v>
      </c>
      <c r="E1164" s="52">
        <v>42716</v>
      </c>
      <c r="F1164" s="52">
        <v>43263</v>
      </c>
      <c r="G1164" s="35" t="s">
        <v>3372</v>
      </c>
      <c r="H1164" s="36" t="s">
        <v>3488</v>
      </c>
      <c r="I1164" s="35" t="s">
        <v>62</v>
      </c>
    </row>
    <row r="1165" spans="1:9" s="35" customFormat="1" ht="22.5" x14ac:dyDescent="0.25">
      <c r="A1165" s="35" t="s">
        <v>3549</v>
      </c>
      <c r="B1165" s="36" t="s">
        <v>3550</v>
      </c>
      <c r="C1165" s="39">
        <v>283918.64</v>
      </c>
      <c r="D1165" s="39">
        <v>141959.32</v>
      </c>
      <c r="E1165" s="52">
        <v>42297</v>
      </c>
      <c r="F1165" s="52">
        <v>43040</v>
      </c>
      <c r="G1165" s="35" t="s">
        <v>3372</v>
      </c>
      <c r="H1165" s="36" t="s">
        <v>3451</v>
      </c>
      <c r="I1165" s="35" t="s">
        <v>62</v>
      </c>
    </row>
    <row r="1166" spans="1:9" s="35" customFormat="1" ht="56.25" x14ac:dyDescent="0.25">
      <c r="A1166" s="35" t="s">
        <v>3551</v>
      </c>
      <c r="B1166" s="36" t="s">
        <v>3552</v>
      </c>
      <c r="C1166" s="39">
        <v>274253.21000000002</v>
      </c>
      <c r="D1166" s="39">
        <v>219402.57</v>
      </c>
      <c r="E1166" s="52">
        <v>42691</v>
      </c>
      <c r="F1166" s="52">
        <v>43242</v>
      </c>
      <c r="G1166" s="35" t="s">
        <v>3372</v>
      </c>
      <c r="H1166" s="36" t="s">
        <v>3488</v>
      </c>
      <c r="I1166" s="35" t="s">
        <v>62</v>
      </c>
    </row>
    <row r="1167" spans="1:9" s="35" customFormat="1" ht="90" x14ac:dyDescent="0.25">
      <c r="A1167" s="35" t="s">
        <v>3553</v>
      </c>
      <c r="B1167" s="36" t="s">
        <v>3554</v>
      </c>
      <c r="C1167" s="39">
        <v>245738.16</v>
      </c>
      <c r="D1167" s="39">
        <v>122869.08</v>
      </c>
      <c r="E1167" s="52">
        <v>42758</v>
      </c>
      <c r="F1167" s="52">
        <v>42848</v>
      </c>
      <c r="G1167" s="35" t="s">
        <v>3372</v>
      </c>
      <c r="H1167" s="36" t="s">
        <v>3555</v>
      </c>
      <c r="I1167" s="35" t="s">
        <v>62</v>
      </c>
    </row>
    <row r="1168" spans="1:9" s="35" customFormat="1" ht="225" x14ac:dyDescent="0.25">
      <c r="A1168" s="35" t="s">
        <v>3556</v>
      </c>
      <c r="B1168" s="36" t="s">
        <v>3557</v>
      </c>
      <c r="C1168" s="39">
        <v>245387.85</v>
      </c>
      <c r="D1168" s="39">
        <v>196310.28</v>
      </c>
      <c r="E1168" s="52">
        <v>43617</v>
      </c>
      <c r="F1168" s="52">
        <v>44012</v>
      </c>
      <c r="G1168" s="35" t="s">
        <v>3372</v>
      </c>
      <c r="H1168" s="36" t="s">
        <v>3558</v>
      </c>
      <c r="I1168" s="35" t="s">
        <v>62</v>
      </c>
    </row>
    <row r="1169" spans="1:9" s="35" customFormat="1" ht="56.25" x14ac:dyDescent="0.25">
      <c r="A1169" s="35" t="s">
        <v>3559</v>
      </c>
      <c r="B1169" s="36" t="s">
        <v>3560</v>
      </c>
      <c r="C1169" s="39">
        <v>240792.75</v>
      </c>
      <c r="D1169" s="39">
        <v>192634.2</v>
      </c>
      <c r="E1169" s="52">
        <v>42656</v>
      </c>
      <c r="F1169" s="52">
        <v>43222</v>
      </c>
      <c r="G1169" s="35" t="s">
        <v>3372</v>
      </c>
      <c r="H1169" s="36" t="s">
        <v>3488</v>
      </c>
      <c r="I1169" s="35" t="s">
        <v>62</v>
      </c>
    </row>
    <row r="1170" spans="1:9" s="35" customFormat="1" ht="56.25" x14ac:dyDescent="0.25">
      <c r="A1170" s="35" t="s">
        <v>3561</v>
      </c>
      <c r="B1170" s="36" t="s">
        <v>3562</v>
      </c>
      <c r="C1170" s="39">
        <v>240792.75</v>
      </c>
      <c r="D1170" s="39">
        <v>192634.2</v>
      </c>
      <c r="E1170" s="52">
        <v>42677</v>
      </c>
      <c r="F1170" s="52">
        <v>43228</v>
      </c>
      <c r="G1170" s="35" t="s">
        <v>3372</v>
      </c>
      <c r="H1170" s="36" t="s">
        <v>3488</v>
      </c>
      <c r="I1170" s="35" t="s">
        <v>62</v>
      </c>
    </row>
    <row r="1171" spans="1:9" s="35" customFormat="1" ht="22.5" x14ac:dyDescent="0.25">
      <c r="A1171" s="35" t="s">
        <v>3563</v>
      </c>
      <c r="B1171" s="36" t="s">
        <v>3564</v>
      </c>
      <c r="C1171" s="39">
        <v>209044.83</v>
      </c>
      <c r="D1171" s="39">
        <v>104522.41</v>
      </c>
      <c r="E1171" s="52">
        <v>42269</v>
      </c>
      <c r="F1171" s="52">
        <v>43006</v>
      </c>
      <c r="G1171" s="35" t="s">
        <v>3372</v>
      </c>
      <c r="H1171" s="36" t="s">
        <v>3451</v>
      </c>
      <c r="I1171" s="35" t="s">
        <v>62</v>
      </c>
    </row>
    <row r="1172" spans="1:9" s="35" customFormat="1" ht="22.5" x14ac:dyDescent="0.25">
      <c r="A1172" s="35" t="s">
        <v>3565</v>
      </c>
      <c r="B1172" s="36" t="s">
        <v>3566</v>
      </c>
      <c r="C1172" s="39">
        <v>208691.24</v>
      </c>
      <c r="D1172" s="39">
        <v>104345.62</v>
      </c>
      <c r="E1172" s="52">
        <v>42267</v>
      </c>
      <c r="F1172" s="52">
        <v>43040</v>
      </c>
      <c r="G1172" s="35" t="s">
        <v>3372</v>
      </c>
      <c r="H1172" s="36" t="s">
        <v>3451</v>
      </c>
      <c r="I1172" s="35" t="s">
        <v>62</v>
      </c>
    </row>
    <row r="1173" spans="1:9" s="35" customFormat="1" ht="22.5" x14ac:dyDescent="0.25">
      <c r="A1173" s="35" t="s">
        <v>3567</v>
      </c>
      <c r="B1173" s="36" t="s">
        <v>3568</v>
      </c>
      <c r="C1173" s="39">
        <v>190255.2</v>
      </c>
      <c r="D1173" s="39">
        <v>95127.6</v>
      </c>
      <c r="E1173" s="52">
        <v>42579</v>
      </c>
      <c r="F1173" s="52">
        <v>43464</v>
      </c>
      <c r="G1173" s="35" t="s">
        <v>3372</v>
      </c>
      <c r="H1173" s="36" t="s">
        <v>3451</v>
      </c>
      <c r="I1173" s="35" t="s">
        <v>62</v>
      </c>
    </row>
    <row r="1174" spans="1:9" s="35" customFormat="1" ht="33.75" x14ac:dyDescent="0.25">
      <c r="A1174" s="35" t="s">
        <v>3569</v>
      </c>
      <c r="B1174" s="36" t="s">
        <v>3570</v>
      </c>
      <c r="C1174" s="39">
        <v>180962.76</v>
      </c>
      <c r="D1174" s="39">
        <v>90481.38</v>
      </c>
      <c r="E1174" s="52">
        <v>42370</v>
      </c>
      <c r="F1174" s="52">
        <v>44196</v>
      </c>
      <c r="G1174" s="35" t="s">
        <v>3372</v>
      </c>
      <c r="H1174" s="36" t="s">
        <v>3571</v>
      </c>
      <c r="I1174" s="35" t="s">
        <v>62</v>
      </c>
    </row>
    <row r="1175" spans="1:9" s="35" customFormat="1" ht="78.75" x14ac:dyDescent="0.25">
      <c r="A1175" s="35" t="s">
        <v>3572</v>
      </c>
      <c r="B1175" s="36" t="s">
        <v>3573</v>
      </c>
      <c r="C1175" s="39">
        <v>180000</v>
      </c>
      <c r="D1175" s="39">
        <v>144000</v>
      </c>
      <c r="E1175" s="52">
        <v>42614</v>
      </c>
      <c r="F1175" s="52">
        <v>43465</v>
      </c>
      <c r="G1175" s="35" t="s">
        <v>3372</v>
      </c>
      <c r="H1175" s="36" t="s">
        <v>3574</v>
      </c>
      <c r="I1175" s="35" t="s">
        <v>62</v>
      </c>
    </row>
    <row r="1176" spans="1:9" s="35" customFormat="1" ht="22.5" x14ac:dyDescent="0.25">
      <c r="A1176" s="35" t="s">
        <v>3575</v>
      </c>
      <c r="B1176" s="36" t="s">
        <v>3576</v>
      </c>
      <c r="C1176" s="39">
        <v>174109.16</v>
      </c>
      <c r="D1176" s="39">
        <v>87054.58</v>
      </c>
      <c r="E1176" s="52">
        <v>42171</v>
      </c>
      <c r="F1176" s="52">
        <v>42652</v>
      </c>
      <c r="G1176" s="35" t="s">
        <v>3372</v>
      </c>
      <c r="H1176" s="36" t="s">
        <v>3451</v>
      </c>
      <c r="I1176" s="35" t="s">
        <v>62</v>
      </c>
    </row>
    <row r="1177" spans="1:9" s="35" customFormat="1" ht="22.5" x14ac:dyDescent="0.25">
      <c r="A1177" s="35" t="s">
        <v>3577</v>
      </c>
      <c r="B1177" s="36" t="s">
        <v>3578</v>
      </c>
      <c r="C1177" s="39">
        <v>159396.63</v>
      </c>
      <c r="D1177" s="39">
        <v>79698.320000000007</v>
      </c>
      <c r="E1177" s="52">
        <v>42269</v>
      </c>
      <c r="F1177" s="52">
        <v>43047</v>
      </c>
      <c r="G1177" s="35" t="s">
        <v>3372</v>
      </c>
      <c r="H1177" s="36" t="s">
        <v>3451</v>
      </c>
      <c r="I1177" s="35" t="s">
        <v>62</v>
      </c>
    </row>
    <row r="1178" spans="1:9" s="35" customFormat="1" ht="22.5" x14ac:dyDescent="0.25">
      <c r="A1178" s="35" t="s">
        <v>3579</v>
      </c>
      <c r="B1178" s="36" t="s">
        <v>3580</v>
      </c>
      <c r="C1178" s="39">
        <v>151638.35999999999</v>
      </c>
      <c r="D1178" s="39">
        <v>75819.179999999993</v>
      </c>
      <c r="E1178" s="52">
        <v>42269</v>
      </c>
      <c r="F1178" s="52">
        <v>43016</v>
      </c>
      <c r="G1178" s="35" t="s">
        <v>3372</v>
      </c>
      <c r="H1178" s="36" t="s">
        <v>3451</v>
      </c>
      <c r="I1178" s="35" t="s">
        <v>62</v>
      </c>
    </row>
    <row r="1179" spans="1:9" s="35" customFormat="1" ht="22.5" x14ac:dyDescent="0.25">
      <c r="A1179" s="35" t="s">
        <v>3581</v>
      </c>
      <c r="B1179" s="36" t="s">
        <v>3582</v>
      </c>
      <c r="C1179" s="39">
        <v>149468.22</v>
      </c>
      <c r="D1179" s="39">
        <v>74734.11</v>
      </c>
      <c r="E1179" s="52">
        <v>42464</v>
      </c>
      <c r="F1179" s="52">
        <v>43315</v>
      </c>
      <c r="G1179" s="35" t="s">
        <v>3372</v>
      </c>
      <c r="H1179" s="36" t="s">
        <v>3451</v>
      </c>
      <c r="I1179" s="35" t="s">
        <v>62</v>
      </c>
    </row>
    <row r="1180" spans="1:9" s="35" customFormat="1" ht="56.25" x14ac:dyDescent="0.25">
      <c r="A1180" s="35" t="s">
        <v>3583</v>
      </c>
      <c r="B1180" s="36" t="s">
        <v>3584</v>
      </c>
      <c r="C1180" s="39">
        <v>137474.4</v>
      </c>
      <c r="D1180" s="39">
        <v>109979.52</v>
      </c>
      <c r="E1180" s="52">
        <v>42674</v>
      </c>
      <c r="F1180" s="52">
        <v>43227</v>
      </c>
      <c r="G1180" s="35" t="s">
        <v>3372</v>
      </c>
      <c r="H1180" s="36" t="s">
        <v>3488</v>
      </c>
      <c r="I1180" s="35" t="s">
        <v>62</v>
      </c>
    </row>
    <row r="1181" spans="1:9" s="35" customFormat="1" ht="22.5" x14ac:dyDescent="0.25">
      <c r="A1181" s="35" t="s">
        <v>3585</v>
      </c>
      <c r="B1181" s="36" t="s">
        <v>3586</v>
      </c>
      <c r="C1181" s="39">
        <v>136478.5</v>
      </c>
      <c r="D1181" s="39">
        <v>68239.25</v>
      </c>
      <c r="E1181" s="52">
        <v>42761</v>
      </c>
      <c r="F1181" s="52">
        <v>43465</v>
      </c>
      <c r="G1181" s="35" t="s">
        <v>3372</v>
      </c>
      <c r="H1181" s="36" t="s">
        <v>3451</v>
      </c>
      <c r="I1181" s="35" t="s">
        <v>62</v>
      </c>
    </row>
    <row r="1182" spans="1:9" s="35" customFormat="1" ht="33.75" x14ac:dyDescent="0.25">
      <c r="A1182" s="35" t="s">
        <v>3587</v>
      </c>
      <c r="B1182" s="36" t="s">
        <v>3588</v>
      </c>
      <c r="C1182" s="39">
        <v>125502.31</v>
      </c>
      <c r="D1182" s="39">
        <v>106676.96</v>
      </c>
      <c r="E1182" s="52">
        <v>43038</v>
      </c>
      <c r="F1182" s="52">
        <v>43434</v>
      </c>
      <c r="G1182" s="35" t="s">
        <v>3372</v>
      </c>
      <c r="H1182" s="36" t="s">
        <v>3589</v>
      </c>
      <c r="I1182" s="35" t="s">
        <v>62</v>
      </c>
    </row>
    <row r="1183" spans="1:9" s="35" customFormat="1" ht="11.25" x14ac:dyDescent="0.25">
      <c r="A1183" s="35" t="s">
        <v>3590</v>
      </c>
      <c r="B1183" s="36" t="s">
        <v>3591</v>
      </c>
      <c r="C1183" s="39">
        <v>114322.54</v>
      </c>
      <c r="D1183" s="39">
        <v>57161.27</v>
      </c>
      <c r="E1183" s="52">
        <v>43009</v>
      </c>
      <c r="F1183" s="52">
        <v>43100</v>
      </c>
      <c r="G1183" s="35" t="s">
        <v>3372</v>
      </c>
      <c r="H1183" s="36" t="s">
        <v>3592</v>
      </c>
      <c r="I1183" s="35" t="s">
        <v>62</v>
      </c>
    </row>
    <row r="1184" spans="1:9" s="35" customFormat="1" ht="22.5" x14ac:dyDescent="0.25">
      <c r="A1184" s="35" t="s">
        <v>3593</v>
      </c>
      <c r="B1184" s="36" t="s">
        <v>3594</v>
      </c>
      <c r="C1184" s="39">
        <v>93038.77</v>
      </c>
      <c r="D1184" s="39">
        <v>46519.39</v>
      </c>
      <c r="E1184" s="52">
        <v>42178</v>
      </c>
      <c r="F1184" s="52">
        <v>42856</v>
      </c>
      <c r="G1184" s="35" t="s">
        <v>3372</v>
      </c>
      <c r="H1184" s="36" t="s">
        <v>3595</v>
      </c>
      <c r="I1184" s="35" t="s">
        <v>62</v>
      </c>
    </row>
    <row r="1185" spans="1:9" s="35" customFormat="1" ht="22.5" x14ac:dyDescent="0.25">
      <c r="A1185" s="35" t="s">
        <v>3599</v>
      </c>
      <c r="B1185" s="36" t="s">
        <v>3600</v>
      </c>
      <c r="C1185" s="39">
        <v>50000</v>
      </c>
      <c r="D1185" s="39">
        <v>25000</v>
      </c>
      <c r="E1185" s="52">
        <v>42736</v>
      </c>
      <c r="F1185" s="52">
        <v>43769</v>
      </c>
      <c r="G1185" s="35" t="s">
        <v>3372</v>
      </c>
      <c r="H1185" s="36" t="s">
        <v>3601</v>
      </c>
      <c r="I1185" s="35" t="s">
        <v>62</v>
      </c>
    </row>
    <row r="1186" spans="1:9" s="35" customFormat="1" ht="22.5" x14ac:dyDescent="0.25">
      <c r="A1186" s="35" t="s">
        <v>3602</v>
      </c>
      <c r="B1186" s="36" t="s">
        <v>3603</v>
      </c>
      <c r="C1186" s="39">
        <v>50000</v>
      </c>
      <c r="D1186" s="39">
        <v>25000</v>
      </c>
      <c r="E1186" s="52">
        <v>43101</v>
      </c>
      <c r="F1186" s="52">
        <v>44002</v>
      </c>
      <c r="G1186" s="35" t="s">
        <v>3372</v>
      </c>
      <c r="H1186" s="36" t="s">
        <v>3604</v>
      </c>
      <c r="I1186" s="35" t="s">
        <v>62</v>
      </c>
    </row>
    <row r="1187" spans="1:9" s="35" customFormat="1" ht="22.5" x14ac:dyDescent="0.25">
      <c r="A1187" s="35" t="s">
        <v>3605</v>
      </c>
      <c r="B1187" s="36" t="s">
        <v>3606</v>
      </c>
      <c r="C1187" s="39">
        <v>50000</v>
      </c>
      <c r="D1187" s="39">
        <v>25000</v>
      </c>
      <c r="E1187" s="52">
        <v>43101</v>
      </c>
      <c r="F1187" s="52">
        <v>44104</v>
      </c>
      <c r="G1187" s="35" t="s">
        <v>3372</v>
      </c>
      <c r="H1187" s="36" t="s">
        <v>3607</v>
      </c>
      <c r="I1187" s="35" t="s">
        <v>62</v>
      </c>
    </row>
    <row r="1188" spans="1:9" s="35" customFormat="1" ht="22.5" x14ac:dyDescent="0.25">
      <c r="A1188" s="35" t="s">
        <v>3608</v>
      </c>
      <c r="B1188" s="36" t="s">
        <v>3609</v>
      </c>
      <c r="C1188" s="39">
        <v>47500</v>
      </c>
      <c r="D1188" s="39">
        <v>23750</v>
      </c>
      <c r="E1188" s="52">
        <v>42736</v>
      </c>
      <c r="F1188" s="52">
        <v>43769</v>
      </c>
      <c r="G1188" s="35" t="s">
        <v>3372</v>
      </c>
      <c r="H1188" s="36" t="s">
        <v>3610</v>
      </c>
      <c r="I1188" s="35" t="s">
        <v>62</v>
      </c>
    </row>
    <row r="1189" spans="1:9" s="35" customFormat="1" ht="22.5" x14ac:dyDescent="0.25">
      <c r="A1189" s="35" t="s">
        <v>3611</v>
      </c>
      <c r="B1189" s="36" t="s">
        <v>3612</v>
      </c>
      <c r="C1189" s="39">
        <v>45647.73</v>
      </c>
      <c r="D1189" s="39">
        <v>22823.87</v>
      </c>
      <c r="E1189" s="52">
        <v>42736</v>
      </c>
      <c r="F1189" s="52">
        <v>43100</v>
      </c>
      <c r="G1189" s="35" t="s">
        <v>3372</v>
      </c>
      <c r="H1189" s="36" t="s">
        <v>3613</v>
      </c>
      <c r="I1189" s="35" t="s">
        <v>62</v>
      </c>
    </row>
    <row r="1190" spans="1:9" s="35" customFormat="1" ht="22.5" x14ac:dyDescent="0.25">
      <c r="A1190" s="35" t="s">
        <v>3614</v>
      </c>
      <c r="B1190" s="36" t="s">
        <v>3615</v>
      </c>
      <c r="C1190" s="39">
        <v>39900</v>
      </c>
      <c r="D1190" s="39">
        <v>19950</v>
      </c>
      <c r="E1190" s="52">
        <v>43101</v>
      </c>
      <c r="F1190" s="52">
        <v>44075</v>
      </c>
      <c r="G1190" s="35" t="s">
        <v>3372</v>
      </c>
      <c r="H1190" s="36" t="s">
        <v>3616</v>
      </c>
      <c r="I1190" s="35" t="s">
        <v>62</v>
      </c>
    </row>
    <row r="1191" spans="1:9" s="35" customFormat="1" ht="22.5" x14ac:dyDescent="0.25">
      <c r="A1191" s="35" t="s">
        <v>3617</v>
      </c>
      <c r="B1191" s="36" t="s">
        <v>3618</v>
      </c>
      <c r="C1191" s="39">
        <v>34687.879999999997</v>
      </c>
      <c r="D1191" s="39">
        <v>17343.939999999999</v>
      </c>
      <c r="E1191" s="52">
        <v>42736</v>
      </c>
      <c r="F1191" s="52">
        <v>43769</v>
      </c>
      <c r="G1191" s="35" t="s">
        <v>3372</v>
      </c>
      <c r="H1191" s="36" t="s">
        <v>3619</v>
      </c>
      <c r="I1191" s="35" t="s">
        <v>62</v>
      </c>
    </row>
    <row r="1192" spans="1:9" s="35" customFormat="1" ht="33.75" x14ac:dyDescent="0.25">
      <c r="A1192" s="35" t="s">
        <v>3620</v>
      </c>
      <c r="B1192" s="36" t="s">
        <v>3621</v>
      </c>
      <c r="C1192" s="39">
        <v>31900</v>
      </c>
      <c r="D1192" s="39">
        <v>25520</v>
      </c>
      <c r="E1192" s="52">
        <v>42979</v>
      </c>
      <c r="F1192" s="52">
        <v>43830</v>
      </c>
      <c r="G1192" s="35" t="s">
        <v>3372</v>
      </c>
      <c r="H1192" s="36" t="s">
        <v>3622</v>
      </c>
      <c r="I1192" s="35" t="s">
        <v>62</v>
      </c>
    </row>
    <row r="1193" spans="1:9" s="35" customFormat="1" ht="22.5" x14ac:dyDescent="0.25">
      <c r="A1193" s="35" t="s">
        <v>3623</v>
      </c>
      <c r="B1193" s="36" t="s">
        <v>3624</v>
      </c>
      <c r="C1193" s="39">
        <v>31478.55</v>
      </c>
      <c r="D1193" s="39">
        <v>15739.27</v>
      </c>
      <c r="E1193" s="52">
        <v>43101</v>
      </c>
      <c r="F1193" s="52">
        <v>44135</v>
      </c>
      <c r="G1193" s="35" t="s">
        <v>3372</v>
      </c>
      <c r="H1193" s="36" t="s">
        <v>3625</v>
      </c>
      <c r="I1193" s="35" t="s">
        <v>62</v>
      </c>
    </row>
    <row r="1194" spans="1:9" s="35" customFormat="1" ht="22.5" x14ac:dyDescent="0.25">
      <c r="A1194" s="35" t="s">
        <v>3626</v>
      </c>
      <c r="B1194" s="36" t="s">
        <v>3627</v>
      </c>
      <c r="C1194" s="39">
        <v>28563.01</v>
      </c>
      <c r="D1194" s="39">
        <v>14281.5</v>
      </c>
      <c r="E1194" s="52">
        <v>43101</v>
      </c>
      <c r="F1194" s="52">
        <v>44135</v>
      </c>
      <c r="G1194" s="35" t="s">
        <v>3372</v>
      </c>
      <c r="H1194" s="36" t="s">
        <v>3628</v>
      </c>
      <c r="I1194" s="35" t="s">
        <v>62</v>
      </c>
    </row>
    <row r="1195" spans="1:9" s="35" customFormat="1" ht="22.5" x14ac:dyDescent="0.25">
      <c r="A1195" s="35" t="s">
        <v>3629</v>
      </c>
      <c r="B1195" s="36" t="s">
        <v>3630</v>
      </c>
      <c r="C1195" s="39">
        <v>26873.119999999999</v>
      </c>
      <c r="D1195" s="39">
        <v>13436.56</v>
      </c>
      <c r="E1195" s="52">
        <v>42736</v>
      </c>
      <c r="F1195" s="52">
        <v>43769</v>
      </c>
      <c r="G1195" s="35" t="s">
        <v>3372</v>
      </c>
      <c r="H1195" s="36" t="s">
        <v>3631</v>
      </c>
      <c r="I1195" s="35" t="s">
        <v>62</v>
      </c>
    </row>
    <row r="1196" spans="1:9" s="35" customFormat="1" ht="22.5" x14ac:dyDescent="0.25">
      <c r="A1196" s="35" t="s">
        <v>3632</v>
      </c>
      <c r="B1196" s="36" t="s">
        <v>3633</v>
      </c>
      <c r="C1196" s="39">
        <v>25800</v>
      </c>
      <c r="D1196" s="39">
        <v>12900</v>
      </c>
      <c r="E1196" s="52">
        <v>42736</v>
      </c>
      <c r="F1196" s="52">
        <v>43769</v>
      </c>
      <c r="G1196" s="35" t="s">
        <v>3372</v>
      </c>
      <c r="H1196" s="36" t="s">
        <v>3634</v>
      </c>
      <c r="I1196" s="35" t="s">
        <v>62</v>
      </c>
    </row>
    <row r="1197" spans="1:9" s="35" customFormat="1" ht="22.5" x14ac:dyDescent="0.25">
      <c r="A1197" s="35" t="s">
        <v>3635</v>
      </c>
      <c r="B1197" s="36" t="s">
        <v>3636</v>
      </c>
      <c r="C1197" s="39">
        <v>21877.69</v>
      </c>
      <c r="D1197" s="39">
        <v>10938.84</v>
      </c>
      <c r="E1197" s="52">
        <v>43101</v>
      </c>
      <c r="F1197" s="52">
        <v>44134</v>
      </c>
      <c r="G1197" s="35" t="s">
        <v>3372</v>
      </c>
      <c r="H1197" s="36" t="s">
        <v>3637</v>
      </c>
      <c r="I1197" s="35" t="s">
        <v>62</v>
      </c>
    </row>
    <row r="1198" spans="1:9" s="35" customFormat="1" ht="56.25" x14ac:dyDescent="0.25">
      <c r="A1198" s="35" t="s">
        <v>3638</v>
      </c>
      <c r="B1198" s="36" t="s">
        <v>3639</v>
      </c>
      <c r="C1198" s="39">
        <v>21780</v>
      </c>
      <c r="D1198" s="39">
        <v>17424</v>
      </c>
      <c r="E1198" s="52">
        <v>42583</v>
      </c>
      <c r="F1198" s="52">
        <v>42916</v>
      </c>
      <c r="G1198" s="35" t="s">
        <v>3372</v>
      </c>
      <c r="H1198" s="36" t="s">
        <v>3640</v>
      </c>
      <c r="I1198" s="35" t="s">
        <v>62</v>
      </c>
    </row>
    <row r="1199" spans="1:9" s="35" customFormat="1" ht="56.25" x14ac:dyDescent="0.25">
      <c r="A1199" s="35" t="s">
        <v>3641</v>
      </c>
      <c r="B1199" s="36" t="s">
        <v>3642</v>
      </c>
      <c r="C1199" s="39">
        <v>21780</v>
      </c>
      <c r="D1199" s="39">
        <v>17424</v>
      </c>
      <c r="E1199" s="52">
        <v>42585</v>
      </c>
      <c r="F1199" s="52">
        <v>42916</v>
      </c>
      <c r="G1199" s="35" t="s">
        <v>3372</v>
      </c>
      <c r="H1199" s="36" t="s">
        <v>3640</v>
      </c>
      <c r="I1199" s="35" t="s">
        <v>62</v>
      </c>
    </row>
    <row r="1200" spans="1:9" s="35" customFormat="1" ht="56.25" x14ac:dyDescent="0.25">
      <c r="A1200" s="35" t="s">
        <v>3643</v>
      </c>
      <c r="B1200" s="36" t="s">
        <v>3644</v>
      </c>
      <c r="C1200" s="39">
        <v>21780</v>
      </c>
      <c r="D1200" s="39">
        <v>17424</v>
      </c>
      <c r="E1200" s="52">
        <v>42535</v>
      </c>
      <c r="F1200" s="52">
        <v>42916</v>
      </c>
      <c r="G1200" s="35" t="s">
        <v>3372</v>
      </c>
      <c r="H1200" s="36" t="s">
        <v>3640</v>
      </c>
      <c r="I1200" s="35" t="s">
        <v>62</v>
      </c>
    </row>
    <row r="1201" spans="1:9" s="35" customFormat="1" ht="56.25" x14ac:dyDescent="0.25">
      <c r="A1201" s="35" t="s">
        <v>3645</v>
      </c>
      <c r="B1201" s="36" t="s">
        <v>3646</v>
      </c>
      <c r="C1201" s="39">
        <v>21780</v>
      </c>
      <c r="D1201" s="39">
        <v>17424</v>
      </c>
      <c r="E1201" s="52">
        <v>42583</v>
      </c>
      <c r="F1201" s="52">
        <v>42916</v>
      </c>
      <c r="G1201" s="35" t="s">
        <v>3372</v>
      </c>
      <c r="H1201" s="36" t="s">
        <v>3640</v>
      </c>
      <c r="I1201" s="35" t="s">
        <v>62</v>
      </c>
    </row>
    <row r="1202" spans="1:9" s="35" customFormat="1" ht="56.25" x14ac:dyDescent="0.25">
      <c r="A1202" s="35" t="s">
        <v>3647</v>
      </c>
      <c r="B1202" s="36" t="s">
        <v>3648</v>
      </c>
      <c r="C1202" s="39">
        <v>21780</v>
      </c>
      <c r="D1202" s="39">
        <v>17424</v>
      </c>
      <c r="E1202" s="52">
        <v>42632</v>
      </c>
      <c r="F1202" s="52">
        <v>42916</v>
      </c>
      <c r="G1202" s="35" t="s">
        <v>3372</v>
      </c>
      <c r="H1202" s="36" t="s">
        <v>3640</v>
      </c>
      <c r="I1202" s="35" t="s">
        <v>62</v>
      </c>
    </row>
    <row r="1203" spans="1:9" s="35" customFormat="1" ht="56.25" x14ac:dyDescent="0.25">
      <c r="A1203" s="35" t="s">
        <v>3649</v>
      </c>
      <c r="B1203" s="36" t="s">
        <v>3650</v>
      </c>
      <c r="C1203" s="39">
        <v>21780</v>
      </c>
      <c r="D1203" s="39">
        <v>17424</v>
      </c>
      <c r="E1203" s="52">
        <v>42583</v>
      </c>
      <c r="F1203" s="52">
        <v>42916</v>
      </c>
      <c r="G1203" s="35" t="s">
        <v>3372</v>
      </c>
      <c r="H1203" s="36" t="s">
        <v>3640</v>
      </c>
      <c r="I1203" s="35" t="s">
        <v>62</v>
      </c>
    </row>
    <row r="1204" spans="1:9" s="35" customFormat="1" ht="56.25" x14ac:dyDescent="0.25">
      <c r="A1204" s="35" t="s">
        <v>3651</v>
      </c>
      <c r="B1204" s="36" t="s">
        <v>3652</v>
      </c>
      <c r="C1204" s="39">
        <v>21780</v>
      </c>
      <c r="D1204" s="39">
        <v>17424</v>
      </c>
      <c r="E1204" s="52">
        <v>42627</v>
      </c>
      <c r="F1204" s="52">
        <v>42916</v>
      </c>
      <c r="G1204" s="35" t="s">
        <v>3372</v>
      </c>
      <c r="H1204" s="36" t="s">
        <v>3640</v>
      </c>
      <c r="I1204" s="35" t="s">
        <v>62</v>
      </c>
    </row>
    <row r="1205" spans="1:9" s="35" customFormat="1" ht="56.25" x14ac:dyDescent="0.25">
      <c r="A1205" s="35" t="s">
        <v>3653</v>
      </c>
      <c r="B1205" s="36" t="s">
        <v>3654</v>
      </c>
      <c r="C1205" s="39">
        <v>21780</v>
      </c>
      <c r="D1205" s="39">
        <v>17424</v>
      </c>
      <c r="E1205" s="52">
        <v>42583</v>
      </c>
      <c r="F1205" s="52">
        <v>42916</v>
      </c>
      <c r="G1205" s="35" t="s">
        <v>3372</v>
      </c>
      <c r="H1205" s="36" t="s">
        <v>3640</v>
      </c>
      <c r="I1205" s="35" t="s">
        <v>62</v>
      </c>
    </row>
    <row r="1206" spans="1:9" s="35" customFormat="1" ht="56.25" x14ac:dyDescent="0.25">
      <c r="A1206" s="35" t="s">
        <v>3655</v>
      </c>
      <c r="B1206" s="36" t="s">
        <v>3656</v>
      </c>
      <c r="C1206" s="39">
        <v>21780</v>
      </c>
      <c r="D1206" s="39">
        <v>17424</v>
      </c>
      <c r="E1206" s="52">
        <v>42583</v>
      </c>
      <c r="F1206" s="52">
        <v>42916</v>
      </c>
      <c r="G1206" s="35" t="s">
        <v>3372</v>
      </c>
      <c r="H1206" s="36" t="s">
        <v>3640</v>
      </c>
      <c r="I1206" s="35" t="s">
        <v>62</v>
      </c>
    </row>
    <row r="1207" spans="1:9" s="35" customFormat="1" ht="180" x14ac:dyDescent="0.25">
      <c r="A1207" s="35" t="s">
        <v>3657</v>
      </c>
      <c r="B1207" s="36" t="s">
        <v>3658</v>
      </c>
      <c r="C1207" s="39">
        <v>21778.79</v>
      </c>
      <c r="D1207" s="39">
        <v>17423.03</v>
      </c>
      <c r="E1207" s="52">
        <v>43054</v>
      </c>
      <c r="F1207" s="52">
        <v>43084</v>
      </c>
      <c r="G1207" s="35" t="s">
        <v>3372</v>
      </c>
      <c r="H1207" s="36" t="s">
        <v>3659</v>
      </c>
      <c r="I1207" s="35" t="s">
        <v>62</v>
      </c>
    </row>
    <row r="1208" spans="1:9" s="35" customFormat="1" ht="56.25" x14ac:dyDescent="0.25">
      <c r="A1208" s="35" t="s">
        <v>3660</v>
      </c>
      <c r="B1208" s="36" t="s">
        <v>3661</v>
      </c>
      <c r="C1208" s="39">
        <v>21770.01</v>
      </c>
      <c r="D1208" s="39">
        <v>17416.009999999998</v>
      </c>
      <c r="E1208" s="52">
        <v>42857</v>
      </c>
      <c r="F1208" s="52">
        <v>43281</v>
      </c>
      <c r="G1208" s="35" t="s">
        <v>3372</v>
      </c>
      <c r="H1208" s="36" t="s">
        <v>3640</v>
      </c>
      <c r="I1208" s="35" t="s">
        <v>62</v>
      </c>
    </row>
    <row r="1209" spans="1:9" s="35" customFormat="1" ht="56.25" x14ac:dyDescent="0.25">
      <c r="A1209" s="35" t="s">
        <v>3662</v>
      </c>
      <c r="B1209" s="36" t="s">
        <v>3663</v>
      </c>
      <c r="C1209" s="39">
        <v>21770.01</v>
      </c>
      <c r="D1209" s="39">
        <v>17416.009999999998</v>
      </c>
      <c r="E1209" s="52">
        <v>42857</v>
      </c>
      <c r="F1209" s="52">
        <v>43281</v>
      </c>
      <c r="G1209" s="35" t="s">
        <v>3372</v>
      </c>
      <c r="H1209" s="36" t="s">
        <v>3640</v>
      </c>
      <c r="I1209" s="35" t="s">
        <v>62</v>
      </c>
    </row>
    <row r="1210" spans="1:9" s="35" customFormat="1" ht="56.25" x14ac:dyDescent="0.25">
      <c r="A1210" s="35" t="s">
        <v>3664</v>
      </c>
      <c r="B1210" s="36" t="s">
        <v>3665</v>
      </c>
      <c r="C1210" s="39">
        <v>21770</v>
      </c>
      <c r="D1210" s="39">
        <v>17416</v>
      </c>
      <c r="E1210" s="52">
        <v>42857</v>
      </c>
      <c r="F1210" s="52">
        <v>43281</v>
      </c>
      <c r="G1210" s="35" t="s">
        <v>3372</v>
      </c>
      <c r="H1210" s="36" t="s">
        <v>3640</v>
      </c>
      <c r="I1210" s="35" t="s">
        <v>62</v>
      </c>
    </row>
    <row r="1211" spans="1:9" s="35" customFormat="1" ht="56.25" x14ac:dyDescent="0.25">
      <c r="A1211" s="35" t="s">
        <v>3666</v>
      </c>
      <c r="B1211" s="36" t="s">
        <v>3667</v>
      </c>
      <c r="C1211" s="39">
        <v>21770</v>
      </c>
      <c r="D1211" s="39">
        <v>17416</v>
      </c>
      <c r="E1211" s="52">
        <v>42857</v>
      </c>
      <c r="F1211" s="52">
        <v>43281</v>
      </c>
      <c r="G1211" s="35" t="s">
        <v>3372</v>
      </c>
      <c r="H1211" s="36" t="s">
        <v>3640</v>
      </c>
      <c r="I1211" s="35" t="s">
        <v>62</v>
      </c>
    </row>
    <row r="1212" spans="1:9" s="35" customFormat="1" ht="56.25" x14ac:dyDescent="0.25">
      <c r="A1212" s="35" t="s">
        <v>3668</v>
      </c>
      <c r="B1212" s="36" t="s">
        <v>3669</v>
      </c>
      <c r="C1212" s="39">
        <v>21770</v>
      </c>
      <c r="D1212" s="39">
        <v>17416</v>
      </c>
      <c r="E1212" s="52">
        <v>42857</v>
      </c>
      <c r="F1212" s="52">
        <v>43281</v>
      </c>
      <c r="G1212" s="35" t="s">
        <v>3372</v>
      </c>
      <c r="H1212" s="36" t="s">
        <v>3640</v>
      </c>
      <c r="I1212" s="35" t="s">
        <v>62</v>
      </c>
    </row>
    <row r="1213" spans="1:9" s="35" customFormat="1" ht="56.25" x14ac:dyDescent="0.25">
      <c r="A1213" s="35" t="s">
        <v>3670</v>
      </c>
      <c r="B1213" s="36" t="s">
        <v>3671</v>
      </c>
      <c r="C1213" s="39">
        <v>21770</v>
      </c>
      <c r="D1213" s="39">
        <v>17416</v>
      </c>
      <c r="E1213" s="52">
        <v>42857</v>
      </c>
      <c r="F1213" s="52">
        <v>43281</v>
      </c>
      <c r="G1213" s="35" t="s">
        <v>3372</v>
      </c>
      <c r="H1213" s="36" t="s">
        <v>3640</v>
      </c>
      <c r="I1213" s="35" t="s">
        <v>62</v>
      </c>
    </row>
    <row r="1214" spans="1:9" s="35" customFormat="1" ht="56.25" x14ac:dyDescent="0.25">
      <c r="A1214" s="35" t="s">
        <v>3672</v>
      </c>
      <c r="B1214" s="36" t="s">
        <v>3673</v>
      </c>
      <c r="C1214" s="39">
        <v>21770</v>
      </c>
      <c r="D1214" s="39">
        <v>17416</v>
      </c>
      <c r="E1214" s="52">
        <v>42857</v>
      </c>
      <c r="F1214" s="52">
        <v>43281</v>
      </c>
      <c r="G1214" s="35" t="s">
        <v>3372</v>
      </c>
      <c r="H1214" s="36" t="s">
        <v>3640</v>
      </c>
      <c r="I1214" s="35" t="s">
        <v>62</v>
      </c>
    </row>
    <row r="1215" spans="1:9" s="35" customFormat="1" ht="56.25" x14ac:dyDescent="0.25">
      <c r="A1215" s="35" t="s">
        <v>3674</v>
      </c>
      <c r="B1215" s="36" t="s">
        <v>3675</v>
      </c>
      <c r="C1215" s="39">
        <v>21770</v>
      </c>
      <c r="D1215" s="39">
        <v>17416</v>
      </c>
      <c r="E1215" s="52">
        <v>42857</v>
      </c>
      <c r="F1215" s="52">
        <v>43281</v>
      </c>
      <c r="G1215" s="35" t="s">
        <v>3372</v>
      </c>
      <c r="H1215" s="36" t="s">
        <v>3640</v>
      </c>
      <c r="I1215" s="35" t="s">
        <v>62</v>
      </c>
    </row>
    <row r="1216" spans="1:9" s="35" customFormat="1" ht="56.25" x14ac:dyDescent="0.25">
      <c r="A1216" s="35" t="s">
        <v>3676</v>
      </c>
      <c r="B1216" s="36" t="s">
        <v>3677</v>
      </c>
      <c r="C1216" s="39">
        <v>21770</v>
      </c>
      <c r="D1216" s="39">
        <v>17416</v>
      </c>
      <c r="E1216" s="52">
        <v>42857</v>
      </c>
      <c r="F1216" s="52">
        <v>43281</v>
      </c>
      <c r="G1216" s="35" t="s">
        <v>3372</v>
      </c>
      <c r="H1216" s="36" t="s">
        <v>3640</v>
      </c>
      <c r="I1216" s="35" t="s">
        <v>62</v>
      </c>
    </row>
    <row r="1217" spans="1:9" s="35" customFormat="1" ht="22.5" x14ac:dyDescent="0.25">
      <c r="A1217" s="35" t="s">
        <v>3678</v>
      </c>
      <c r="B1217" s="36" t="s">
        <v>3679</v>
      </c>
      <c r="C1217" s="39">
        <v>21565</v>
      </c>
      <c r="D1217" s="39">
        <v>10782.5</v>
      </c>
      <c r="E1217" s="52">
        <v>42736</v>
      </c>
      <c r="F1217" s="52">
        <v>43769</v>
      </c>
      <c r="G1217" s="35" t="s">
        <v>3372</v>
      </c>
      <c r="H1217" s="36" t="s">
        <v>3680</v>
      </c>
      <c r="I1217" s="35" t="s">
        <v>62</v>
      </c>
    </row>
    <row r="1218" spans="1:9" s="35" customFormat="1" ht="56.25" x14ac:dyDescent="0.25">
      <c r="A1218" s="35" t="s">
        <v>3681</v>
      </c>
      <c r="B1218" s="36" t="s">
        <v>3682</v>
      </c>
      <c r="C1218" s="39">
        <v>20999.55</v>
      </c>
      <c r="D1218" s="39">
        <v>16799.64</v>
      </c>
      <c r="E1218" s="52">
        <v>43009</v>
      </c>
      <c r="F1218" s="52">
        <v>43098</v>
      </c>
      <c r="G1218" s="35" t="s">
        <v>3372</v>
      </c>
      <c r="H1218" s="36" t="s">
        <v>3683</v>
      </c>
      <c r="I1218" s="35" t="s">
        <v>62</v>
      </c>
    </row>
    <row r="1219" spans="1:9" s="35" customFormat="1" ht="90" x14ac:dyDescent="0.25">
      <c r="A1219" s="35" t="s">
        <v>3684</v>
      </c>
      <c r="B1219" s="36" t="s">
        <v>3685</v>
      </c>
      <c r="C1219" s="39">
        <v>20999.55</v>
      </c>
      <c r="D1219" s="39">
        <v>16799.64</v>
      </c>
      <c r="E1219" s="52">
        <v>43009</v>
      </c>
      <c r="F1219" s="52">
        <v>43098</v>
      </c>
      <c r="G1219" s="35" t="s">
        <v>3372</v>
      </c>
      <c r="H1219" s="36" t="s">
        <v>3686</v>
      </c>
      <c r="I1219" s="35" t="s">
        <v>62</v>
      </c>
    </row>
    <row r="1220" spans="1:9" s="35" customFormat="1" ht="56.25" x14ac:dyDescent="0.25">
      <c r="A1220" s="35" t="s">
        <v>3687</v>
      </c>
      <c r="B1220" s="36" t="s">
        <v>3688</v>
      </c>
      <c r="C1220" s="39">
        <v>20570</v>
      </c>
      <c r="D1220" s="39">
        <v>16456</v>
      </c>
      <c r="E1220" s="52">
        <v>43028</v>
      </c>
      <c r="F1220" s="52">
        <v>43084</v>
      </c>
      <c r="G1220" s="35" t="s">
        <v>3372</v>
      </c>
      <c r="H1220" s="36" t="s">
        <v>3689</v>
      </c>
      <c r="I1220" s="35" t="s">
        <v>62</v>
      </c>
    </row>
    <row r="1221" spans="1:9" s="35" customFormat="1" ht="78.75" x14ac:dyDescent="0.25">
      <c r="A1221" s="35" t="s">
        <v>3690</v>
      </c>
      <c r="B1221" s="36" t="s">
        <v>3691</v>
      </c>
      <c r="C1221" s="39">
        <v>18150</v>
      </c>
      <c r="D1221" s="39">
        <v>14520</v>
      </c>
      <c r="E1221" s="52">
        <v>43282</v>
      </c>
      <c r="F1221" s="52">
        <v>43646</v>
      </c>
      <c r="G1221" s="35" t="s">
        <v>3372</v>
      </c>
      <c r="H1221" s="36" t="s">
        <v>3692</v>
      </c>
      <c r="I1221" s="35" t="s">
        <v>62</v>
      </c>
    </row>
    <row r="1222" spans="1:9" s="35" customFormat="1" ht="78.75" x14ac:dyDescent="0.25">
      <c r="A1222" s="35" t="s">
        <v>3693</v>
      </c>
      <c r="B1222" s="36" t="s">
        <v>3694</v>
      </c>
      <c r="C1222" s="39">
        <v>18150</v>
      </c>
      <c r="D1222" s="39">
        <v>14520</v>
      </c>
      <c r="E1222" s="52">
        <v>43282</v>
      </c>
      <c r="F1222" s="52">
        <v>43646</v>
      </c>
      <c r="G1222" s="35" t="s">
        <v>3372</v>
      </c>
      <c r="H1222" s="36" t="s">
        <v>3695</v>
      </c>
      <c r="I1222" s="35" t="s">
        <v>62</v>
      </c>
    </row>
    <row r="1223" spans="1:9" s="35" customFormat="1" ht="78.75" x14ac:dyDescent="0.25">
      <c r="A1223" s="35" t="s">
        <v>3696</v>
      </c>
      <c r="B1223" s="36" t="s">
        <v>3697</v>
      </c>
      <c r="C1223" s="39">
        <v>18150</v>
      </c>
      <c r="D1223" s="39">
        <v>14520</v>
      </c>
      <c r="E1223" s="52">
        <v>43282</v>
      </c>
      <c r="F1223" s="52">
        <v>43646</v>
      </c>
      <c r="G1223" s="35" t="s">
        <v>3372</v>
      </c>
      <c r="H1223" s="36" t="s">
        <v>3698</v>
      </c>
      <c r="I1223" s="35" t="s">
        <v>62</v>
      </c>
    </row>
    <row r="1224" spans="1:9" s="35" customFormat="1" ht="78.75" x14ac:dyDescent="0.25">
      <c r="A1224" s="35" t="s">
        <v>3699</v>
      </c>
      <c r="B1224" s="36" t="s">
        <v>3700</v>
      </c>
      <c r="C1224" s="39">
        <v>18150</v>
      </c>
      <c r="D1224" s="39">
        <v>14520</v>
      </c>
      <c r="E1224" s="52">
        <v>43282</v>
      </c>
      <c r="F1224" s="52">
        <v>43646</v>
      </c>
      <c r="G1224" s="35" t="s">
        <v>3372</v>
      </c>
      <c r="H1224" s="36" t="s">
        <v>3701</v>
      </c>
      <c r="I1224" s="35" t="s">
        <v>62</v>
      </c>
    </row>
    <row r="1225" spans="1:9" s="35" customFormat="1" ht="78.75" x14ac:dyDescent="0.25">
      <c r="A1225" s="35" t="s">
        <v>3702</v>
      </c>
      <c r="B1225" s="36" t="s">
        <v>3703</v>
      </c>
      <c r="C1225" s="39">
        <v>18150</v>
      </c>
      <c r="D1225" s="39">
        <v>14520</v>
      </c>
      <c r="E1225" s="52">
        <v>43282</v>
      </c>
      <c r="F1225" s="52">
        <v>43646</v>
      </c>
      <c r="G1225" s="35" t="s">
        <v>3372</v>
      </c>
      <c r="H1225" s="36" t="s">
        <v>3704</v>
      </c>
      <c r="I1225" s="35" t="s">
        <v>62</v>
      </c>
    </row>
    <row r="1226" spans="1:9" s="35" customFormat="1" ht="78.75" x14ac:dyDescent="0.25">
      <c r="A1226" s="35" t="s">
        <v>3705</v>
      </c>
      <c r="B1226" s="36" t="s">
        <v>3706</v>
      </c>
      <c r="C1226" s="39">
        <v>18150</v>
      </c>
      <c r="D1226" s="39">
        <v>14520</v>
      </c>
      <c r="E1226" s="52">
        <v>43282</v>
      </c>
      <c r="F1226" s="52">
        <v>43646</v>
      </c>
      <c r="G1226" s="35" t="s">
        <v>3372</v>
      </c>
      <c r="H1226" s="36" t="s">
        <v>3707</v>
      </c>
      <c r="I1226" s="35" t="s">
        <v>62</v>
      </c>
    </row>
    <row r="1227" spans="1:9" s="35" customFormat="1" ht="78.75" x14ac:dyDescent="0.25">
      <c r="A1227" s="35" t="s">
        <v>3708</v>
      </c>
      <c r="B1227" s="36" t="s">
        <v>3709</v>
      </c>
      <c r="C1227" s="39">
        <v>18150</v>
      </c>
      <c r="D1227" s="39">
        <v>14520</v>
      </c>
      <c r="E1227" s="52">
        <v>43282</v>
      </c>
      <c r="F1227" s="52">
        <v>43646</v>
      </c>
      <c r="G1227" s="35" t="s">
        <v>3372</v>
      </c>
      <c r="H1227" s="36" t="s">
        <v>3710</v>
      </c>
      <c r="I1227" s="35" t="s">
        <v>62</v>
      </c>
    </row>
    <row r="1228" spans="1:9" s="35" customFormat="1" ht="78.75" x14ac:dyDescent="0.25">
      <c r="A1228" s="35" t="s">
        <v>3711</v>
      </c>
      <c r="B1228" s="36" t="s">
        <v>3712</v>
      </c>
      <c r="C1228" s="39">
        <v>18150</v>
      </c>
      <c r="D1228" s="39">
        <v>14520</v>
      </c>
      <c r="E1228" s="52">
        <v>43282</v>
      </c>
      <c r="F1228" s="52">
        <v>43646</v>
      </c>
      <c r="G1228" s="35" t="s">
        <v>3372</v>
      </c>
      <c r="H1228" s="36" t="s">
        <v>3695</v>
      </c>
      <c r="I1228" s="35" t="s">
        <v>62</v>
      </c>
    </row>
    <row r="1229" spans="1:9" s="35" customFormat="1" ht="22.5" x14ac:dyDescent="0.25">
      <c r="A1229" s="35" t="s">
        <v>3713</v>
      </c>
      <c r="B1229" s="36" t="s">
        <v>3714</v>
      </c>
      <c r="C1229" s="39">
        <v>16443.34</v>
      </c>
      <c r="D1229" s="39">
        <v>8221.67</v>
      </c>
      <c r="E1229" s="52">
        <v>42846</v>
      </c>
      <c r="F1229" s="52">
        <v>43781</v>
      </c>
      <c r="G1229" s="35" t="s">
        <v>3372</v>
      </c>
      <c r="H1229" s="36" t="s">
        <v>3715</v>
      </c>
      <c r="I1229" s="35" t="s">
        <v>62</v>
      </c>
    </row>
    <row r="1230" spans="1:9" s="35" customFormat="1" ht="33.75" x14ac:dyDescent="0.25">
      <c r="A1230" s="35" t="s">
        <v>3716</v>
      </c>
      <c r="B1230" s="36" t="s">
        <v>3717</v>
      </c>
      <c r="C1230" s="39">
        <v>16000</v>
      </c>
      <c r="D1230" s="39">
        <v>12800</v>
      </c>
      <c r="E1230" s="52">
        <v>43282</v>
      </c>
      <c r="F1230" s="52">
        <v>43464</v>
      </c>
      <c r="G1230" s="35" t="s">
        <v>3372</v>
      </c>
      <c r="H1230" s="36" t="s">
        <v>3718</v>
      </c>
      <c r="I1230" s="35" t="s">
        <v>62</v>
      </c>
    </row>
    <row r="1231" spans="1:9" s="35" customFormat="1" ht="22.5" x14ac:dyDescent="0.25">
      <c r="A1231" s="35" t="s">
        <v>3719</v>
      </c>
      <c r="B1231" s="36" t="s">
        <v>3720</v>
      </c>
      <c r="C1231" s="39">
        <v>13810.66</v>
      </c>
      <c r="D1231" s="39">
        <v>6905.33</v>
      </c>
      <c r="E1231" s="52">
        <v>42736</v>
      </c>
      <c r="F1231" s="52">
        <v>43769</v>
      </c>
      <c r="G1231" s="35" t="s">
        <v>3372</v>
      </c>
      <c r="H1231" s="36" t="s">
        <v>3721</v>
      </c>
      <c r="I1231" s="35" t="s">
        <v>62</v>
      </c>
    </row>
    <row r="1232" spans="1:9" s="35" customFormat="1" ht="22.5" x14ac:dyDescent="0.25">
      <c r="A1232" s="35" t="s">
        <v>3722</v>
      </c>
      <c r="B1232" s="36" t="s">
        <v>3723</v>
      </c>
      <c r="C1232" s="39">
        <v>12820.25</v>
      </c>
      <c r="D1232" s="39">
        <v>6410.12</v>
      </c>
      <c r="E1232" s="52">
        <v>42736</v>
      </c>
      <c r="F1232" s="52">
        <v>43769</v>
      </c>
      <c r="G1232" s="35" t="s">
        <v>3372</v>
      </c>
      <c r="H1232" s="36" t="s">
        <v>3724</v>
      </c>
      <c r="I1232" s="35" t="s">
        <v>62</v>
      </c>
    </row>
    <row r="1233" spans="1:9" s="35" customFormat="1" ht="22.5" x14ac:dyDescent="0.25">
      <c r="A1233" s="35" t="s">
        <v>3725</v>
      </c>
      <c r="B1233" s="36" t="s">
        <v>3726</v>
      </c>
      <c r="C1233" s="39">
        <v>12753.75</v>
      </c>
      <c r="D1233" s="39">
        <v>6376.88</v>
      </c>
      <c r="E1233" s="52">
        <v>43101</v>
      </c>
      <c r="F1233" s="52">
        <v>43820</v>
      </c>
      <c r="G1233" s="35" t="s">
        <v>3372</v>
      </c>
      <c r="H1233" s="36" t="s">
        <v>3727</v>
      </c>
      <c r="I1233" s="35" t="s">
        <v>62</v>
      </c>
    </row>
    <row r="1234" spans="1:9" s="35" customFormat="1" ht="22.5" x14ac:dyDescent="0.25">
      <c r="A1234" s="35" t="s">
        <v>3728</v>
      </c>
      <c r="B1234" s="36" t="s">
        <v>3729</v>
      </c>
      <c r="C1234" s="39">
        <v>10925</v>
      </c>
      <c r="D1234" s="39">
        <v>5462.5</v>
      </c>
      <c r="E1234" s="52">
        <v>42736</v>
      </c>
      <c r="F1234" s="52">
        <v>43769</v>
      </c>
      <c r="G1234" s="35" t="s">
        <v>3372</v>
      </c>
      <c r="H1234" s="36" t="s">
        <v>3730</v>
      </c>
      <c r="I1234" s="35" t="s">
        <v>62</v>
      </c>
    </row>
    <row r="1235" spans="1:9" s="35" customFormat="1" ht="22.5" x14ac:dyDescent="0.25">
      <c r="A1235" s="35" t="s">
        <v>3731</v>
      </c>
      <c r="B1235" s="36" t="s">
        <v>3732</v>
      </c>
      <c r="C1235" s="39">
        <v>10890</v>
      </c>
      <c r="D1235" s="39">
        <v>5445</v>
      </c>
      <c r="E1235" s="52">
        <v>42888</v>
      </c>
      <c r="F1235" s="52">
        <v>43089</v>
      </c>
      <c r="G1235" s="35" t="s">
        <v>3372</v>
      </c>
      <c r="H1235" s="36" t="s">
        <v>3733</v>
      </c>
      <c r="I1235" s="35" t="s">
        <v>62</v>
      </c>
    </row>
    <row r="1236" spans="1:9" s="35" customFormat="1" ht="22.5" x14ac:dyDescent="0.25">
      <c r="A1236" s="35" t="s">
        <v>3734</v>
      </c>
      <c r="B1236" s="36" t="s">
        <v>3735</v>
      </c>
      <c r="C1236" s="39">
        <v>10400</v>
      </c>
      <c r="D1236" s="39">
        <v>5200</v>
      </c>
      <c r="E1236" s="52">
        <v>42736</v>
      </c>
      <c r="F1236" s="52">
        <v>43769</v>
      </c>
      <c r="G1236" s="35" t="s">
        <v>3372</v>
      </c>
      <c r="H1236" s="36" t="s">
        <v>3736</v>
      </c>
      <c r="I1236" s="35" t="s">
        <v>62</v>
      </c>
    </row>
    <row r="1237" spans="1:9" s="35" customFormat="1" ht="22.5" x14ac:dyDescent="0.25">
      <c r="A1237" s="35" t="s">
        <v>3737</v>
      </c>
      <c r="B1237" s="36" t="s">
        <v>3738</v>
      </c>
      <c r="C1237" s="39">
        <v>10000</v>
      </c>
      <c r="D1237" s="39">
        <v>5000</v>
      </c>
      <c r="E1237" s="52">
        <v>43101</v>
      </c>
      <c r="F1237" s="52">
        <v>43585</v>
      </c>
      <c r="G1237" s="35" t="s">
        <v>3372</v>
      </c>
      <c r="H1237" s="36" t="s">
        <v>3739</v>
      </c>
      <c r="I1237" s="35" t="s">
        <v>62</v>
      </c>
    </row>
    <row r="1238" spans="1:9" s="35" customFormat="1" ht="22.5" x14ac:dyDescent="0.25">
      <c r="A1238" s="35" t="s">
        <v>3740</v>
      </c>
      <c r="B1238" s="36" t="s">
        <v>3741</v>
      </c>
      <c r="C1238" s="39">
        <v>9574.58</v>
      </c>
      <c r="D1238" s="39">
        <v>4787.29</v>
      </c>
      <c r="E1238" s="52">
        <v>43101</v>
      </c>
      <c r="F1238" s="52">
        <v>44043</v>
      </c>
      <c r="G1238" s="35" t="s">
        <v>3372</v>
      </c>
      <c r="H1238" s="36" t="s">
        <v>3742</v>
      </c>
      <c r="I1238" s="35" t="s">
        <v>62</v>
      </c>
    </row>
    <row r="1239" spans="1:9" s="35" customFormat="1" ht="22.5" x14ac:dyDescent="0.25">
      <c r="A1239" s="35" t="s">
        <v>3743</v>
      </c>
      <c r="B1239" s="36" t="s">
        <v>3744</v>
      </c>
      <c r="C1239" s="39">
        <v>9401.9599999999991</v>
      </c>
      <c r="D1239" s="39">
        <v>4700.9799999999996</v>
      </c>
      <c r="E1239" s="52">
        <v>42736</v>
      </c>
      <c r="F1239" s="52">
        <v>43769</v>
      </c>
      <c r="G1239" s="35" t="s">
        <v>3372</v>
      </c>
      <c r="H1239" s="36" t="s">
        <v>3745</v>
      </c>
      <c r="I1239" s="35" t="s">
        <v>62</v>
      </c>
    </row>
    <row r="1240" spans="1:9" s="35" customFormat="1" ht="22.5" x14ac:dyDescent="0.25">
      <c r="A1240" s="35" t="s">
        <v>3746</v>
      </c>
      <c r="B1240" s="36" t="s">
        <v>3747</v>
      </c>
      <c r="C1240" s="39">
        <v>6840</v>
      </c>
      <c r="D1240" s="39">
        <v>3420</v>
      </c>
      <c r="E1240" s="52">
        <v>42736</v>
      </c>
      <c r="F1240" s="52">
        <v>43769</v>
      </c>
      <c r="G1240" s="35" t="s">
        <v>3372</v>
      </c>
      <c r="H1240" s="36" t="s">
        <v>3748</v>
      </c>
      <c r="I1240" s="35" t="s">
        <v>62</v>
      </c>
    </row>
    <row r="1241" spans="1:9" s="35" customFormat="1" ht="22.5" x14ac:dyDescent="0.25">
      <c r="A1241" s="35" t="s">
        <v>3749</v>
      </c>
      <c r="B1241" s="36" t="s">
        <v>3750</v>
      </c>
      <c r="C1241" s="39">
        <v>6175.95</v>
      </c>
      <c r="D1241" s="39">
        <v>3087.97</v>
      </c>
      <c r="E1241" s="52">
        <v>43101</v>
      </c>
      <c r="F1241" s="52">
        <v>43982</v>
      </c>
      <c r="G1241" s="35" t="s">
        <v>3372</v>
      </c>
      <c r="H1241" s="36" t="s">
        <v>3751</v>
      </c>
      <c r="I1241" s="35" t="s">
        <v>62</v>
      </c>
    </row>
    <row r="1242" spans="1:9" s="35" customFormat="1" ht="22.5" x14ac:dyDescent="0.25">
      <c r="A1242" s="35" t="s">
        <v>3752</v>
      </c>
      <c r="B1242" s="36" t="s">
        <v>3753</v>
      </c>
      <c r="C1242" s="39">
        <v>6149.08</v>
      </c>
      <c r="D1242" s="39">
        <v>3074.54</v>
      </c>
      <c r="E1242" s="52">
        <v>43101</v>
      </c>
      <c r="F1242" s="52">
        <v>43555</v>
      </c>
      <c r="G1242" s="35" t="s">
        <v>3372</v>
      </c>
      <c r="H1242" s="36" t="s">
        <v>3754</v>
      </c>
      <c r="I1242" s="35" t="s">
        <v>62</v>
      </c>
    </row>
    <row r="1243" spans="1:9" s="35" customFormat="1" ht="90" x14ac:dyDescent="0.25">
      <c r="A1243" s="35" t="s">
        <v>3758</v>
      </c>
      <c r="B1243" s="36" t="s">
        <v>3759</v>
      </c>
      <c r="C1243" s="39">
        <v>9242430.1199999992</v>
      </c>
      <c r="D1243" s="39">
        <v>7856065.5999999996</v>
      </c>
      <c r="E1243" s="52">
        <v>42611</v>
      </c>
      <c r="F1243" s="52">
        <v>44998</v>
      </c>
      <c r="G1243" s="35" t="s">
        <v>60</v>
      </c>
      <c r="H1243" s="36" t="s">
        <v>3760</v>
      </c>
      <c r="I1243" s="35" t="s">
        <v>62</v>
      </c>
    </row>
    <row r="1244" spans="1:9" s="35" customFormat="1" ht="101.25" x14ac:dyDescent="0.25">
      <c r="A1244" s="35" t="s">
        <v>3761</v>
      </c>
      <c r="B1244" s="36" t="s">
        <v>3762</v>
      </c>
      <c r="C1244" s="39">
        <v>6117338.5499999998</v>
      </c>
      <c r="D1244" s="39">
        <v>5199737.76</v>
      </c>
      <c r="E1244" s="52">
        <v>43343</v>
      </c>
      <c r="F1244" s="52">
        <v>45138</v>
      </c>
      <c r="G1244" s="35" t="s">
        <v>60</v>
      </c>
      <c r="H1244" s="36" t="s">
        <v>3763</v>
      </c>
      <c r="I1244" s="35" t="s">
        <v>62</v>
      </c>
    </row>
    <row r="1245" spans="1:9" s="35" customFormat="1" ht="101.25" x14ac:dyDescent="0.25">
      <c r="A1245" s="35" t="s">
        <v>3764</v>
      </c>
      <c r="B1245" s="36" t="s">
        <v>3765</v>
      </c>
      <c r="C1245" s="39">
        <v>5984839.7999999998</v>
      </c>
      <c r="D1245" s="39">
        <v>5087113.82</v>
      </c>
      <c r="E1245" s="52">
        <v>43017</v>
      </c>
      <c r="F1245" s="52">
        <v>45300</v>
      </c>
      <c r="G1245" s="35" t="s">
        <v>60</v>
      </c>
      <c r="H1245" s="36" t="s">
        <v>3766</v>
      </c>
      <c r="I1245" s="35" t="s">
        <v>62</v>
      </c>
    </row>
    <row r="1246" spans="1:9" s="35" customFormat="1" ht="112.5" x14ac:dyDescent="0.25">
      <c r="A1246" s="35" t="s">
        <v>3767</v>
      </c>
      <c r="B1246" s="36" t="s">
        <v>3768</v>
      </c>
      <c r="C1246" s="39">
        <v>5576662.4299999997</v>
      </c>
      <c r="D1246" s="39">
        <v>4740163.08</v>
      </c>
      <c r="E1246" s="52">
        <v>43369</v>
      </c>
      <c r="F1246" s="52">
        <v>45257</v>
      </c>
      <c r="G1246" s="35" t="s">
        <v>60</v>
      </c>
      <c r="H1246" s="36" t="s">
        <v>3769</v>
      </c>
      <c r="I1246" s="35" t="s">
        <v>62</v>
      </c>
    </row>
    <row r="1247" spans="1:9" s="35" customFormat="1" ht="112.5" x14ac:dyDescent="0.25">
      <c r="A1247" s="35" t="s">
        <v>3770</v>
      </c>
      <c r="B1247" s="36" t="s">
        <v>3771</v>
      </c>
      <c r="C1247" s="39">
        <v>4351510.2300000004</v>
      </c>
      <c r="D1247" s="39">
        <v>3698783.7</v>
      </c>
      <c r="E1247" s="52">
        <v>43816</v>
      </c>
      <c r="F1247" s="52">
        <v>45429</v>
      </c>
      <c r="G1247" s="35" t="s">
        <v>60</v>
      </c>
      <c r="H1247" s="36" t="s">
        <v>3772</v>
      </c>
      <c r="I1247" s="35" t="s">
        <v>62</v>
      </c>
    </row>
    <row r="1248" spans="1:9" s="35" customFormat="1" ht="101.25" x14ac:dyDescent="0.25">
      <c r="A1248" s="35" t="s">
        <v>3773</v>
      </c>
      <c r="B1248" s="36" t="s">
        <v>3774</v>
      </c>
      <c r="C1248" s="39">
        <v>4297852.5599999996</v>
      </c>
      <c r="D1248" s="39">
        <v>3653174.69</v>
      </c>
      <c r="E1248" s="52">
        <v>43934</v>
      </c>
      <c r="F1248" s="52">
        <v>45443</v>
      </c>
      <c r="G1248" s="35" t="s">
        <v>60</v>
      </c>
      <c r="H1248" s="36" t="s">
        <v>3775</v>
      </c>
      <c r="I1248" s="35" t="s">
        <v>62</v>
      </c>
    </row>
    <row r="1249" spans="1:9" s="35" customFormat="1" ht="101.25" x14ac:dyDescent="0.25">
      <c r="A1249" s="35" t="s">
        <v>3776</v>
      </c>
      <c r="B1249" s="36" t="s">
        <v>3777</v>
      </c>
      <c r="C1249" s="39">
        <v>3192847.7</v>
      </c>
      <c r="D1249" s="39">
        <v>2713920.55</v>
      </c>
      <c r="E1249" s="52">
        <v>43343</v>
      </c>
      <c r="F1249" s="52">
        <v>45107</v>
      </c>
      <c r="G1249" s="35" t="s">
        <v>60</v>
      </c>
      <c r="H1249" s="36" t="s">
        <v>3778</v>
      </c>
      <c r="I1249" s="35" t="s">
        <v>62</v>
      </c>
    </row>
    <row r="1250" spans="1:9" s="35" customFormat="1" ht="112.5" x14ac:dyDescent="0.25">
      <c r="A1250" s="35" t="s">
        <v>3779</v>
      </c>
      <c r="B1250" s="36" t="s">
        <v>3780</v>
      </c>
      <c r="C1250" s="39">
        <v>2332059.5299999998</v>
      </c>
      <c r="D1250" s="39">
        <v>1982250.6</v>
      </c>
      <c r="E1250" s="52">
        <v>44110</v>
      </c>
      <c r="F1250" s="52">
        <v>45291</v>
      </c>
      <c r="G1250" s="35" t="s">
        <v>60</v>
      </c>
      <c r="H1250" s="36" t="s">
        <v>3781</v>
      </c>
      <c r="I1250" s="35" t="s">
        <v>62</v>
      </c>
    </row>
    <row r="1251" spans="1:9" s="35" customFormat="1" ht="101.25" x14ac:dyDescent="0.25">
      <c r="A1251" s="35" t="s">
        <v>3782</v>
      </c>
      <c r="B1251" s="36" t="s">
        <v>3783</v>
      </c>
      <c r="C1251" s="39">
        <v>1126314.71</v>
      </c>
      <c r="D1251" s="39">
        <v>957367.51</v>
      </c>
      <c r="E1251" s="52">
        <v>44327</v>
      </c>
      <c r="F1251" s="52">
        <v>45393</v>
      </c>
      <c r="G1251" s="35" t="s">
        <v>60</v>
      </c>
      <c r="H1251" s="36" t="s">
        <v>3784</v>
      </c>
      <c r="I1251" s="35" t="s">
        <v>62</v>
      </c>
    </row>
    <row r="1252" spans="1:9" s="35" customFormat="1" ht="112.5" x14ac:dyDescent="0.25">
      <c r="A1252" s="35" t="s">
        <v>3785</v>
      </c>
      <c r="B1252" s="36" t="s">
        <v>3786</v>
      </c>
      <c r="C1252" s="39">
        <v>1041755.93</v>
      </c>
      <c r="D1252" s="39">
        <v>885492.54</v>
      </c>
      <c r="E1252" s="52">
        <v>43888</v>
      </c>
      <c r="F1252" s="52">
        <v>45320</v>
      </c>
      <c r="G1252" s="35" t="s">
        <v>60</v>
      </c>
      <c r="H1252" s="36" t="s">
        <v>3787</v>
      </c>
      <c r="I1252" s="35" t="s">
        <v>62</v>
      </c>
    </row>
    <row r="1253" spans="1:9" s="35" customFormat="1" ht="90" x14ac:dyDescent="0.25">
      <c r="A1253" s="35" t="s">
        <v>3788</v>
      </c>
      <c r="B1253" s="36" t="s">
        <v>3789</v>
      </c>
      <c r="C1253" s="39">
        <v>974662.25</v>
      </c>
      <c r="D1253" s="39">
        <v>828462.91</v>
      </c>
      <c r="E1253" s="52">
        <v>44663</v>
      </c>
      <c r="F1253" s="52">
        <v>45443</v>
      </c>
      <c r="G1253" s="35" t="s">
        <v>60</v>
      </c>
      <c r="H1253" s="36" t="s">
        <v>3790</v>
      </c>
      <c r="I1253" s="35" t="s">
        <v>62</v>
      </c>
    </row>
    <row r="1254" spans="1:9" s="35" customFormat="1" ht="112.5" x14ac:dyDescent="0.25">
      <c r="A1254" s="35" t="s">
        <v>3791</v>
      </c>
      <c r="B1254" s="36" t="s">
        <v>3792</v>
      </c>
      <c r="C1254" s="39">
        <v>941005.01</v>
      </c>
      <c r="D1254" s="39">
        <v>799854.26</v>
      </c>
      <c r="E1254" s="52">
        <v>44391</v>
      </c>
      <c r="F1254" s="52">
        <v>45457</v>
      </c>
      <c r="G1254" s="35" t="s">
        <v>60</v>
      </c>
      <c r="H1254" s="36" t="s">
        <v>3793</v>
      </c>
      <c r="I1254" s="35" t="s">
        <v>62</v>
      </c>
    </row>
    <row r="1255" spans="1:9" s="35" customFormat="1" ht="78.75" x14ac:dyDescent="0.25">
      <c r="A1255" s="35" t="s">
        <v>3794</v>
      </c>
      <c r="B1255" s="36" t="s">
        <v>3795</v>
      </c>
      <c r="C1255" s="39">
        <v>925169.22</v>
      </c>
      <c r="D1255" s="39">
        <v>786393.84</v>
      </c>
      <c r="E1255" s="52">
        <v>44355</v>
      </c>
      <c r="F1255" s="52">
        <v>45420</v>
      </c>
      <c r="G1255" s="35" t="s">
        <v>60</v>
      </c>
      <c r="H1255" s="36" t="s">
        <v>3796</v>
      </c>
      <c r="I1255" s="35" t="s">
        <v>62</v>
      </c>
    </row>
    <row r="1256" spans="1:9" s="35" customFormat="1" ht="78.75" x14ac:dyDescent="0.25">
      <c r="A1256" s="35" t="s">
        <v>3797</v>
      </c>
      <c r="B1256" s="36" t="s">
        <v>3798</v>
      </c>
      <c r="C1256" s="39">
        <v>910453.02</v>
      </c>
      <c r="D1256" s="39">
        <v>773885.07</v>
      </c>
      <c r="E1256" s="52">
        <v>44183</v>
      </c>
      <c r="F1256" s="52">
        <v>45430</v>
      </c>
      <c r="G1256" s="35" t="s">
        <v>60</v>
      </c>
      <c r="H1256" s="36" t="s">
        <v>3799</v>
      </c>
      <c r="I1256" s="35" t="s">
        <v>62</v>
      </c>
    </row>
    <row r="1257" spans="1:9" s="35" customFormat="1" ht="90" x14ac:dyDescent="0.25">
      <c r="A1257" s="35" t="s">
        <v>3800</v>
      </c>
      <c r="B1257" s="36" t="s">
        <v>3801</v>
      </c>
      <c r="C1257" s="39">
        <v>906208.05</v>
      </c>
      <c r="D1257" s="39">
        <v>770276.84</v>
      </c>
      <c r="E1257" s="52">
        <v>43913</v>
      </c>
      <c r="F1257" s="52">
        <v>45443</v>
      </c>
      <c r="G1257" s="35" t="s">
        <v>60</v>
      </c>
      <c r="H1257" s="36" t="s">
        <v>3802</v>
      </c>
      <c r="I1257" s="35" t="s">
        <v>62</v>
      </c>
    </row>
    <row r="1258" spans="1:9" s="35" customFormat="1" ht="112.5" x14ac:dyDescent="0.25">
      <c r="A1258" s="35" t="s">
        <v>3803</v>
      </c>
      <c r="B1258" s="36" t="s">
        <v>3804</v>
      </c>
      <c r="C1258" s="39">
        <v>846795.32</v>
      </c>
      <c r="D1258" s="39">
        <v>719776.02</v>
      </c>
      <c r="E1258" s="52">
        <v>44043</v>
      </c>
      <c r="F1258" s="52">
        <v>45443</v>
      </c>
      <c r="G1258" s="35" t="s">
        <v>60</v>
      </c>
      <c r="H1258" s="36" t="s">
        <v>3805</v>
      </c>
      <c r="I1258" s="35" t="s">
        <v>62</v>
      </c>
    </row>
    <row r="1259" spans="1:9" s="35" customFormat="1" ht="78.75" x14ac:dyDescent="0.25">
      <c r="A1259" s="35" t="s">
        <v>3806</v>
      </c>
      <c r="B1259" s="36" t="s">
        <v>3807</v>
      </c>
      <c r="C1259" s="39">
        <v>665825.63</v>
      </c>
      <c r="D1259" s="39">
        <v>565951.79</v>
      </c>
      <c r="E1259" s="52">
        <v>44326</v>
      </c>
      <c r="F1259" s="52">
        <v>45148</v>
      </c>
      <c r="G1259" s="35" t="s">
        <v>60</v>
      </c>
      <c r="H1259" s="36" t="s">
        <v>3808</v>
      </c>
      <c r="I1259" s="35" t="s">
        <v>62</v>
      </c>
    </row>
    <row r="1260" spans="1:9" s="35" customFormat="1" ht="90" x14ac:dyDescent="0.25">
      <c r="A1260" s="35" t="s">
        <v>3809</v>
      </c>
      <c r="B1260" s="36" t="s">
        <v>3810</v>
      </c>
      <c r="C1260" s="39">
        <v>571529.46</v>
      </c>
      <c r="D1260" s="39">
        <v>485800.04</v>
      </c>
      <c r="E1260" s="52">
        <v>44158</v>
      </c>
      <c r="F1260" s="52">
        <v>45254</v>
      </c>
      <c r="G1260" s="35" t="s">
        <v>60</v>
      </c>
      <c r="H1260" s="36" t="s">
        <v>3811</v>
      </c>
      <c r="I1260" s="35" t="s">
        <v>62</v>
      </c>
    </row>
    <row r="1261" spans="1:9" s="35" customFormat="1" ht="112.5" x14ac:dyDescent="0.25">
      <c r="A1261" s="35" t="s">
        <v>3812</v>
      </c>
      <c r="B1261" s="36" t="s">
        <v>3813</v>
      </c>
      <c r="C1261" s="39">
        <v>550355.04</v>
      </c>
      <c r="D1261" s="39">
        <v>467801.78</v>
      </c>
      <c r="E1261" s="52">
        <v>44200</v>
      </c>
      <c r="F1261" s="52">
        <v>45416</v>
      </c>
      <c r="G1261" s="35" t="s">
        <v>60</v>
      </c>
      <c r="H1261" s="36" t="s">
        <v>3814</v>
      </c>
      <c r="I1261" s="35" t="s">
        <v>62</v>
      </c>
    </row>
    <row r="1262" spans="1:9" s="35" customFormat="1" ht="112.5" x14ac:dyDescent="0.25">
      <c r="A1262" s="35" t="s">
        <v>3815</v>
      </c>
      <c r="B1262" s="36" t="s">
        <v>3816</v>
      </c>
      <c r="C1262" s="39">
        <v>530475.28</v>
      </c>
      <c r="D1262" s="39">
        <v>450903.98</v>
      </c>
      <c r="E1262" s="52">
        <v>44259</v>
      </c>
      <c r="F1262" s="52">
        <v>45386</v>
      </c>
      <c r="G1262" s="35" t="s">
        <v>60</v>
      </c>
      <c r="H1262" s="36" t="s">
        <v>3817</v>
      </c>
      <c r="I1262" s="35" t="s">
        <v>62</v>
      </c>
    </row>
    <row r="1263" spans="1:9" s="35" customFormat="1" ht="101.25" x14ac:dyDescent="0.25">
      <c r="A1263" s="35" t="s">
        <v>3818</v>
      </c>
      <c r="B1263" s="36" t="s">
        <v>3819</v>
      </c>
      <c r="C1263" s="39">
        <v>448727.06</v>
      </c>
      <c r="D1263" s="39">
        <v>381418</v>
      </c>
      <c r="E1263" s="52">
        <v>44204</v>
      </c>
      <c r="F1263" s="52">
        <v>45443</v>
      </c>
      <c r="G1263" s="35" t="s">
        <v>60</v>
      </c>
      <c r="H1263" s="36" t="s">
        <v>3820</v>
      </c>
      <c r="I1263" s="35" t="s">
        <v>62</v>
      </c>
    </row>
    <row r="1264" spans="1:9" s="35" customFormat="1" ht="112.5" x14ac:dyDescent="0.25">
      <c r="A1264" s="35" t="s">
        <v>3821</v>
      </c>
      <c r="B1264" s="36" t="s">
        <v>3822</v>
      </c>
      <c r="C1264" s="39">
        <v>408000</v>
      </c>
      <c r="D1264" s="39">
        <v>346800</v>
      </c>
      <c r="E1264" s="52">
        <v>44292</v>
      </c>
      <c r="F1264" s="52">
        <v>45449</v>
      </c>
      <c r="G1264" s="35" t="s">
        <v>60</v>
      </c>
      <c r="H1264" s="36" t="s">
        <v>3823</v>
      </c>
      <c r="I1264" s="35" t="s">
        <v>62</v>
      </c>
    </row>
    <row r="1265" spans="1:9" s="35" customFormat="1" ht="45" x14ac:dyDescent="0.25">
      <c r="A1265" s="35" t="s">
        <v>3824</v>
      </c>
      <c r="B1265" s="36" t="s">
        <v>3825</v>
      </c>
      <c r="C1265" s="39">
        <v>407987.76</v>
      </c>
      <c r="D1265" s="39">
        <v>346789.6</v>
      </c>
      <c r="E1265" s="52">
        <v>44298</v>
      </c>
      <c r="F1265" s="52">
        <v>45455</v>
      </c>
      <c r="G1265" s="35" t="s">
        <v>60</v>
      </c>
      <c r="H1265" s="36" t="s">
        <v>3826</v>
      </c>
      <c r="I1265" s="35" t="s">
        <v>62</v>
      </c>
    </row>
    <row r="1266" spans="1:9" s="35" customFormat="1" ht="112.5" x14ac:dyDescent="0.25">
      <c r="A1266" s="35" t="s">
        <v>3827</v>
      </c>
      <c r="B1266" s="36" t="s">
        <v>3828</v>
      </c>
      <c r="C1266" s="39">
        <v>394822.01</v>
      </c>
      <c r="D1266" s="39">
        <v>335598.7</v>
      </c>
      <c r="E1266" s="52">
        <v>43403</v>
      </c>
      <c r="F1266" s="52">
        <v>45015</v>
      </c>
      <c r="G1266" s="35" t="s">
        <v>60</v>
      </c>
      <c r="H1266" s="36" t="s">
        <v>3829</v>
      </c>
      <c r="I1266" s="35" t="s">
        <v>62</v>
      </c>
    </row>
    <row r="1267" spans="1:9" s="35" customFormat="1" ht="123.75" x14ac:dyDescent="0.25">
      <c r="A1267" s="35" t="s">
        <v>3830</v>
      </c>
      <c r="B1267" s="36" t="s">
        <v>3831</v>
      </c>
      <c r="C1267" s="39">
        <v>279000</v>
      </c>
      <c r="D1267" s="39">
        <v>237150</v>
      </c>
      <c r="E1267" s="52">
        <v>43369</v>
      </c>
      <c r="F1267" s="52">
        <v>45286</v>
      </c>
      <c r="G1267" s="35" t="s">
        <v>60</v>
      </c>
      <c r="H1267" s="36" t="s">
        <v>3832</v>
      </c>
      <c r="I1267" s="35" t="s">
        <v>62</v>
      </c>
    </row>
    <row r="1268" spans="1:9" s="35" customFormat="1" ht="112.5" x14ac:dyDescent="0.25">
      <c r="A1268" s="35" t="s">
        <v>3833</v>
      </c>
      <c r="B1268" s="36" t="s">
        <v>3834</v>
      </c>
      <c r="C1268" s="39">
        <v>227409.09</v>
      </c>
      <c r="D1268" s="39">
        <v>193297.72</v>
      </c>
      <c r="E1268" s="52">
        <v>44677</v>
      </c>
      <c r="F1268" s="52">
        <v>45443</v>
      </c>
      <c r="G1268" s="35" t="s">
        <v>60</v>
      </c>
      <c r="H1268" s="36" t="s">
        <v>3835</v>
      </c>
      <c r="I1268" s="35" t="s">
        <v>62</v>
      </c>
    </row>
    <row r="1269" spans="1:9" s="35" customFormat="1" ht="101.25" x14ac:dyDescent="0.25">
      <c r="A1269" s="35" t="s">
        <v>3836</v>
      </c>
      <c r="B1269" s="36" t="s">
        <v>3837</v>
      </c>
      <c r="C1269" s="39">
        <v>178416.36</v>
      </c>
      <c r="D1269" s="39">
        <v>151653.89000000001</v>
      </c>
      <c r="E1269" s="52">
        <v>44300</v>
      </c>
      <c r="F1269" s="52">
        <v>45183</v>
      </c>
      <c r="G1269" s="35" t="s">
        <v>60</v>
      </c>
      <c r="H1269" s="36" t="s">
        <v>3838</v>
      </c>
      <c r="I1269" s="35" t="s">
        <v>62</v>
      </c>
    </row>
    <row r="1270" spans="1:9" s="35" customFormat="1" ht="101.25" x14ac:dyDescent="0.25">
      <c r="A1270" s="35" t="s">
        <v>3839</v>
      </c>
      <c r="B1270" s="36" t="s">
        <v>3840</v>
      </c>
      <c r="C1270" s="39">
        <v>176567.69</v>
      </c>
      <c r="D1270" s="39">
        <v>150082.54</v>
      </c>
      <c r="E1270" s="52">
        <v>44204</v>
      </c>
      <c r="F1270" s="52">
        <v>45085</v>
      </c>
      <c r="G1270" s="35" t="s">
        <v>60</v>
      </c>
      <c r="H1270" s="36" t="s">
        <v>3841</v>
      </c>
      <c r="I1270" s="35" t="s">
        <v>62</v>
      </c>
    </row>
    <row r="1271" spans="1:9" s="35" customFormat="1" ht="90" x14ac:dyDescent="0.25">
      <c r="A1271" s="35" t="s">
        <v>3842</v>
      </c>
      <c r="B1271" s="36" t="s">
        <v>3843</v>
      </c>
      <c r="C1271" s="39">
        <v>165118.78</v>
      </c>
      <c r="D1271" s="39">
        <v>140350.96</v>
      </c>
      <c r="E1271" s="52">
        <v>44298</v>
      </c>
      <c r="F1271" s="52">
        <v>45303</v>
      </c>
      <c r="G1271" s="35" t="s">
        <v>60</v>
      </c>
      <c r="H1271" s="36" t="s">
        <v>3844</v>
      </c>
      <c r="I1271" s="35" t="s">
        <v>62</v>
      </c>
    </row>
    <row r="1272" spans="1:9" s="35" customFormat="1" ht="90" x14ac:dyDescent="0.25">
      <c r="A1272" s="35" t="s">
        <v>3845</v>
      </c>
      <c r="B1272" s="36" t="s">
        <v>3846</v>
      </c>
      <c r="C1272" s="39">
        <v>153000</v>
      </c>
      <c r="D1272" s="39">
        <v>130050</v>
      </c>
      <c r="E1272" s="52">
        <v>44107</v>
      </c>
      <c r="F1272" s="52">
        <v>44929</v>
      </c>
      <c r="G1272" s="35" t="s">
        <v>60</v>
      </c>
      <c r="H1272" s="36" t="s">
        <v>3847</v>
      </c>
      <c r="I1272" s="35" t="s">
        <v>62</v>
      </c>
    </row>
    <row r="1273" spans="1:9" s="35" customFormat="1" ht="90" x14ac:dyDescent="0.25">
      <c r="A1273" s="35" t="s">
        <v>3848</v>
      </c>
      <c r="B1273" s="36" t="s">
        <v>3849</v>
      </c>
      <c r="C1273" s="39">
        <v>153000</v>
      </c>
      <c r="D1273" s="39">
        <v>130050</v>
      </c>
      <c r="E1273" s="52">
        <v>44107</v>
      </c>
      <c r="F1273" s="52">
        <v>44989</v>
      </c>
      <c r="G1273" s="35" t="s">
        <v>60</v>
      </c>
      <c r="H1273" s="36" t="s">
        <v>3850</v>
      </c>
      <c r="I1273" s="35" t="s">
        <v>62</v>
      </c>
    </row>
    <row r="1274" spans="1:9" s="35" customFormat="1" ht="101.25" x14ac:dyDescent="0.25">
      <c r="A1274" s="35" t="s">
        <v>3851</v>
      </c>
      <c r="B1274" s="36" t="s">
        <v>3852</v>
      </c>
      <c r="C1274" s="39">
        <v>153000</v>
      </c>
      <c r="D1274" s="39">
        <v>130050</v>
      </c>
      <c r="E1274" s="52">
        <v>44092</v>
      </c>
      <c r="F1274" s="52">
        <v>45034</v>
      </c>
      <c r="G1274" s="35" t="s">
        <v>60</v>
      </c>
      <c r="H1274" s="36" t="s">
        <v>3853</v>
      </c>
      <c r="I1274" s="35" t="s">
        <v>62</v>
      </c>
    </row>
    <row r="1275" spans="1:9" s="35" customFormat="1" ht="112.5" x14ac:dyDescent="0.25">
      <c r="A1275" s="35" t="s">
        <v>3854</v>
      </c>
      <c r="B1275" s="36" t="s">
        <v>3855</v>
      </c>
      <c r="C1275" s="39">
        <v>153000</v>
      </c>
      <c r="D1275" s="39">
        <v>130050</v>
      </c>
      <c r="E1275" s="52">
        <v>44048</v>
      </c>
      <c r="F1275" s="52">
        <v>45174</v>
      </c>
      <c r="G1275" s="35" t="s">
        <v>60</v>
      </c>
      <c r="H1275" s="36" t="s">
        <v>3856</v>
      </c>
      <c r="I1275" s="35" t="s">
        <v>62</v>
      </c>
    </row>
    <row r="1276" spans="1:9" s="35" customFormat="1" ht="45" x14ac:dyDescent="0.25">
      <c r="A1276" s="35" t="s">
        <v>3857</v>
      </c>
      <c r="B1276" s="36" t="s">
        <v>3858</v>
      </c>
      <c r="C1276" s="39">
        <v>152999.48000000001</v>
      </c>
      <c r="D1276" s="39">
        <v>130049.56</v>
      </c>
      <c r="E1276" s="52">
        <v>44091</v>
      </c>
      <c r="F1276" s="52">
        <v>44974</v>
      </c>
      <c r="G1276" s="35" t="s">
        <v>60</v>
      </c>
      <c r="H1276" s="36" t="s">
        <v>3859</v>
      </c>
      <c r="I1276" s="35" t="s">
        <v>62</v>
      </c>
    </row>
    <row r="1277" spans="1:9" s="35" customFormat="1" ht="45" x14ac:dyDescent="0.25">
      <c r="A1277" s="35" t="s">
        <v>3860</v>
      </c>
      <c r="B1277" s="36" t="s">
        <v>3861</v>
      </c>
      <c r="C1277" s="39">
        <v>152999.48000000001</v>
      </c>
      <c r="D1277" s="39">
        <v>130049.56</v>
      </c>
      <c r="E1277" s="52">
        <v>44091</v>
      </c>
      <c r="F1277" s="52">
        <v>44974</v>
      </c>
      <c r="G1277" s="35" t="s">
        <v>60</v>
      </c>
      <c r="H1277" s="36" t="s">
        <v>3862</v>
      </c>
      <c r="I1277" s="35" t="s">
        <v>62</v>
      </c>
    </row>
    <row r="1278" spans="1:9" s="35" customFormat="1" ht="78.75" x14ac:dyDescent="0.25">
      <c r="A1278" s="35" t="s">
        <v>3863</v>
      </c>
      <c r="B1278" s="36" t="s">
        <v>3864</v>
      </c>
      <c r="C1278" s="39">
        <v>152999.48000000001</v>
      </c>
      <c r="D1278" s="39">
        <v>130049.56</v>
      </c>
      <c r="E1278" s="52">
        <v>44091</v>
      </c>
      <c r="F1278" s="52">
        <v>45429</v>
      </c>
      <c r="G1278" s="35" t="s">
        <v>60</v>
      </c>
      <c r="H1278" s="36" t="s">
        <v>3865</v>
      </c>
      <c r="I1278" s="35" t="s">
        <v>62</v>
      </c>
    </row>
    <row r="1279" spans="1:9" s="35" customFormat="1" ht="56.25" x14ac:dyDescent="0.25">
      <c r="A1279" s="35" t="s">
        <v>3866</v>
      </c>
      <c r="B1279" s="36" t="s">
        <v>3867</v>
      </c>
      <c r="C1279" s="39">
        <v>152999.48000000001</v>
      </c>
      <c r="D1279" s="39">
        <v>130049.56</v>
      </c>
      <c r="E1279" s="52">
        <v>44091</v>
      </c>
      <c r="F1279" s="52">
        <v>45429</v>
      </c>
      <c r="G1279" s="35" t="s">
        <v>60</v>
      </c>
      <c r="H1279" s="36" t="s">
        <v>3868</v>
      </c>
      <c r="I1279" s="35" t="s">
        <v>62</v>
      </c>
    </row>
    <row r="1280" spans="1:9" s="35" customFormat="1" ht="101.25" x14ac:dyDescent="0.25">
      <c r="A1280" s="35" t="s">
        <v>3869</v>
      </c>
      <c r="B1280" s="36" t="s">
        <v>3870</v>
      </c>
      <c r="C1280" s="39">
        <v>151129.12</v>
      </c>
      <c r="D1280" s="39">
        <v>128459.75</v>
      </c>
      <c r="E1280" s="52">
        <v>44046</v>
      </c>
      <c r="F1280" s="52">
        <v>45415</v>
      </c>
      <c r="G1280" s="35" t="s">
        <v>60</v>
      </c>
      <c r="H1280" s="36" t="s">
        <v>3871</v>
      </c>
      <c r="I1280" s="35" t="s">
        <v>62</v>
      </c>
    </row>
    <row r="1281" spans="1:9" s="35" customFormat="1" ht="101.25" x14ac:dyDescent="0.25">
      <c r="A1281" s="35" t="s">
        <v>3872</v>
      </c>
      <c r="B1281" s="36" t="s">
        <v>3873</v>
      </c>
      <c r="C1281" s="39">
        <v>150606.32</v>
      </c>
      <c r="D1281" s="39">
        <v>128015.37</v>
      </c>
      <c r="E1281" s="52">
        <v>44100</v>
      </c>
      <c r="F1281" s="52">
        <v>45377</v>
      </c>
      <c r="G1281" s="35" t="s">
        <v>60</v>
      </c>
      <c r="H1281" s="36" t="s">
        <v>3874</v>
      </c>
      <c r="I1281" s="35" t="s">
        <v>62</v>
      </c>
    </row>
    <row r="1282" spans="1:9" s="35" customFormat="1" ht="112.5" x14ac:dyDescent="0.25">
      <c r="A1282" s="35" t="s">
        <v>3875</v>
      </c>
      <c r="B1282" s="36" t="s">
        <v>3876</v>
      </c>
      <c r="C1282" s="39">
        <v>145675.57999999999</v>
      </c>
      <c r="D1282" s="39">
        <v>123824.25</v>
      </c>
      <c r="E1282" s="52">
        <v>44043</v>
      </c>
      <c r="F1282" s="52">
        <v>45413</v>
      </c>
      <c r="G1282" s="35" t="s">
        <v>60</v>
      </c>
      <c r="H1282" s="36" t="s">
        <v>3877</v>
      </c>
      <c r="I1282" s="35" t="s">
        <v>62</v>
      </c>
    </row>
    <row r="1283" spans="1:9" s="35" customFormat="1" ht="112.5" x14ac:dyDescent="0.25">
      <c r="A1283" s="35" t="s">
        <v>3878</v>
      </c>
      <c r="B1283" s="36" t="s">
        <v>3879</v>
      </c>
      <c r="C1283" s="39">
        <v>144639.53</v>
      </c>
      <c r="D1283" s="39">
        <v>122943.6</v>
      </c>
      <c r="E1283" s="52">
        <v>44043</v>
      </c>
      <c r="F1283" s="52">
        <v>45413</v>
      </c>
      <c r="G1283" s="35" t="s">
        <v>60</v>
      </c>
      <c r="H1283" s="36" t="s">
        <v>3880</v>
      </c>
      <c r="I1283" s="35" t="s">
        <v>62</v>
      </c>
    </row>
    <row r="1284" spans="1:9" s="35" customFormat="1" ht="90" x14ac:dyDescent="0.25">
      <c r="A1284" s="35" t="s">
        <v>3881</v>
      </c>
      <c r="B1284" s="36" t="s">
        <v>3882</v>
      </c>
      <c r="C1284" s="39">
        <v>135628.99</v>
      </c>
      <c r="D1284" s="39">
        <v>115284.64</v>
      </c>
      <c r="E1284" s="52">
        <v>44054</v>
      </c>
      <c r="F1284" s="52">
        <v>44937</v>
      </c>
      <c r="G1284" s="35" t="s">
        <v>60</v>
      </c>
      <c r="H1284" s="36" t="s">
        <v>3883</v>
      </c>
      <c r="I1284" s="35" t="s">
        <v>62</v>
      </c>
    </row>
    <row r="1285" spans="1:9" s="35" customFormat="1" ht="101.25" x14ac:dyDescent="0.25">
      <c r="A1285" s="35" t="s">
        <v>3884</v>
      </c>
      <c r="B1285" s="36" t="s">
        <v>3885</v>
      </c>
      <c r="C1285" s="39">
        <v>95188.58</v>
      </c>
      <c r="D1285" s="39">
        <v>80910.3</v>
      </c>
      <c r="E1285" s="52">
        <v>43829</v>
      </c>
      <c r="F1285" s="52">
        <v>45076</v>
      </c>
      <c r="G1285" s="35" t="s">
        <v>60</v>
      </c>
      <c r="H1285" s="36" t="s">
        <v>3886</v>
      </c>
      <c r="I1285" s="35" t="s">
        <v>62</v>
      </c>
    </row>
    <row r="1286" spans="1:9" s="35" customFormat="1" ht="67.5" x14ac:dyDescent="0.25">
      <c r="A1286" s="35" t="s">
        <v>3887</v>
      </c>
      <c r="B1286" s="36" t="s">
        <v>3888</v>
      </c>
      <c r="C1286" s="39">
        <v>69289.509999999995</v>
      </c>
      <c r="D1286" s="39">
        <v>58896.08</v>
      </c>
      <c r="E1286" s="52">
        <v>44202</v>
      </c>
      <c r="F1286" s="52">
        <v>45022</v>
      </c>
      <c r="G1286" s="35" t="s">
        <v>60</v>
      </c>
      <c r="H1286" s="36" t="s">
        <v>3889</v>
      </c>
      <c r="I1286" s="35" t="s">
        <v>62</v>
      </c>
    </row>
    <row r="1287" spans="1:9" s="35" customFormat="1" ht="101.25" x14ac:dyDescent="0.25">
      <c r="A1287" s="35" t="s">
        <v>3890</v>
      </c>
      <c r="B1287" s="36" t="s">
        <v>3891</v>
      </c>
      <c r="C1287" s="39">
        <v>60080.35</v>
      </c>
      <c r="D1287" s="39">
        <v>51068.29</v>
      </c>
      <c r="E1287" s="52">
        <v>44202</v>
      </c>
      <c r="F1287" s="52">
        <v>44963</v>
      </c>
      <c r="G1287" s="35" t="s">
        <v>60</v>
      </c>
      <c r="H1287" s="36" t="s">
        <v>3892</v>
      </c>
      <c r="I1287" s="35" t="s">
        <v>62</v>
      </c>
    </row>
    <row r="1288" spans="1:9" s="35" customFormat="1" ht="45" x14ac:dyDescent="0.25">
      <c r="A1288" s="35" t="s">
        <v>3893</v>
      </c>
      <c r="B1288" s="36" t="s">
        <v>3894</v>
      </c>
      <c r="C1288" s="39">
        <v>58305.24</v>
      </c>
      <c r="D1288" s="39">
        <v>49559.46</v>
      </c>
      <c r="E1288" s="52">
        <v>43942</v>
      </c>
      <c r="F1288" s="52">
        <v>44929</v>
      </c>
      <c r="G1288" s="35" t="s">
        <v>60</v>
      </c>
      <c r="H1288" s="36" t="s">
        <v>3895</v>
      </c>
      <c r="I1288" s="35" t="s">
        <v>62</v>
      </c>
    </row>
    <row r="1289" spans="1:9" s="35" customFormat="1" ht="101.25" x14ac:dyDescent="0.25">
      <c r="A1289" s="35" t="s">
        <v>3896</v>
      </c>
      <c r="B1289" s="36" t="s">
        <v>3897</v>
      </c>
      <c r="C1289" s="39">
        <v>52922.86</v>
      </c>
      <c r="D1289" s="39">
        <v>44984.43</v>
      </c>
      <c r="E1289" s="52">
        <v>43362</v>
      </c>
      <c r="F1289" s="52">
        <v>45218</v>
      </c>
      <c r="G1289" s="35" t="s">
        <v>60</v>
      </c>
      <c r="H1289" s="36" t="s">
        <v>3898</v>
      </c>
      <c r="I1289" s="35" t="s">
        <v>62</v>
      </c>
    </row>
    <row r="1290" spans="1:9" s="35" customFormat="1" ht="45" x14ac:dyDescent="0.25">
      <c r="A1290" s="35" t="s">
        <v>3899</v>
      </c>
      <c r="B1290" s="36" t="s">
        <v>3900</v>
      </c>
      <c r="C1290" s="39">
        <v>51000</v>
      </c>
      <c r="D1290" s="39">
        <v>43350</v>
      </c>
      <c r="E1290" s="52">
        <v>44091</v>
      </c>
      <c r="F1290" s="52">
        <v>45429</v>
      </c>
      <c r="G1290" s="35" t="s">
        <v>60</v>
      </c>
      <c r="H1290" s="36" t="s">
        <v>3901</v>
      </c>
      <c r="I1290" s="35" t="s">
        <v>62</v>
      </c>
    </row>
    <row r="1291" spans="1:9" s="35" customFormat="1" ht="56.25" x14ac:dyDescent="0.25">
      <c r="A1291" s="35" t="s">
        <v>3902</v>
      </c>
      <c r="B1291" s="36" t="s">
        <v>3903</v>
      </c>
      <c r="C1291" s="39">
        <v>50999.82</v>
      </c>
      <c r="D1291" s="39">
        <v>43349.84</v>
      </c>
      <c r="E1291" s="52">
        <v>44091</v>
      </c>
      <c r="F1291" s="52">
        <v>45429</v>
      </c>
      <c r="G1291" s="35" t="s">
        <v>60</v>
      </c>
      <c r="H1291" s="36" t="s">
        <v>3904</v>
      </c>
      <c r="I1291" s="35" t="s">
        <v>62</v>
      </c>
    </row>
    <row r="1292" spans="1:9" s="35" customFormat="1" ht="67.5" x14ac:dyDescent="0.25">
      <c r="A1292" s="35" t="s">
        <v>3905</v>
      </c>
      <c r="B1292" s="36" t="s">
        <v>3906</v>
      </c>
      <c r="C1292" s="39">
        <v>43932.42</v>
      </c>
      <c r="D1292" s="39">
        <v>37342.550000000003</v>
      </c>
      <c r="E1292" s="52">
        <v>43942</v>
      </c>
      <c r="F1292" s="52">
        <v>45372</v>
      </c>
      <c r="G1292" s="35" t="s">
        <v>60</v>
      </c>
      <c r="H1292" s="36" t="s">
        <v>3907</v>
      </c>
      <c r="I1292" s="35" t="s">
        <v>62</v>
      </c>
    </row>
    <row r="1293" spans="1:9" s="35" customFormat="1" ht="90" x14ac:dyDescent="0.25">
      <c r="A1293" s="35" t="s">
        <v>3908</v>
      </c>
      <c r="B1293" s="36" t="s">
        <v>3909</v>
      </c>
      <c r="C1293" s="39">
        <v>36414</v>
      </c>
      <c r="D1293" s="39">
        <v>30951.9</v>
      </c>
      <c r="E1293" s="52">
        <v>44299</v>
      </c>
      <c r="F1293" s="52">
        <v>44939</v>
      </c>
      <c r="G1293" s="35" t="s">
        <v>60</v>
      </c>
      <c r="H1293" s="36" t="s">
        <v>3910</v>
      </c>
      <c r="I1293" s="35" t="s">
        <v>62</v>
      </c>
    </row>
    <row r="1294" spans="1:9" s="35" customFormat="1" ht="33.75" x14ac:dyDescent="0.25">
      <c r="A1294" s="35" t="s">
        <v>3911</v>
      </c>
      <c r="B1294" s="36" t="s">
        <v>3912</v>
      </c>
      <c r="C1294" s="39">
        <v>399000</v>
      </c>
      <c r="D1294" s="39">
        <v>199500</v>
      </c>
      <c r="E1294" s="52">
        <v>43282</v>
      </c>
      <c r="F1294" s="52">
        <v>45107</v>
      </c>
      <c r="G1294" s="35" t="s">
        <v>334</v>
      </c>
      <c r="H1294" s="36" t="s">
        <v>3913</v>
      </c>
      <c r="I1294" s="35" t="s">
        <v>62</v>
      </c>
    </row>
    <row r="1295" spans="1:9" s="35" customFormat="1" ht="67.5" x14ac:dyDescent="0.25">
      <c r="A1295" s="35" t="s">
        <v>3914</v>
      </c>
      <c r="B1295" s="36" t="s">
        <v>3915</v>
      </c>
      <c r="C1295" s="39">
        <v>135116.79999999999</v>
      </c>
      <c r="D1295" s="39">
        <v>135116</v>
      </c>
      <c r="E1295" s="52">
        <v>43467</v>
      </c>
      <c r="F1295" s="52">
        <v>45107</v>
      </c>
      <c r="G1295" s="35" t="s">
        <v>334</v>
      </c>
      <c r="H1295" s="36" t="s">
        <v>3916</v>
      </c>
      <c r="I1295" s="35" t="s">
        <v>62</v>
      </c>
    </row>
    <row r="1296" spans="1:9" s="35" customFormat="1" ht="22.5" x14ac:dyDescent="0.25">
      <c r="A1296" s="35" t="s">
        <v>3917</v>
      </c>
      <c r="B1296" s="36" t="s">
        <v>3918</v>
      </c>
      <c r="C1296" s="39">
        <v>5121428</v>
      </c>
      <c r="D1296" s="39">
        <v>2560714</v>
      </c>
      <c r="E1296" s="52">
        <v>43717</v>
      </c>
      <c r="F1296" s="52">
        <v>45016</v>
      </c>
      <c r="G1296" s="35" t="s">
        <v>1698</v>
      </c>
      <c r="H1296" s="36" t="s">
        <v>3919</v>
      </c>
      <c r="I1296" s="35" t="s">
        <v>3920</v>
      </c>
    </row>
    <row r="1297" spans="1:9" s="35" customFormat="1" ht="78.75" x14ac:dyDescent="0.25">
      <c r="A1297" s="35" t="s">
        <v>3921</v>
      </c>
      <c r="B1297" s="36" t="s">
        <v>3922</v>
      </c>
      <c r="C1297" s="39">
        <v>1174328</v>
      </c>
      <c r="D1297" s="39"/>
      <c r="E1297" s="52">
        <v>43983</v>
      </c>
      <c r="F1297" s="52">
        <v>45199</v>
      </c>
      <c r="G1297" s="35" t="s">
        <v>1874</v>
      </c>
      <c r="H1297" s="36" t="s">
        <v>3923</v>
      </c>
      <c r="I1297" s="35" t="s">
        <v>62</v>
      </c>
    </row>
    <row r="1298" spans="1:9" s="35" customFormat="1" ht="45" x14ac:dyDescent="0.25">
      <c r="A1298" s="35" t="s">
        <v>3924</v>
      </c>
      <c r="B1298" s="36" t="s">
        <v>1880</v>
      </c>
      <c r="C1298" s="39">
        <v>974957</v>
      </c>
      <c r="D1298" s="39"/>
      <c r="E1298" s="52">
        <v>43221</v>
      </c>
      <c r="F1298" s="52">
        <v>45291</v>
      </c>
      <c r="G1298" s="35" t="s">
        <v>1874</v>
      </c>
      <c r="H1298" s="36" t="s">
        <v>3925</v>
      </c>
      <c r="I1298" s="35" t="s">
        <v>62</v>
      </c>
    </row>
    <row r="1299" spans="1:9" s="35" customFormat="1" ht="90" x14ac:dyDescent="0.25">
      <c r="A1299" s="35" t="s">
        <v>3926</v>
      </c>
      <c r="B1299" s="36" t="s">
        <v>3927</v>
      </c>
      <c r="C1299" s="39">
        <v>931060</v>
      </c>
      <c r="D1299" s="39"/>
      <c r="E1299" s="52">
        <v>44197</v>
      </c>
      <c r="F1299" s="52">
        <v>45291</v>
      </c>
      <c r="G1299" s="35" t="s">
        <v>1874</v>
      </c>
      <c r="H1299" s="36" t="s">
        <v>3928</v>
      </c>
      <c r="I1299" s="35" t="s">
        <v>62</v>
      </c>
    </row>
    <row r="1300" spans="1:9" s="35" customFormat="1" ht="45" x14ac:dyDescent="0.25">
      <c r="A1300" s="35" t="s">
        <v>3929</v>
      </c>
      <c r="B1300" s="36" t="s">
        <v>3930</v>
      </c>
      <c r="C1300" s="39">
        <v>879822</v>
      </c>
      <c r="D1300" s="39"/>
      <c r="E1300" s="52">
        <v>44013</v>
      </c>
      <c r="F1300" s="52">
        <v>45107</v>
      </c>
      <c r="G1300" s="35" t="s">
        <v>1874</v>
      </c>
      <c r="H1300" s="36" t="s">
        <v>3931</v>
      </c>
      <c r="I1300" s="35" t="s">
        <v>62</v>
      </c>
    </row>
    <row r="1301" spans="1:9" s="35" customFormat="1" ht="56.25" x14ac:dyDescent="0.25">
      <c r="A1301" s="35" t="s">
        <v>3932</v>
      </c>
      <c r="B1301" s="36" t="s">
        <v>3933</v>
      </c>
      <c r="C1301" s="39">
        <v>828439</v>
      </c>
      <c r="D1301" s="39"/>
      <c r="E1301" s="52">
        <v>43101</v>
      </c>
      <c r="F1301" s="52">
        <v>45291</v>
      </c>
      <c r="G1301" s="35" t="s">
        <v>1874</v>
      </c>
      <c r="H1301" s="36" t="s">
        <v>3934</v>
      </c>
      <c r="I1301" s="35" t="s">
        <v>62</v>
      </c>
    </row>
    <row r="1302" spans="1:9" s="35" customFormat="1" ht="33.75" x14ac:dyDescent="0.25">
      <c r="A1302" s="35" t="s">
        <v>3935</v>
      </c>
      <c r="B1302" s="36" t="s">
        <v>3936</v>
      </c>
      <c r="C1302" s="39">
        <v>381240</v>
      </c>
      <c r="D1302" s="39"/>
      <c r="E1302" s="52">
        <v>43801</v>
      </c>
      <c r="F1302" s="52">
        <v>45230</v>
      </c>
      <c r="G1302" s="35" t="s">
        <v>1874</v>
      </c>
      <c r="H1302" s="36" t="s">
        <v>3937</v>
      </c>
      <c r="I1302" s="35" t="s">
        <v>62</v>
      </c>
    </row>
    <row r="1303" spans="1:9" s="35" customFormat="1" ht="33.75" x14ac:dyDescent="0.25">
      <c r="A1303" s="35" t="s">
        <v>3938</v>
      </c>
      <c r="B1303" s="36" t="s">
        <v>3939</v>
      </c>
      <c r="C1303" s="39">
        <v>343229</v>
      </c>
      <c r="D1303" s="39"/>
      <c r="E1303" s="52">
        <v>43466</v>
      </c>
      <c r="F1303" s="52">
        <v>45291</v>
      </c>
      <c r="G1303" s="35" t="s">
        <v>1874</v>
      </c>
      <c r="H1303" s="36" t="s">
        <v>3940</v>
      </c>
      <c r="I1303" s="35" t="s">
        <v>62</v>
      </c>
    </row>
    <row r="1304" spans="1:9" s="35" customFormat="1" ht="45" x14ac:dyDescent="0.25">
      <c r="A1304" s="35" t="s">
        <v>3941</v>
      </c>
      <c r="B1304" s="36" t="s">
        <v>3942</v>
      </c>
      <c r="C1304" s="39">
        <v>292567</v>
      </c>
      <c r="D1304" s="39"/>
      <c r="E1304" s="52">
        <v>43983</v>
      </c>
      <c r="F1304" s="52">
        <v>45077</v>
      </c>
      <c r="G1304" s="35" t="s">
        <v>1874</v>
      </c>
      <c r="H1304" s="36" t="s">
        <v>3943</v>
      </c>
      <c r="I1304" s="35" t="s">
        <v>62</v>
      </c>
    </row>
    <row r="1305" spans="1:9" s="35" customFormat="1" ht="33.75" x14ac:dyDescent="0.25">
      <c r="A1305" s="35" t="s">
        <v>3944</v>
      </c>
      <c r="B1305" s="36" t="s">
        <v>3945</v>
      </c>
      <c r="C1305" s="39">
        <v>268867</v>
      </c>
      <c r="D1305" s="39"/>
      <c r="E1305" s="52">
        <v>43984</v>
      </c>
      <c r="F1305" s="52">
        <v>45107</v>
      </c>
      <c r="G1305" s="35" t="s">
        <v>1874</v>
      </c>
      <c r="H1305" s="36" t="s">
        <v>3946</v>
      </c>
      <c r="I1305" s="35" t="s">
        <v>62</v>
      </c>
    </row>
    <row r="1306" spans="1:9" s="35" customFormat="1" ht="33.75" x14ac:dyDescent="0.25">
      <c r="A1306" s="35" t="s">
        <v>3947</v>
      </c>
      <c r="B1306" s="36" t="s">
        <v>3948</v>
      </c>
      <c r="C1306" s="39">
        <v>254855</v>
      </c>
      <c r="D1306" s="39"/>
      <c r="E1306" s="52">
        <v>44287</v>
      </c>
      <c r="F1306" s="52">
        <v>45291</v>
      </c>
      <c r="G1306" s="35" t="s">
        <v>1874</v>
      </c>
      <c r="H1306" s="36" t="s">
        <v>3949</v>
      </c>
      <c r="I1306" s="35" t="s">
        <v>62</v>
      </c>
    </row>
    <row r="1307" spans="1:9" s="35" customFormat="1" ht="56.25" x14ac:dyDescent="0.25">
      <c r="A1307" s="35" t="s">
        <v>3950</v>
      </c>
      <c r="B1307" s="36" t="s">
        <v>3951</v>
      </c>
      <c r="C1307" s="39">
        <v>120500</v>
      </c>
      <c r="D1307" s="39"/>
      <c r="E1307" s="52">
        <v>43985</v>
      </c>
      <c r="F1307" s="52">
        <v>45079</v>
      </c>
      <c r="G1307" s="35" t="s">
        <v>1874</v>
      </c>
      <c r="H1307" s="36" t="s">
        <v>3952</v>
      </c>
      <c r="I1307" s="35" t="s">
        <v>62</v>
      </c>
    </row>
    <row r="1308" spans="1:9" s="35" customFormat="1" ht="56.25" x14ac:dyDescent="0.25">
      <c r="A1308" s="35" t="s">
        <v>3953</v>
      </c>
      <c r="B1308" s="36" t="s">
        <v>3954</v>
      </c>
      <c r="C1308" s="39">
        <v>1498310</v>
      </c>
      <c r="D1308" s="39">
        <v>1273563.5</v>
      </c>
      <c r="E1308" s="52">
        <v>42614</v>
      </c>
      <c r="F1308" s="52">
        <v>45016</v>
      </c>
      <c r="G1308" s="35" t="s">
        <v>1926</v>
      </c>
      <c r="H1308" s="36" t="s">
        <v>3955</v>
      </c>
      <c r="I1308" s="35" t="s">
        <v>62</v>
      </c>
    </row>
    <row r="1309" spans="1:9" s="35" customFormat="1" ht="180" x14ac:dyDescent="0.25">
      <c r="A1309" s="35" t="s">
        <v>3956</v>
      </c>
      <c r="B1309" s="36" t="s">
        <v>3957</v>
      </c>
      <c r="C1309" s="39">
        <v>989450</v>
      </c>
      <c r="D1309" s="39">
        <v>841032.5</v>
      </c>
      <c r="E1309" s="52">
        <v>42767</v>
      </c>
      <c r="F1309" s="52">
        <v>45197</v>
      </c>
      <c r="G1309" s="35" t="s">
        <v>1926</v>
      </c>
      <c r="H1309" s="36" t="s">
        <v>3958</v>
      </c>
      <c r="I1309" s="35" t="s">
        <v>62</v>
      </c>
    </row>
    <row r="1310" spans="1:9" s="35" customFormat="1" ht="258.75" x14ac:dyDescent="0.25">
      <c r="A1310" s="35" t="s">
        <v>3959</v>
      </c>
      <c r="B1310" s="36" t="s">
        <v>3960</v>
      </c>
      <c r="C1310" s="39">
        <v>848100</v>
      </c>
      <c r="D1310" s="39">
        <v>424050</v>
      </c>
      <c r="E1310" s="52">
        <v>42492</v>
      </c>
      <c r="F1310" s="52">
        <v>45289</v>
      </c>
      <c r="G1310" s="35" t="s">
        <v>1926</v>
      </c>
      <c r="H1310" s="36" t="s">
        <v>3961</v>
      </c>
      <c r="I1310" s="35" t="s">
        <v>62</v>
      </c>
    </row>
    <row r="1311" spans="1:9" s="35" customFormat="1" ht="157.5" x14ac:dyDescent="0.25">
      <c r="A1311" s="35" t="s">
        <v>3962</v>
      </c>
      <c r="B1311" s="36" t="s">
        <v>3963</v>
      </c>
      <c r="C1311" s="39">
        <v>568211.27</v>
      </c>
      <c r="D1311" s="39">
        <v>482979.58</v>
      </c>
      <c r="E1311" s="52">
        <v>42614</v>
      </c>
      <c r="F1311" s="52">
        <v>45016</v>
      </c>
      <c r="G1311" s="35" t="s">
        <v>1926</v>
      </c>
      <c r="H1311" s="36" t="s">
        <v>3964</v>
      </c>
      <c r="I1311" s="35" t="s">
        <v>62</v>
      </c>
    </row>
    <row r="1312" spans="1:9" s="35" customFormat="1" ht="33.75" x14ac:dyDescent="0.25">
      <c r="A1312" s="35" t="s">
        <v>3965</v>
      </c>
      <c r="B1312" s="36" t="s">
        <v>3966</v>
      </c>
      <c r="C1312" s="39">
        <v>2305430.4300000002</v>
      </c>
      <c r="D1312" s="39">
        <v>1933240.62</v>
      </c>
      <c r="E1312" s="52">
        <v>44317</v>
      </c>
      <c r="F1312" s="52">
        <v>45046</v>
      </c>
      <c r="G1312" s="35" t="s">
        <v>2966</v>
      </c>
      <c r="H1312" s="36" t="s">
        <v>3967</v>
      </c>
      <c r="I1312" s="35" t="s">
        <v>62</v>
      </c>
    </row>
    <row r="1313" spans="1:9" s="35" customFormat="1" ht="33.75" x14ac:dyDescent="0.25">
      <c r="A1313" s="35" t="s">
        <v>3968</v>
      </c>
      <c r="B1313" s="36" t="s">
        <v>3969</v>
      </c>
      <c r="C1313" s="39">
        <v>301526.75</v>
      </c>
      <c r="D1313" s="39">
        <v>256297.74</v>
      </c>
      <c r="E1313" s="52">
        <v>44287</v>
      </c>
      <c r="F1313" s="52">
        <v>45016</v>
      </c>
      <c r="G1313" s="35" t="s">
        <v>2966</v>
      </c>
      <c r="H1313" s="36" t="s">
        <v>3970</v>
      </c>
      <c r="I1313" s="35" t="s">
        <v>62</v>
      </c>
    </row>
    <row r="1314" spans="1:9" s="35" customFormat="1" ht="45" x14ac:dyDescent="0.25">
      <c r="A1314" s="35" t="s">
        <v>3971</v>
      </c>
      <c r="B1314" s="36" t="s">
        <v>3972</v>
      </c>
      <c r="C1314" s="39">
        <v>14793474.539999999</v>
      </c>
      <c r="D1314" s="39">
        <v>12574453.359999999</v>
      </c>
      <c r="E1314" s="52">
        <v>44119</v>
      </c>
      <c r="F1314" s="52">
        <v>45092</v>
      </c>
      <c r="G1314" s="35" t="s">
        <v>3126</v>
      </c>
      <c r="H1314" s="36" t="s">
        <v>3973</v>
      </c>
      <c r="I1314" s="35" t="s">
        <v>62</v>
      </c>
    </row>
    <row r="1315" spans="1:9" s="35" customFormat="1" ht="67.5" x14ac:dyDescent="0.25">
      <c r="A1315" s="35" t="s">
        <v>3974</v>
      </c>
      <c r="B1315" s="36" t="s">
        <v>3975</v>
      </c>
      <c r="C1315" s="39">
        <v>11342816.449999999</v>
      </c>
      <c r="D1315" s="39">
        <v>9641393.9900000002</v>
      </c>
      <c r="E1315" s="52">
        <v>44378</v>
      </c>
      <c r="F1315" s="52">
        <v>45107</v>
      </c>
      <c r="G1315" s="35" t="s">
        <v>3126</v>
      </c>
      <c r="H1315" s="36" t="s">
        <v>3976</v>
      </c>
      <c r="I1315" s="35" t="s">
        <v>62</v>
      </c>
    </row>
    <row r="1316" spans="1:9" s="35" customFormat="1" ht="157.5" x14ac:dyDescent="0.25">
      <c r="A1316" s="35" t="s">
        <v>3977</v>
      </c>
      <c r="B1316" s="36" t="s">
        <v>3978</v>
      </c>
      <c r="C1316" s="39">
        <v>11080670.73</v>
      </c>
      <c r="D1316" s="39">
        <v>9418570.1799999997</v>
      </c>
      <c r="E1316" s="52">
        <v>44280</v>
      </c>
      <c r="F1316" s="52">
        <v>45291</v>
      </c>
      <c r="G1316" s="35" t="s">
        <v>3126</v>
      </c>
      <c r="H1316" s="36" t="s">
        <v>3979</v>
      </c>
      <c r="I1316" s="35" t="s">
        <v>62</v>
      </c>
    </row>
    <row r="1317" spans="1:9" s="35" customFormat="1" ht="168.75" x14ac:dyDescent="0.25">
      <c r="A1317" s="35" t="s">
        <v>3980</v>
      </c>
      <c r="B1317" s="36" t="s">
        <v>3981</v>
      </c>
      <c r="C1317" s="39">
        <v>9641473.4700000007</v>
      </c>
      <c r="D1317" s="39">
        <v>8195252.46</v>
      </c>
      <c r="E1317" s="52">
        <v>43617</v>
      </c>
      <c r="F1317" s="52">
        <v>45291</v>
      </c>
      <c r="G1317" s="35" t="s">
        <v>3126</v>
      </c>
      <c r="H1317" s="36" t="s">
        <v>3982</v>
      </c>
      <c r="I1317" s="35" t="s">
        <v>62</v>
      </c>
    </row>
    <row r="1318" spans="1:9" s="35" customFormat="1" ht="157.5" x14ac:dyDescent="0.25">
      <c r="A1318" s="35" t="s">
        <v>3983</v>
      </c>
      <c r="B1318" s="36" t="s">
        <v>3984</v>
      </c>
      <c r="C1318" s="39">
        <v>8134526.0599999996</v>
      </c>
      <c r="D1318" s="39">
        <v>6914347.1699999999</v>
      </c>
      <c r="E1318" s="52">
        <v>44197</v>
      </c>
      <c r="F1318" s="52">
        <v>45290</v>
      </c>
      <c r="G1318" s="35" t="s">
        <v>3126</v>
      </c>
      <c r="H1318" s="36" t="s">
        <v>3985</v>
      </c>
      <c r="I1318" s="35" t="s">
        <v>62</v>
      </c>
    </row>
    <row r="1319" spans="1:9" s="35" customFormat="1" ht="157.5" x14ac:dyDescent="0.25">
      <c r="A1319" s="35" t="s">
        <v>3986</v>
      </c>
      <c r="B1319" s="36" t="s">
        <v>3987</v>
      </c>
      <c r="C1319" s="39">
        <v>7182180.4000000004</v>
      </c>
      <c r="D1319" s="39">
        <v>6104853.3399999999</v>
      </c>
      <c r="E1319" s="52">
        <v>43739</v>
      </c>
      <c r="F1319" s="52">
        <v>45291</v>
      </c>
      <c r="G1319" s="35" t="s">
        <v>3126</v>
      </c>
      <c r="H1319" s="36" t="s">
        <v>3988</v>
      </c>
      <c r="I1319" s="35" t="s">
        <v>62</v>
      </c>
    </row>
    <row r="1320" spans="1:9" s="35" customFormat="1" ht="168.75" x14ac:dyDescent="0.25">
      <c r="A1320" s="35" t="s">
        <v>3989</v>
      </c>
      <c r="B1320" s="36" t="s">
        <v>3990</v>
      </c>
      <c r="C1320" s="39">
        <v>5613172.9699999997</v>
      </c>
      <c r="D1320" s="39">
        <v>4771197.03</v>
      </c>
      <c r="E1320" s="52">
        <v>43497</v>
      </c>
      <c r="F1320" s="52">
        <v>45291</v>
      </c>
      <c r="G1320" s="35" t="s">
        <v>3126</v>
      </c>
      <c r="H1320" s="36" t="s">
        <v>3991</v>
      </c>
      <c r="I1320" s="35" t="s">
        <v>62</v>
      </c>
    </row>
    <row r="1321" spans="1:9" s="35" customFormat="1" ht="33.75" x14ac:dyDescent="0.25">
      <c r="A1321" s="35" t="s">
        <v>3992</v>
      </c>
      <c r="B1321" s="36" t="s">
        <v>3993</v>
      </c>
      <c r="C1321" s="39">
        <v>5313410.74</v>
      </c>
      <c r="D1321" s="39">
        <v>4516399.1399999997</v>
      </c>
      <c r="E1321" s="52">
        <v>43951</v>
      </c>
      <c r="F1321" s="52">
        <v>45289</v>
      </c>
      <c r="G1321" s="35" t="s">
        <v>3126</v>
      </c>
      <c r="H1321" s="36" t="s">
        <v>3994</v>
      </c>
      <c r="I1321" s="35" t="s">
        <v>62</v>
      </c>
    </row>
    <row r="1322" spans="1:9" s="35" customFormat="1" ht="22.5" x14ac:dyDescent="0.25">
      <c r="A1322" s="35" t="s">
        <v>3995</v>
      </c>
      <c r="B1322" s="36" t="s">
        <v>3996</v>
      </c>
      <c r="C1322" s="39">
        <v>5136113.17</v>
      </c>
      <c r="D1322" s="39">
        <v>4365696.2</v>
      </c>
      <c r="E1322" s="52">
        <v>43770</v>
      </c>
      <c r="F1322" s="52">
        <v>45230</v>
      </c>
      <c r="G1322" s="35" t="s">
        <v>3126</v>
      </c>
      <c r="H1322" s="36" t="s">
        <v>3997</v>
      </c>
      <c r="I1322" s="35" t="s">
        <v>62</v>
      </c>
    </row>
    <row r="1323" spans="1:9" s="35" customFormat="1" ht="157.5" x14ac:dyDescent="0.25">
      <c r="A1323" s="35" t="s">
        <v>3998</v>
      </c>
      <c r="B1323" s="36" t="s">
        <v>3999</v>
      </c>
      <c r="C1323" s="39">
        <v>4814220.37</v>
      </c>
      <c r="D1323" s="39">
        <v>4092087.32</v>
      </c>
      <c r="E1323" s="52">
        <v>44105</v>
      </c>
      <c r="F1323" s="52">
        <v>45199</v>
      </c>
      <c r="G1323" s="35" t="s">
        <v>3126</v>
      </c>
      <c r="H1323" s="36" t="s">
        <v>4000</v>
      </c>
      <c r="I1323" s="35" t="s">
        <v>62</v>
      </c>
    </row>
    <row r="1324" spans="1:9" s="35" customFormat="1" ht="157.5" x14ac:dyDescent="0.25">
      <c r="A1324" s="35" t="s">
        <v>4001</v>
      </c>
      <c r="B1324" s="36" t="s">
        <v>4002</v>
      </c>
      <c r="C1324" s="39">
        <v>4800600.82</v>
      </c>
      <c r="D1324" s="39">
        <v>4080510.71</v>
      </c>
      <c r="E1324" s="52">
        <v>44105</v>
      </c>
      <c r="F1324" s="52">
        <v>45199</v>
      </c>
      <c r="G1324" s="35" t="s">
        <v>3126</v>
      </c>
      <c r="H1324" s="36" t="s">
        <v>4003</v>
      </c>
      <c r="I1324" s="35" t="s">
        <v>62</v>
      </c>
    </row>
    <row r="1325" spans="1:9" s="35" customFormat="1" ht="157.5" x14ac:dyDescent="0.25">
      <c r="A1325" s="35" t="s">
        <v>4004</v>
      </c>
      <c r="B1325" s="36" t="s">
        <v>4005</v>
      </c>
      <c r="C1325" s="39">
        <v>4799802.33</v>
      </c>
      <c r="D1325" s="39">
        <v>4079831.99</v>
      </c>
      <c r="E1325" s="52">
        <v>44105</v>
      </c>
      <c r="F1325" s="52">
        <v>45199</v>
      </c>
      <c r="G1325" s="35" t="s">
        <v>3126</v>
      </c>
      <c r="H1325" s="36" t="s">
        <v>4006</v>
      </c>
      <c r="I1325" s="35" t="s">
        <v>62</v>
      </c>
    </row>
    <row r="1326" spans="1:9" s="35" customFormat="1" ht="157.5" x14ac:dyDescent="0.25">
      <c r="A1326" s="35" t="s">
        <v>4007</v>
      </c>
      <c r="B1326" s="36" t="s">
        <v>4008</v>
      </c>
      <c r="C1326" s="39">
        <v>4798801.54</v>
      </c>
      <c r="D1326" s="39">
        <v>4078981.32</v>
      </c>
      <c r="E1326" s="52">
        <v>44105</v>
      </c>
      <c r="F1326" s="52">
        <v>45199</v>
      </c>
      <c r="G1326" s="35" t="s">
        <v>3126</v>
      </c>
      <c r="H1326" s="36" t="s">
        <v>4009</v>
      </c>
      <c r="I1326" s="35" t="s">
        <v>62</v>
      </c>
    </row>
    <row r="1327" spans="1:9" s="35" customFormat="1" ht="157.5" x14ac:dyDescent="0.25">
      <c r="A1327" s="35" t="s">
        <v>4010</v>
      </c>
      <c r="B1327" s="36" t="s">
        <v>4011</v>
      </c>
      <c r="C1327" s="39">
        <v>4783494.57</v>
      </c>
      <c r="D1327" s="39">
        <v>4065970.39</v>
      </c>
      <c r="E1327" s="52">
        <v>44105</v>
      </c>
      <c r="F1327" s="52">
        <v>45199</v>
      </c>
      <c r="G1327" s="35" t="s">
        <v>3126</v>
      </c>
      <c r="H1327" s="36" t="s">
        <v>4012</v>
      </c>
      <c r="I1327" s="35" t="s">
        <v>62</v>
      </c>
    </row>
    <row r="1328" spans="1:9" s="35" customFormat="1" ht="157.5" x14ac:dyDescent="0.25">
      <c r="A1328" s="35" t="s">
        <v>4013</v>
      </c>
      <c r="B1328" s="36" t="s">
        <v>4014</v>
      </c>
      <c r="C1328" s="39">
        <v>4779936.47</v>
      </c>
      <c r="D1328" s="39">
        <v>4062946.01</v>
      </c>
      <c r="E1328" s="52">
        <v>44105</v>
      </c>
      <c r="F1328" s="52">
        <v>45199</v>
      </c>
      <c r="G1328" s="35" t="s">
        <v>3126</v>
      </c>
      <c r="H1328" s="36" t="s">
        <v>4015</v>
      </c>
      <c r="I1328" s="35" t="s">
        <v>62</v>
      </c>
    </row>
    <row r="1329" spans="1:9" s="35" customFormat="1" ht="157.5" x14ac:dyDescent="0.25">
      <c r="A1329" s="35" t="s">
        <v>4016</v>
      </c>
      <c r="B1329" s="36" t="s">
        <v>4017</v>
      </c>
      <c r="C1329" s="39">
        <v>4719739.13</v>
      </c>
      <c r="D1329" s="39">
        <v>4011778.27</v>
      </c>
      <c r="E1329" s="52">
        <v>44105</v>
      </c>
      <c r="F1329" s="52">
        <v>45199</v>
      </c>
      <c r="G1329" s="35" t="s">
        <v>3126</v>
      </c>
      <c r="H1329" s="36" t="s">
        <v>4018</v>
      </c>
      <c r="I1329" s="35" t="s">
        <v>62</v>
      </c>
    </row>
    <row r="1330" spans="1:9" s="35" customFormat="1" ht="157.5" x14ac:dyDescent="0.25">
      <c r="A1330" s="35" t="s">
        <v>4019</v>
      </c>
      <c r="B1330" s="36" t="s">
        <v>4020</v>
      </c>
      <c r="C1330" s="39">
        <v>4705277.0599999996</v>
      </c>
      <c r="D1330" s="39">
        <v>3999485.5</v>
      </c>
      <c r="E1330" s="52">
        <v>44105</v>
      </c>
      <c r="F1330" s="52">
        <v>45199</v>
      </c>
      <c r="G1330" s="35" t="s">
        <v>3126</v>
      </c>
      <c r="H1330" s="36" t="s">
        <v>4021</v>
      </c>
      <c r="I1330" s="35" t="s">
        <v>62</v>
      </c>
    </row>
    <row r="1331" spans="1:9" s="35" customFormat="1" ht="157.5" x14ac:dyDescent="0.25">
      <c r="A1331" s="35" t="s">
        <v>4022</v>
      </c>
      <c r="B1331" s="36" t="s">
        <v>4023</v>
      </c>
      <c r="C1331" s="39">
        <v>4625430.4400000004</v>
      </c>
      <c r="D1331" s="39">
        <v>3931615.88</v>
      </c>
      <c r="E1331" s="52">
        <v>44105</v>
      </c>
      <c r="F1331" s="52">
        <v>45199</v>
      </c>
      <c r="G1331" s="35" t="s">
        <v>3126</v>
      </c>
      <c r="H1331" s="36" t="s">
        <v>4024</v>
      </c>
      <c r="I1331" s="35" t="s">
        <v>62</v>
      </c>
    </row>
    <row r="1332" spans="1:9" s="35" customFormat="1" ht="146.25" x14ac:dyDescent="0.25">
      <c r="A1332" s="35" t="s">
        <v>4025</v>
      </c>
      <c r="B1332" s="36" t="s">
        <v>4026</v>
      </c>
      <c r="C1332" s="39">
        <v>4498243.38</v>
      </c>
      <c r="D1332" s="39">
        <v>3823506.88</v>
      </c>
      <c r="E1332" s="52">
        <v>44105</v>
      </c>
      <c r="F1332" s="52">
        <v>45199</v>
      </c>
      <c r="G1332" s="35" t="s">
        <v>3126</v>
      </c>
      <c r="H1332" s="36" t="s">
        <v>4027</v>
      </c>
      <c r="I1332" s="35" t="s">
        <v>62</v>
      </c>
    </row>
    <row r="1333" spans="1:9" s="35" customFormat="1" ht="56.25" x14ac:dyDescent="0.25">
      <c r="A1333" s="35" t="s">
        <v>4028</v>
      </c>
      <c r="B1333" s="36" t="s">
        <v>4029</v>
      </c>
      <c r="C1333" s="39">
        <v>3510881.49</v>
      </c>
      <c r="D1333" s="39">
        <v>2984249.26</v>
      </c>
      <c r="E1333" s="52">
        <v>44136</v>
      </c>
      <c r="F1333" s="52">
        <v>45230</v>
      </c>
      <c r="G1333" s="35" t="s">
        <v>3126</v>
      </c>
      <c r="H1333" s="36" t="s">
        <v>4030</v>
      </c>
      <c r="I1333" s="35" t="s">
        <v>62</v>
      </c>
    </row>
    <row r="1334" spans="1:9" s="35" customFormat="1" ht="101.25" x14ac:dyDescent="0.25">
      <c r="A1334" s="35" t="s">
        <v>4031</v>
      </c>
      <c r="B1334" s="36" t="s">
        <v>4032</v>
      </c>
      <c r="C1334" s="39">
        <v>3225893.85</v>
      </c>
      <c r="D1334" s="39">
        <v>2742009.77</v>
      </c>
      <c r="E1334" s="52">
        <v>43739</v>
      </c>
      <c r="F1334" s="52">
        <v>45199</v>
      </c>
      <c r="G1334" s="35" t="s">
        <v>3126</v>
      </c>
      <c r="H1334" s="36" t="s">
        <v>4033</v>
      </c>
      <c r="I1334" s="35" t="s">
        <v>62</v>
      </c>
    </row>
    <row r="1335" spans="1:9" s="35" customFormat="1" ht="112.5" x14ac:dyDescent="0.25">
      <c r="A1335" s="35" t="s">
        <v>4034</v>
      </c>
      <c r="B1335" s="36" t="s">
        <v>4035</v>
      </c>
      <c r="C1335" s="39">
        <v>2903422.37</v>
      </c>
      <c r="D1335" s="39">
        <v>2467909.0299999998</v>
      </c>
      <c r="E1335" s="52">
        <v>43831</v>
      </c>
      <c r="F1335" s="52">
        <v>45291</v>
      </c>
      <c r="G1335" s="35" t="s">
        <v>3126</v>
      </c>
      <c r="H1335" s="36" t="s">
        <v>4036</v>
      </c>
      <c r="I1335" s="35" t="s">
        <v>62</v>
      </c>
    </row>
    <row r="1336" spans="1:9" s="35" customFormat="1" ht="157.5" x14ac:dyDescent="0.25">
      <c r="A1336" s="35" t="s">
        <v>4037</v>
      </c>
      <c r="B1336" s="36" t="s">
        <v>4038</v>
      </c>
      <c r="C1336" s="39">
        <v>2857244.36</v>
      </c>
      <c r="D1336" s="39">
        <v>2428657.71</v>
      </c>
      <c r="E1336" s="52">
        <v>43739</v>
      </c>
      <c r="F1336" s="52">
        <v>45291</v>
      </c>
      <c r="G1336" s="35" t="s">
        <v>3126</v>
      </c>
      <c r="H1336" s="36" t="s">
        <v>4039</v>
      </c>
      <c r="I1336" s="35" t="s">
        <v>62</v>
      </c>
    </row>
    <row r="1337" spans="1:9" s="35" customFormat="1" ht="157.5" x14ac:dyDescent="0.25">
      <c r="A1337" s="35" t="s">
        <v>4040</v>
      </c>
      <c r="B1337" s="36" t="s">
        <v>4041</v>
      </c>
      <c r="C1337" s="39">
        <v>2819645.16</v>
      </c>
      <c r="D1337" s="39">
        <v>2396698.39</v>
      </c>
      <c r="E1337" s="52">
        <v>44075</v>
      </c>
      <c r="F1337" s="52">
        <v>45169</v>
      </c>
      <c r="G1337" s="35" t="s">
        <v>3126</v>
      </c>
      <c r="H1337" s="36" t="s">
        <v>4042</v>
      </c>
      <c r="I1337" s="35" t="s">
        <v>62</v>
      </c>
    </row>
    <row r="1338" spans="1:9" s="35" customFormat="1" ht="157.5" x14ac:dyDescent="0.25">
      <c r="A1338" s="35" t="s">
        <v>4043</v>
      </c>
      <c r="B1338" s="36" t="s">
        <v>4044</v>
      </c>
      <c r="C1338" s="39">
        <v>2607403.04</v>
      </c>
      <c r="D1338" s="39">
        <v>2216292.59</v>
      </c>
      <c r="E1338" s="52">
        <v>43739</v>
      </c>
      <c r="F1338" s="52">
        <v>45291</v>
      </c>
      <c r="G1338" s="35" t="s">
        <v>3126</v>
      </c>
      <c r="H1338" s="36" t="s">
        <v>4045</v>
      </c>
      <c r="I1338" s="35" t="s">
        <v>62</v>
      </c>
    </row>
    <row r="1339" spans="1:9" s="35" customFormat="1" ht="123.75" x14ac:dyDescent="0.25">
      <c r="A1339" s="35" t="s">
        <v>4046</v>
      </c>
      <c r="B1339" s="36" t="s">
        <v>4047</v>
      </c>
      <c r="C1339" s="39">
        <v>2490678.6</v>
      </c>
      <c r="D1339" s="39">
        <v>2117076.8199999998</v>
      </c>
      <c r="E1339" s="52">
        <v>44197</v>
      </c>
      <c r="F1339" s="52">
        <v>45291</v>
      </c>
      <c r="G1339" s="35" t="s">
        <v>3126</v>
      </c>
      <c r="H1339" s="36" t="s">
        <v>4048</v>
      </c>
      <c r="I1339" s="35" t="s">
        <v>62</v>
      </c>
    </row>
    <row r="1340" spans="1:9" s="35" customFormat="1" ht="135" x14ac:dyDescent="0.25">
      <c r="A1340" s="35" t="s">
        <v>4049</v>
      </c>
      <c r="B1340" s="36" t="s">
        <v>4050</v>
      </c>
      <c r="C1340" s="39">
        <v>1133609.2</v>
      </c>
      <c r="D1340" s="39">
        <v>963567.83</v>
      </c>
      <c r="E1340" s="52">
        <v>44105</v>
      </c>
      <c r="F1340" s="52">
        <v>45230</v>
      </c>
      <c r="G1340" s="35" t="s">
        <v>3126</v>
      </c>
      <c r="H1340" s="36" t="s">
        <v>4051</v>
      </c>
      <c r="I1340" s="35" t="s">
        <v>62</v>
      </c>
    </row>
    <row r="1341" spans="1:9" s="35" customFormat="1" ht="11.25" x14ac:dyDescent="0.25">
      <c r="A1341" s="35" t="s">
        <v>4052</v>
      </c>
      <c r="B1341" s="36" t="s">
        <v>4053</v>
      </c>
      <c r="C1341" s="39">
        <v>6184821.7999999998</v>
      </c>
      <c r="D1341" s="39"/>
      <c r="E1341" s="52">
        <v>42856</v>
      </c>
      <c r="F1341" s="52">
        <v>45016</v>
      </c>
      <c r="G1341" s="35" t="s">
        <v>3344</v>
      </c>
      <c r="H1341" s="36" t="s">
        <v>4054</v>
      </c>
      <c r="I1341" s="35" t="s">
        <v>62</v>
      </c>
    </row>
    <row r="1342" spans="1:9" s="35" customFormat="1" ht="22.5" x14ac:dyDescent="0.25">
      <c r="A1342" s="35" t="s">
        <v>4055</v>
      </c>
      <c r="B1342" s="36" t="s">
        <v>4056</v>
      </c>
      <c r="C1342" s="39">
        <v>4117555</v>
      </c>
      <c r="D1342" s="39"/>
      <c r="E1342" s="52">
        <v>43101</v>
      </c>
      <c r="F1342" s="52">
        <v>45199</v>
      </c>
      <c r="G1342" s="35" t="s">
        <v>3344</v>
      </c>
      <c r="H1342" s="36" t="s">
        <v>4057</v>
      </c>
      <c r="I1342" s="35" t="s">
        <v>62</v>
      </c>
    </row>
    <row r="1343" spans="1:9" s="35" customFormat="1" ht="11.25" x14ac:dyDescent="0.25">
      <c r="A1343" s="35" t="s">
        <v>4058</v>
      </c>
      <c r="B1343" s="36" t="s">
        <v>4059</v>
      </c>
      <c r="C1343" s="39">
        <v>3008188.51</v>
      </c>
      <c r="D1343" s="39"/>
      <c r="E1343" s="52">
        <v>42675</v>
      </c>
      <c r="F1343" s="52">
        <v>44957</v>
      </c>
      <c r="G1343" s="35" t="s">
        <v>3344</v>
      </c>
      <c r="H1343" s="36" t="s">
        <v>4060</v>
      </c>
      <c r="I1343" s="35" t="s">
        <v>62</v>
      </c>
    </row>
    <row r="1344" spans="1:9" s="35" customFormat="1" ht="11.25" x14ac:dyDescent="0.25">
      <c r="A1344" s="35" t="s">
        <v>4061</v>
      </c>
      <c r="B1344" s="36" t="s">
        <v>4062</v>
      </c>
      <c r="C1344" s="39">
        <v>2182741.5499999998</v>
      </c>
      <c r="D1344" s="39"/>
      <c r="E1344" s="52">
        <v>43709</v>
      </c>
      <c r="F1344" s="52">
        <v>45137</v>
      </c>
      <c r="G1344" s="35" t="s">
        <v>3344</v>
      </c>
      <c r="H1344" s="36" t="s">
        <v>4063</v>
      </c>
      <c r="I1344" s="35" t="s">
        <v>62</v>
      </c>
    </row>
    <row r="1345" spans="1:9" s="35" customFormat="1" ht="33.75" x14ac:dyDescent="0.25">
      <c r="A1345" s="35" t="s">
        <v>4064</v>
      </c>
      <c r="B1345" s="36" t="s">
        <v>4065</v>
      </c>
      <c r="C1345" s="39">
        <v>18475000</v>
      </c>
      <c r="D1345" s="39">
        <v>14780000</v>
      </c>
      <c r="E1345" s="52">
        <v>43466</v>
      </c>
      <c r="F1345" s="52">
        <v>45260</v>
      </c>
      <c r="G1345" s="35" t="s">
        <v>3372</v>
      </c>
      <c r="H1345" s="36" t="s">
        <v>4066</v>
      </c>
      <c r="I1345" s="35" t="s">
        <v>62</v>
      </c>
    </row>
    <row r="1346" spans="1:9" s="35" customFormat="1" ht="33.75" x14ac:dyDescent="0.25">
      <c r="A1346" s="35" t="s">
        <v>4067</v>
      </c>
      <c r="B1346" s="36" t="s">
        <v>4068</v>
      </c>
      <c r="C1346" s="39">
        <v>7400000</v>
      </c>
      <c r="D1346" s="39">
        <v>3700000</v>
      </c>
      <c r="E1346" s="52">
        <v>41640</v>
      </c>
      <c r="F1346" s="52">
        <v>45291</v>
      </c>
      <c r="G1346" s="35" t="s">
        <v>3372</v>
      </c>
      <c r="H1346" s="36" t="s">
        <v>4069</v>
      </c>
      <c r="I1346" s="35" t="s">
        <v>62</v>
      </c>
    </row>
    <row r="1347" spans="1:9" s="35" customFormat="1" ht="33.75" x14ac:dyDescent="0.25">
      <c r="A1347" s="35" t="s">
        <v>4070</v>
      </c>
      <c r="B1347" s="36" t="s">
        <v>4071</v>
      </c>
      <c r="C1347" s="39">
        <v>3902500</v>
      </c>
      <c r="D1347" s="39">
        <v>3122000</v>
      </c>
      <c r="E1347" s="52">
        <v>42492</v>
      </c>
      <c r="F1347" s="52">
        <v>45107</v>
      </c>
      <c r="G1347" s="35" t="s">
        <v>3372</v>
      </c>
      <c r="H1347" s="36" t="s">
        <v>4072</v>
      </c>
      <c r="I1347" s="35" t="s">
        <v>62</v>
      </c>
    </row>
    <row r="1348" spans="1:9" s="35" customFormat="1" ht="33.75" x14ac:dyDescent="0.25">
      <c r="A1348" s="35" t="s">
        <v>4073</v>
      </c>
      <c r="B1348" s="36" t="s">
        <v>4074</v>
      </c>
      <c r="C1348" s="39">
        <v>2503630</v>
      </c>
      <c r="D1348" s="39">
        <v>2002904</v>
      </c>
      <c r="E1348" s="52">
        <v>43822</v>
      </c>
      <c r="F1348" s="52">
        <v>45016</v>
      </c>
      <c r="G1348" s="35" t="s">
        <v>3372</v>
      </c>
      <c r="H1348" s="36" t="s">
        <v>4075</v>
      </c>
      <c r="I1348" s="35" t="s">
        <v>62</v>
      </c>
    </row>
    <row r="1349" spans="1:9" s="35" customFormat="1" ht="22.5" x14ac:dyDescent="0.25">
      <c r="A1349" s="35" t="s">
        <v>4076</v>
      </c>
      <c r="B1349" s="36" t="s">
        <v>4077</v>
      </c>
      <c r="C1349" s="39">
        <v>1859000</v>
      </c>
      <c r="D1349" s="39">
        <v>1487200</v>
      </c>
      <c r="E1349" s="52">
        <v>42064</v>
      </c>
      <c r="F1349" s="52">
        <v>45137</v>
      </c>
      <c r="G1349" s="35" t="s">
        <v>3372</v>
      </c>
      <c r="H1349" s="36" t="s">
        <v>4078</v>
      </c>
      <c r="I1349" s="35" t="s">
        <v>62</v>
      </c>
    </row>
    <row r="1350" spans="1:9" s="35" customFormat="1" ht="22.5" x14ac:dyDescent="0.25">
      <c r="A1350" s="35" t="s">
        <v>4079</v>
      </c>
      <c r="B1350" s="36" t="s">
        <v>4080</v>
      </c>
      <c r="C1350" s="39">
        <v>1650000</v>
      </c>
      <c r="D1350" s="39">
        <v>1320000</v>
      </c>
      <c r="E1350" s="52">
        <v>44249</v>
      </c>
      <c r="F1350" s="52">
        <v>45107</v>
      </c>
      <c r="G1350" s="35" t="s">
        <v>3372</v>
      </c>
      <c r="H1350" s="36" t="s">
        <v>4081</v>
      </c>
      <c r="I1350" s="35" t="s">
        <v>62</v>
      </c>
    </row>
    <row r="1351" spans="1:9" s="35" customFormat="1" ht="33.75" x14ac:dyDescent="0.25">
      <c r="A1351" s="35" t="s">
        <v>4082</v>
      </c>
      <c r="B1351" s="36" t="s">
        <v>4083</v>
      </c>
      <c r="C1351" s="39">
        <v>1525000</v>
      </c>
      <c r="D1351" s="39">
        <v>1220000</v>
      </c>
      <c r="E1351" s="52">
        <v>43466</v>
      </c>
      <c r="F1351" s="52">
        <v>45260</v>
      </c>
      <c r="G1351" s="35" t="s">
        <v>3372</v>
      </c>
      <c r="H1351" s="36" t="s">
        <v>4084</v>
      </c>
      <c r="I1351" s="35" t="s">
        <v>62</v>
      </c>
    </row>
    <row r="1352" spans="1:9" s="35" customFormat="1" ht="22.5" x14ac:dyDescent="0.25">
      <c r="A1352" s="35" t="s">
        <v>4085</v>
      </c>
      <c r="B1352" s="36" t="s">
        <v>4086</v>
      </c>
      <c r="C1352" s="39">
        <v>1200000</v>
      </c>
      <c r="D1352" s="39">
        <v>960000</v>
      </c>
      <c r="E1352" s="52">
        <v>42912</v>
      </c>
      <c r="F1352" s="52">
        <v>45199</v>
      </c>
      <c r="G1352" s="35" t="s">
        <v>3372</v>
      </c>
      <c r="H1352" s="36" t="s">
        <v>4087</v>
      </c>
      <c r="I1352" s="35" t="s">
        <v>62</v>
      </c>
    </row>
    <row r="1353" spans="1:9" s="35" customFormat="1" ht="22.5" x14ac:dyDescent="0.25">
      <c r="A1353" s="35" t="s">
        <v>4088</v>
      </c>
      <c r="B1353" s="36" t="s">
        <v>4089</v>
      </c>
      <c r="C1353" s="39">
        <v>1200000</v>
      </c>
      <c r="D1353" s="39">
        <v>960000</v>
      </c>
      <c r="E1353" s="52">
        <v>44281</v>
      </c>
      <c r="F1353" s="52">
        <v>45107</v>
      </c>
      <c r="G1353" s="35" t="s">
        <v>3372</v>
      </c>
      <c r="H1353" s="36" t="s">
        <v>4090</v>
      </c>
      <c r="I1353" s="35" t="s">
        <v>62</v>
      </c>
    </row>
    <row r="1354" spans="1:9" s="35" customFormat="1" ht="33.75" x14ac:dyDescent="0.25">
      <c r="A1354" s="35" t="s">
        <v>4091</v>
      </c>
      <c r="B1354" s="36" t="s">
        <v>4092</v>
      </c>
      <c r="C1354" s="39">
        <v>960678.06</v>
      </c>
      <c r="D1354" s="39">
        <v>480339.03</v>
      </c>
      <c r="E1354" s="52">
        <v>43101</v>
      </c>
      <c r="F1354" s="52">
        <v>45291</v>
      </c>
      <c r="G1354" s="35" t="s">
        <v>3372</v>
      </c>
      <c r="H1354" s="36" t="s">
        <v>4093</v>
      </c>
      <c r="I1354" s="35" t="s">
        <v>62</v>
      </c>
    </row>
    <row r="1355" spans="1:9" s="35" customFormat="1" ht="11.25" x14ac:dyDescent="0.25">
      <c r="A1355" s="35" t="s">
        <v>4094</v>
      </c>
      <c r="B1355" s="36" t="s">
        <v>4095</v>
      </c>
      <c r="C1355" s="39">
        <v>950000</v>
      </c>
      <c r="D1355" s="39">
        <v>475000</v>
      </c>
      <c r="E1355" s="52">
        <v>41640</v>
      </c>
      <c r="F1355" s="52">
        <v>45291</v>
      </c>
      <c r="G1355" s="35" t="s">
        <v>3372</v>
      </c>
      <c r="H1355" s="36" t="s">
        <v>4096</v>
      </c>
      <c r="I1355" s="35" t="s">
        <v>62</v>
      </c>
    </row>
    <row r="1356" spans="1:9" s="35" customFormat="1" ht="56.25" x14ac:dyDescent="0.25">
      <c r="A1356" s="35" t="s">
        <v>4097</v>
      </c>
      <c r="B1356" s="36" t="s">
        <v>4098</v>
      </c>
      <c r="C1356" s="39">
        <v>668192</v>
      </c>
      <c r="D1356" s="39">
        <v>534553.59999999998</v>
      </c>
      <c r="E1356" s="52">
        <v>43647</v>
      </c>
      <c r="F1356" s="52">
        <v>45107</v>
      </c>
      <c r="G1356" s="35" t="s">
        <v>3372</v>
      </c>
      <c r="H1356" s="36" t="s">
        <v>4099</v>
      </c>
      <c r="I1356" s="35" t="s">
        <v>62</v>
      </c>
    </row>
    <row r="1357" spans="1:9" s="35" customFormat="1" ht="90" x14ac:dyDescent="0.25">
      <c r="A1357" s="35" t="s">
        <v>4100</v>
      </c>
      <c r="B1357" s="36" t="s">
        <v>4101</v>
      </c>
      <c r="C1357" s="39">
        <v>663516</v>
      </c>
      <c r="D1357" s="39">
        <v>530812.80000000005</v>
      </c>
      <c r="E1357" s="52">
        <v>44287</v>
      </c>
      <c r="F1357" s="52">
        <v>45291</v>
      </c>
      <c r="G1357" s="35" t="s">
        <v>3372</v>
      </c>
      <c r="H1357" s="36" t="s">
        <v>4102</v>
      </c>
      <c r="I1357" s="35" t="s">
        <v>62</v>
      </c>
    </row>
    <row r="1358" spans="1:9" s="35" customFormat="1" ht="101.25" x14ac:dyDescent="0.25">
      <c r="A1358" s="35" t="s">
        <v>4103</v>
      </c>
      <c r="B1358" s="36" t="s">
        <v>4104</v>
      </c>
      <c r="C1358" s="39">
        <v>1998140.74</v>
      </c>
      <c r="D1358" s="39">
        <v>1698419.61</v>
      </c>
      <c r="E1358" s="52">
        <v>43342</v>
      </c>
      <c r="F1358" s="52">
        <v>45135</v>
      </c>
      <c r="G1358" s="35" t="s">
        <v>2149</v>
      </c>
      <c r="H1358" s="36" t="s">
        <v>4105</v>
      </c>
      <c r="I1358" s="35" t="s">
        <v>62</v>
      </c>
    </row>
    <row r="1359" spans="1:9" s="35" customFormat="1" ht="112.5" x14ac:dyDescent="0.25">
      <c r="A1359" s="35" t="s">
        <v>4106</v>
      </c>
      <c r="B1359" s="36" t="s">
        <v>4107</v>
      </c>
      <c r="C1359" s="39">
        <v>1785032.01</v>
      </c>
      <c r="D1359" s="39">
        <v>1517277.21</v>
      </c>
      <c r="E1359" s="52">
        <v>43504</v>
      </c>
      <c r="F1359" s="52">
        <v>45199</v>
      </c>
      <c r="G1359" s="35" t="s">
        <v>2149</v>
      </c>
      <c r="H1359" s="36" t="s">
        <v>4108</v>
      </c>
      <c r="I1359" s="35" t="s">
        <v>62</v>
      </c>
    </row>
    <row r="1360" spans="1:9" s="35" customFormat="1" ht="112.5" x14ac:dyDescent="0.25">
      <c r="A1360" s="35" t="s">
        <v>4109</v>
      </c>
      <c r="B1360" s="36" t="s">
        <v>4110</v>
      </c>
      <c r="C1360" s="39">
        <v>1030238.66</v>
      </c>
      <c r="D1360" s="39">
        <v>875702.86</v>
      </c>
      <c r="E1360" s="52">
        <v>43633</v>
      </c>
      <c r="F1360" s="52">
        <v>45169</v>
      </c>
      <c r="G1360" s="35" t="s">
        <v>2149</v>
      </c>
      <c r="H1360" s="36" t="s">
        <v>4111</v>
      </c>
      <c r="I1360" s="35" t="s">
        <v>62</v>
      </c>
    </row>
    <row r="1361" spans="1:9" s="35" customFormat="1" ht="112.5" x14ac:dyDescent="0.25">
      <c r="A1361" s="35" t="s">
        <v>4112</v>
      </c>
      <c r="B1361" s="36" t="s">
        <v>4113</v>
      </c>
      <c r="C1361" s="39">
        <v>963581.36</v>
      </c>
      <c r="D1361" s="39">
        <v>819044.15</v>
      </c>
      <c r="E1361" s="52">
        <v>43678</v>
      </c>
      <c r="F1361" s="52">
        <v>45291</v>
      </c>
      <c r="G1361" s="35" t="s">
        <v>2149</v>
      </c>
      <c r="H1361" s="36" t="s">
        <v>4114</v>
      </c>
      <c r="I1361" s="35" t="s">
        <v>62</v>
      </c>
    </row>
    <row r="1362" spans="1:9" s="35" customFormat="1" ht="112.5" x14ac:dyDescent="0.25">
      <c r="A1362" s="35" t="s">
        <v>4115</v>
      </c>
      <c r="B1362" s="36" t="s">
        <v>4116</v>
      </c>
      <c r="C1362" s="39">
        <v>816677.95</v>
      </c>
      <c r="D1362" s="39">
        <v>694176.26</v>
      </c>
      <c r="E1362" s="52">
        <v>43907</v>
      </c>
      <c r="F1362" s="52">
        <v>45291</v>
      </c>
      <c r="G1362" s="35" t="s">
        <v>2149</v>
      </c>
      <c r="H1362" s="36" t="s">
        <v>4117</v>
      </c>
      <c r="I1362" s="35" t="s">
        <v>62</v>
      </c>
    </row>
    <row r="1363" spans="1:9" s="35" customFormat="1" ht="101.25" x14ac:dyDescent="0.25">
      <c r="A1363" s="35" t="s">
        <v>4118</v>
      </c>
      <c r="B1363" s="36" t="s">
        <v>4119</v>
      </c>
      <c r="C1363" s="39">
        <v>693125.46</v>
      </c>
      <c r="D1363" s="39">
        <v>589156.64</v>
      </c>
      <c r="E1363" s="52">
        <v>44032</v>
      </c>
      <c r="F1363" s="52">
        <v>45061</v>
      </c>
      <c r="G1363" s="35" t="s">
        <v>2149</v>
      </c>
      <c r="H1363" s="36" t="s">
        <v>4120</v>
      </c>
      <c r="I1363" s="35" t="s">
        <v>62</v>
      </c>
    </row>
    <row r="1364" spans="1:9" s="35" customFormat="1" ht="101.25" x14ac:dyDescent="0.25">
      <c r="A1364" s="35" t="s">
        <v>4121</v>
      </c>
      <c r="B1364" s="36" t="s">
        <v>4122</v>
      </c>
      <c r="C1364" s="39">
        <v>671901.83</v>
      </c>
      <c r="D1364" s="39">
        <v>571116.56000000006</v>
      </c>
      <c r="E1364" s="52">
        <v>42933</v>
      </c>
      <c r="F1364" s="52">
        <v>45107</v>
      </c>
      <c r="G1364" s="35" t="s">
        <v>2149</v>
      </c>
      <c r="H1364" s="36" t="s">
        <v>4123</v>
      </c>
      <c r="I1364" s="35" t="s">
        <v>62</v>
      </c>
    </row>
    <row r="1365" spans="1:9" s="35" customFormat="1" ht="90" x14ac:dyDescent="0.25">
      <c r="A1365" s="35" t="s">
        <v>4124</v>
      </c>
      <c r="B1365" s="36" t="s">
        <v>4125</v>
      </c>
      <c r="C1365" s="39">
        <v>578158.6</v>
      </c>
      <c r="D1365" s="39">
        <v>491434.81</v>
      </c>
      <c r="E1365" s="52">
        <v>44562</v>
      </c>
      <c r="F1365" s="52">
        <v>45291</v>
      </c>
      <c r="G1365" s="35" t="s">
        <v>2149</v>
      </c>
      <c r="H1365" s="36" t="s">
        <v>4126</v>
      </c>
      <c r="I1365" s="35" t="s">
        <v>62</v>
      </c>
    </row>
    <row r="1366" spans="1:9" s="35" customFormat="1" ht="112.5" x14ac:dyDescent="0.25">
      <c r="A1366" s="35" t="s">
        <v>4127</v>
      </c>
      <c r="B1366" s="36" t="s">
        <v>4128</v>
      </c>
      <c r="C1366" s="39">
        <v>570377.75</v>
      </c>
      <c r="D1366" s="39">
        <v>484821.09</v>
      </c>
      <c r="E1366" s="52">
        <v>44197</v>
      </c>
      <c r="F1366" s="52">
        <v>45107</v>
      </c>
      <c r="G1366" s="35" t="s">
        <v>2149</v>
      </c>
      <c r="H1366" s="36" t="s">
        <v>4129</v>
      </c>
      <c r="I1366" s="35" t="s">
        <v>62</v>
      </c>
    </row>
    <row r="1367" spans="1:9" s="35" customFormat="1" ht="112.5" x14ac:dyDescent="0.25">
      <c r="A1367" s="35" t="s">
        <v>4130</v>
      </c>
      <c r="B1367" s="36" t="s">
        <v>4131</v>
      </c>
      <c r="C1367" s="39">
        <v>557036.79</v>
      </c>
      <c r="D1367" s="39">
        <v>473481.27</v>
      </c>
      <c r="E1367" s="52">
        <v>43663</v>
      </c>
      <c r="F1367" s="52">
        <v>45199</v>
      </c>
      <c r="G1367" s="35" t="s">
        <v>2149</v>
      </c>
      <c r="H1367" s="36" t="s">
        <v>4132</v>
      </c>
      <c r="I1367" s="35" t="s">
        <v>62</v>
      </c>
    </row>
    <row r="1368" spans="1:9" s="35" customFormat="1" ht="112.5" x14ac:dyDescent="0.25">
      <c r="A1368" s="35" t="s">
        <v>4133</v>
      </c>
      <c r="B1368" s="36" t="s">
        <v>4134</v>
      </c>
      <c r="C1368" s="39">
        <v>553502.35</v>
      </c>
      <c r="D1368" s="39">
        <v>470476.99</v>
      </c>
      <c r="E1368" s="52">
        <v>43661</v>
      </c>
      <c r="F1368" s="52">
        <v>45230</v>
      </c>
      <c r="G1368" s="35" t="s">
        <v>2149</v>
      </c>
      <c r="H1368" s="36" t="s">
        <v>4135</v>
      </c>
      <c r="I1368" s="35" t="s">
        <v>62</v>
      </c>
    </row>
    <row r="1369" spans="1:9" s="35" customFormat="1" ht="112.5" x14ac:dyDescent="0.25">
      <c r="A1369" s="35" t="s">
        <v>4136</v>
      </c>
      <c r="B1369" s="36" t="s">
        <v>4137</v>
      </c>
      <c r="C1369" s="39">
        <v>541424.99</v>
      </c>
      <c r="D1369" s="39">
        <v>460211.24</v>
      </c>
      <c r="E1369" s="52">
        <v>43990</v>
      </c>
      <c r="F1369" s="52">
        <v>45260</v>
      </c>
      <c r="G1369" s="35" t="s">
        <v>2149</v>
      </c>
      <c r="H1369" s="36" t="s">
        <v>4138</v>
      </c>
      <c r="I1369" s="35" t="s">
        <v>62</v>
      </c>
    </row>
    <row r="1370" spans="1:9" s="35" customFormat="1" ht="56.25" x14ac:dyDescent="0.25">
      <c r="A1370" s="35" t="s">
        <v>4139</v>
      </c>
      <c r="B1370" s="36" t="s">
        <v>4140</v>
      </c>
      <c r="C1370" s="39">
        <v>521943.55</v>
      </c>
      <c r="D1370" s="39">
        <v>376413.03</v>
      </c>
      <c r="E1370" s="52">
        <v>43105</v>
      </c>
      <c r="F1370" s="52">
        <v>45107</v>
      </c>
      <c r="G1370" s="35" t="s">
        <v>2149</v>
      </c>
      <c r="H1370" s="36" t="s">
        <v>4141</v>
      </c>
      <c r="I1370" s="35" t="s">
        <v>62</v>
      </c>
    </row>
    <row r="1371" spans="1:9" s="35" customFormat="1" ht="123.75" x14ac:dyDescent="0.25">
      <c r="A1371" s="35" t="s">
        <v>4142</v>
      </c>
      <c r="B1371" s="36" t="s">
        <v>4143</v>
      </c>
      <c r="C1371" s="39">
        <v>516624.98</v>
      </c>
      <c r="D1371" s="39">
        <v>439131.23</v>
      </c>
      <c r="E1371" s="52">
        <v>43985</v>
      </c>
      <c r="F1371" s="52">
        <v>45107</v>
      </c>
      <c r="G1371" s="35" t="s">
        <v>2149</v>
      </c>
      <c r="H1371" s="36" t="s">
        <v>4144</v>
      </c>
      <c r="I1371" s="35" t="s">
        <v>62</v>
      </c>
    </row>
    <row r="1372" spans="1:9" s="35" customFormat="1" ht="123.75" x14ac:dyDescent="0.25">
      <c r="A1372" s="35" t="s">
        <v>4145</v>
      </c>
      <c r="B1372" s="36" t="s">
        <v>4146</v>
      </c>
      <c r="C1372" s="39">
        <v>510400.8</v>
      </c>
      <c r="D1372" s="39">
        <v>433840.68</v>
      </c>
      <c r="E1372" s="52">
        <v>44034</v>
      </c>
      <c r="F1372" s="52">
        <v>45230</v>
      </c>
      <c r="G1372" s="35" t="s">
        <v>2149</v>
      </c>
      <c r="H1372" s="36" t="s">
        <v>4147</v>
      </c>
      <c r="I1372" s="35" t="s">
        <v>62</v>
      </c>
    </row>
    <row r="1373" spans="1:9" s="35" customFormat="1" ht="101.25" x14ac:dyDescent="0.25">
      <c r="A1373" s="35" t="s">
        <v>4148</v>
      </c>
      <c r="B1373" s="36" t="s">
        <v>4149</v>
      </c>
      <c r="C1373" s="39">
        <v>483959.6</v>
      </c>
      <c r="D1373" s="39">
        <v>411365.66</v>
      </c>
      <c r="E1373" s="52">
        <v>44040</v>
      </c>
      <c r="F1373" s="52">
        <v>45138</v>
      </c>
      <c r="G1373" s="35" t="s">
        <v>2149</v>
      </c>
      <c r="H1373" s="36" t="s">
        <v>4150</v>
      </c>
      <c r="I1373" s="35" t="s">
        <v>62</v>
      </c>
    </row>
    <row r="1374" spans="1:9" s="35" customFormat="1" ht="112.5" x14ac:dyDescent="0.25">
      <c r="A1374" s="35" t="s">
        <v>4151</v>
      </c>
      <c r="B1374" s="36" t="s">
        <v>4152</v>
      </c>
      <c r="C1374" s="39">
        <v>377910</v>
      </c>
      <c r="D1374" s="39">
        <v>321223.5</v>
      </c>
      <c r="E1374" s="52">
        <v>44502</v>
      </c>
      <c r="F1374" s="52">
        <v>45107</v>
      </c>
      <c r="G1374" s="35" t="s">
        <v>2149</v>
      </c>
      <c r="H1374" s="36" t="s">
        <v>4153</v>
      </c>
      <c r="I1374" s="35" t="s">
        <v>62</v>
      </c>
    </row>
    <row r="1375" spans="1:9" s="35" customFormat="1" ht="33.75" x14ac:dyDescent="0.25">
      <c r="A1375" s="35" t="s">
        <v>4154</v>
      </c>
      <c r="B1375" s="36" t="s">
        <v>4155</v>
      </c>
      <c r="C1375" s="39">
        <v>336563.76</v>
      </c>
      <c r="D1375" s="39">
        <v>286079.19</v>
      </c>
      <c r="E1375" s="52">
        <v>43466</v>
      </c>
      <c r="F1375" s="52">
        <v>45289</v>
      </c>
      <c r="G1375" s="35" t="s">
        <v>2149</v>
      </c>
      <c r="H1375" s="36" t="s">
        <v>4156</v>
      </c>
      <c r="I1375" s="35" t="s">
        <v>62</v>
      </c>
    </row>
    <row r="1376" spans="1:9" s="35" customFormat="1" ht="123.75" x14ac:dyDescent="0.25">
      <c r="A1376" s="35" t="s">
        <v>4157</v>
      </c>
      <c r="B1376" s="36" t="s">
        <v>4158</v>
      </c>
      <c r="C1376" s="39">
        <v>270148.75</v>
      </c>
      <c r="D1376" s="39">
        <v>229626.44</v>
      </c>
      <c r="E1376" s="52">
        <v>43887</v>
      </c>
      <c r="F1376" s="52">
        <v>45107</v>
      </c>
      <c r="G1376" s="35" t="s">
        <v>2149</v>
      </c>
      <c r="H1376" s="36" t="s">
        <v>4159</v>
      </c>
      <c r="I1376" s="35" t="s">
        <v>62</v>
      </c>
    </row>
    <row r="1377" spans="1:9" s="35" customFormat="1" ht="101.25" x14ac:dyDescent="0.25">
      <c r="A1377" s="35" t="s">
        <v>4160</v>
      </c>
      <c r="B1377" s="36" t="s">
        <v>4161</v>
      </c>
      <c r="C1377" s="39">
        <v>259230.14</v>
      </c>
      <c r="D1377" s="39">
        <v>220345.62</v>
      </c>
      <c r="E1377" s="52">
        <v>43619</v>
      </c>
      <c r="F1377" s="52">
        <v>45016</v>
      </c>
      <c r="G1377" s="35" t="s">
        <v>2149</v>
      </c>
      <c r="H1377" s="36" t="s">
        <v>4162</v>
      </c>
      <c r="I1377" s="35" t="s">
        <v>62</v>
      </c>
    </row>
    <row r="1378" spans="1:9" x14ac:dyDescent="0.25">
      <c r="A1378" s="31"/>
      <c r="B1378" s="31"/>
      <c r="C1378" s="92"/>
      <c r="D1378" s="41"/>
    </row>
    <row r="1379" spans="1:9" ht="14.25" customHeight="1" x14ac:dyDescent="0.25">
      <c r="A1379" s="1"/>
      <c r="B1379" s="38"/>
      <c r="C1379" s="92"/>
      <c r="D1379" s="91"/>
    </row>
    <row r="1380" spans="1:9" x14ac:dyDescent="0.25">
      <c r="A1380" s="51"/>
      <c r="B1380" s="53"/>
      <c r="C1380" s="92"/>
      <c r="D1380" s="55"/>
      <c r="E1380" s="40"/>
    </row>
    <row r="1381" spans="1:9" x14ac:dyDescent="0.25">
      <c r="A1381" s="51"/>
      <c r="B1381" s="53"/>
      <c r="C1381" s="55"/>
      <c r="D1381" s="55"/>
    </row>
    <row r="1382" spans="1:9" x14ac:dyDescent="0.25">
      <c r="A1382" s="51"/>
      <c r="B1382" s="53"/>
      <c r="C1382" s="55"/>
      <c r="D1382" s="55"/>
    </row>
    <row r="1383" spans="1:9" x14ac:dyDescent="0.25">
      <c r="A1383" s="51"/>
      <c r="B1383" s="53"/>
      <c r="C1383" s="55"/>
      <c r="D1383" s="55"/>
    </row>
    <row r="1384" spans="1:9" x14ac:dyDescent="0.25">
      <c r="A1384" s="51"/>
      <c r="B1384" s="53"/>
      <c r="C1384" s="55"/>
      <c r="D1384" s="55"/>
    </row>
    <row r="1385" spans="1:9" x14ac:dyDescent="0.25">
      <c r="A1385" s="51"/>
      <c r="B1385" s="53"/>
      <c r="C1385" s="55"/>
      <c r="D1385" s="55"/>
    </row>
    <row r="1386" spans="1:9" x14ac:dyDescent="0.25">
      <c r="A1386" s="51"/>
      <c r="B1386" s="53"/>
      <c r="C1386" s="55"/>
      <c r="D1386" s="55"/>
    </row>
    <row r="1387" spans="1:9" x14ac:dyDescent="0.25">
      <c r="A1387" s="51"/>
      <c r="B1387" s="53"/>
      <c r="C1387" s="55"/>
      <c r="D1387" s="55"/>
    </row>
    <row r="1388" spans="1:9" x14ac:dyDescent="0.25">
      <c r="A1388" s="51"/>
      <c r="B1388" s="53"/>
      <c r="C1388" s="55"/>
      <c r="D1388" s="55"/>
    </row>
    <row r="1389" spans="1:9" x14ac:dyDescent="0.25">
      <c r="B1389" s="56"/>
      <c r="C1389" s="41"/>
      <c r="D1389" s="4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20B18-7F50-4399-BB25-F8B8AE34D47C}">
  <dimension ref="A1:I1392"/>
  <sheetViews>
    <sheetView topLeftCell="A67" workbookViewId="0"/>
  </sheetViews>
  <sheetFormatPr defaultRowHeight="15" x14ac:dyDescent="0.25"/>
  <cols>
    <col min="1" max="1" width="8.5703125" style="34" customWidth="1"/>
    <col min="2" max="2" width="48.5703125" style="37" customWidth="1"/>
    <col min="3" max="3" width="17.140625" style="34" customWidth="1"/>
    <col min="4" max="4" width="18.5703125" style="34" customWidth="1"/>
    <col min="5" max="5" width="10" style="34" customWidth="1"/>
    <col min="6" max="6" width="10.140625" style="34" customWidth="1"/>
    <col min="7" max="7" width="8.5703125" style="34" customWidth="1"/>
    <col min="8" max="8" width="150" style="37" customWidth="1"/>
    <col min="9" max="9" width="12.85546875" style="34" customWidth="1"/>
    <col min="10" max="16384" width="9.140625" style="34"/>
  </cols>
  <sheetData>
    <row r="1" spans="1:9" x14ac:dyDescent="0.25">
      <c r="A1" s="32" t="s">
        <v>57</v>
      </c>
      <c r="B1" s="33" t="s">
        <v>4163</v>
      </c>
      <c r="C1" s="32" t="s">
        <v>40</v>
      </c>
      <c r="D1" s="32" t="s">
        <v>4164</v>
      </c>
      <c r="E1" s="32" t="s">
        <v>4165</v>
      </c>
      <c r="F1" s="32" t="s">
        <v>4166</v>
      </c>
      <c r="G1" s="32" t="s">
        <v>33</v>
      </c>
      <c r="H1" s="33" t="s">
        <v>4167</v>
      </c>
      <c r="I1" s="32" t="s">
        <v>4168</v>
      </c>
    </row>
    <row r="2" spans="1:9" s="35" customFormat="1" ht="112.5" x14ac:dyDescent="0.25">
      <c r="A2" s="35" t="s">
        <v>72</v>
      </c>
      <c r="B2" s="36" t="s">
        <v>73</v>
      </c>
      <c r="C2" s="39">
        <v>285602.34999999998</v>
      </c>
      <c r="D2" s="39">
        <v>242761.99</v>
      </c>
      <c r="E2" s="30">
        <v>43341</v>
      </c>
      <c r="F2" s="30">
        <v>44418</v>
      </c>
      <c r="G2" s="35" t="s">
        <v>60</v>
      </c>
      <c r="H2" s="36" t="s">
        <v>74</v>
      </c>
      <c r="I2" s="35" t="s">
        <v>62</v>
      </c>
    </row>
    <row r="3" spans="1:9" s="35" customFormat="1" ht="101.25" x14ac:dyDescent="0.25">
      <c r="A3" s="35" t="s">
        <v>90</v>
      </c>
      <c r="B3" s="36" t="s">
        <v>91</v>
      </c>
      <c r="C3" s="39">
        <v>102071.4</v>
      </c>
      <c r="D3" s="39">
        <v>86760.69</v>
      </c>
      <c r="E3" s="30">
        <v>43347</v>
      </c>
      <c r="F3" s="30">
        <v>44900</v>
      </c>
      <c r="G3" s="35" t="s">
        <v>60</v>
      </c>
      <c r="H3" s="36" t="s">
        <v>92</v>
      </c>
      <c r="I3" s="35" t="s">
        <v>62</v>
      </c>
    </row>
    <row r="4" spans="1:9" s="35" customFormat="1" ht="33.75" x14ac:dyDescent="0.25">
      <c r="A4" s="35" t="s">
        <v>191</v>
      </c>
      <c r="B4" s="36" t="s">
        <v>192</v>
      </c>
      <c r="C4" s="39">
        <v>259241.67</v>
      </c>
      <c r="D4" s="39">
        <v>220355.42</v>
      </c>
      <c r="E4" s="30">
        <v>42927</v>
      </c>
      <c r="F4" s="30">
        <v>44804</v>
      </c>
      <c r="G4" s="35" t="s">
        <v>186</v>
      </c>
      <c r="H4" s="36" t="s">
        <v>193</v>
      </c>
      <c r="I4" s="35" t="s">
        <v>62</v>
      </c>
    </row>
    <row r="5" spans="1:9" s="35" customFormat="1" ht="45" x14ac:dyDescent="0.25">
      <c r="A5" s="35" t="s">
        <v>332</v>
      </c>
      <c r="B5" s="36" t="s">
        <v>333</v>
      </c>
      <c r="C5" s="39">
        <v>4181186.47</v>
      </c>
      <c r="D5" s="39">
        <v>1695805.61</v>
      </c>
      <c r="E5" s="30">
        <v>42005</v>
      </c>
      <c r="F5" s="30">
        <v>43159</v>
      </c>
      <c r="G5" s="35" t="s">
        <v>334</v>
      </c>
      <c r="H5" s="36" t="s">
        <v>335</v>
      </c>
      <c r="I5" s="35" t="s">
        <v>62</v>
      </c>
    </row>
    <row r="6" spans="1:9" s="35" customFormat="1" ht="33.75" x14ac:dyDescent="0.25">
      <c r="A6" s="35" t="s">
        <v>399</v>
      </c>
      <c r="B6" s="36" t="s">
        <v>400</v>
      </c>
      <c r="C6" s="39">
        <v>873107.02</v>
      </c>
      <c r="D6" s="39">
        <v>435123.39</v>
      </c>
      <c r="E6" s="30">
        <v>42979</v>
      </c>
      <c r="F6" s="30">
        <v>44123</v>
      </c>
      <c r="G6" s="35" t="s">
        <v>334</v>
      </c>
      <c r="H6" s="36" t="s">
        <v>401</v>
      </c>
      <c r="I6" s="35" t="s">
        <v>62</v>
      </c>
    </row>
    <row r="7" spans="1:9" s="35" customFormat="1" ht="22.5" x14ac:dyDescent="0.25">
      <c r="A7" s="35" t="s">
        <v>440</v>
      </c>
      <c r="B7" s="36" t="s">
        <v>441</v>
      </c>
      <c r="C7" s="39">
        <v>680000</v>
      </c>
      <c r="D7" s="39">
        <v>224400</v>
      </c>
      <c r="E7" s="30">
        <v>42828</v>
      </c>
      <c r="F7" s="30">
        <v>44043</v>
      </c>
      <c r="G7" s="35" t="s">
        <v>334</v>
      </c>
      <c r="H7" s="36" t="s">
        <v>442</v>
      </c>
      <c r="I7" s="35" t="s">
        <v>62</v>
      </c>
    </row>
    <row r="8" spans="1:9" s="35" customFormat="1" ht="22.5" x14ac:dyDescent="0.25">
      <c r="A8" s="35" t="s">
        <v>488</v>
      </c>
      <c r="B8" s="36" t="s">
        <v>489</v>
      </c>
      <c r="C8" s="39">
        <v>535000</v>
      </c>
      <c r="D8" s="39">
        <v>176550</v>
      </c>
      <c r="E8" s="30">
        <v>42836</v>
      </c>
      <c r="F8" s="30">
        <v>43190</v>
      </c>
      <c r="G8" s="35" t="s">
        <v>334</v>
      </c>
      <c r="H8" s="36" t="s">
        <v>490</v>
      </c>
      <c r="I8" s="35" t="s">
        <v>62</v>
      </c>
    </row>
    <row r="9" spans="1:9" s="35" customFormat="1" ht="11.25" x14ac:dyDescent="0.25">
      <c r="A9" s="35" t="s">
        <v>503</v>
      </c>
      <c r="B9" s="36" t="s">
        <v>504</v>
      </c>
      <c r="C9" s="39">
        <v>511405</v>
      </c>
      <c r="D9" s="39">
        <v>357983</v>
      </c>
      <c r="E9" s="30">
        <v>42370</v>
      </c>
      <c r="F9" s="30">
        <v>43100</v>
      </c>
      <c r="G9" s="35" t="s">
        <v>334</v>
      </c>
      <c r="H9" s="36" t="s">
        <v>505</v>
      </c>
      <c r="I9" s="35" t="s">
        <v>62</v>
      </c>
    </row>
    <row r="10" spans="1:9" s="35" customFormat="1" ht="33.75" x14ac:dyDescent="0.25">
      <c r="A10" s="35" t="s">
        <v>645</v>
      </c>
      <c r="B10" s="36" t="s">
        <v>646</v>
      </c>
      <c r="C10" s="39">
        <v>319229.28000000003</v>
      </c>
      <c r="D10" s="39">
        <v>140460.88</v>
      </c>
      <c r="E10" s="30">
        <v>42979</v>
      </c>
      <c r="F10" s="30">
        <v>44074</v>
      </c>
      <c r="G10" s="35" t="s">
        <v>334</v>
      </c>
      <c r="H10" s="36" t="s">
        <v>647</v>
      </c>
      <c r="I10" s="35" t="s">
        <v>62</v>
      </c>
    </row>
    <row r="11" spans="1:9" s="35" customFormat="1" ht="22.5" x14ac:dyDescent="0.25">
      <c r="A11" s="35" t="s">
        <v>651</v>
      </c>
      <c r="B11" s="36" t="s">
        <v>652</v>
      </c>
      <c r="C11" s="39">
        <v>314589</v>
      </c>
      <c r="D11" s="39">
        <v>61564</v>
      </c>
      <c r="E11" s="30">
        <v>42675</v>
      </c>
      <c r="F11" s="30">
        <v>43434</v>
      </c>
      <c r="G11" s="35" t="s">
        <v>334</v>
      </c>
      <c r="H11" s="36" t="s">
        <v>653</v>
      </c>
      <c r="I11" s="35" t="s">
        <v>62</v>
      </c>
    </row>
    <row r="12" spans="1:9" s="35" customFormat="1" ht="33.75" x14ac:dyDescent="0.25">
      <c r="A12" s="35" t="s">
        <v>657</v>
      </c>
      <c r="B12" s="36" t="s">
        <v>658</v>
      </c>
      <c r="C12" s="39">
        <v>309470.40999999997</v>
      </c>
      <c r="D12" s="39">
        <v>136166.98000000001</v>
      </c>
      <c r="E12" s="30">
        <v>42979</v>
      </c>
      <c r="F12" s="30">
        <v>44074</v>
      </c>
      <c r="G12" s="35" t="s">
        <v>334</v>
      </c>
      <c r="H12" s="36" t="s">
        <v>659</v>
      </c>
      <c r="I12" s="35" t="s">
        <v>62</v>
      </c>
    </row>
    <row r="13" spans="1:9" s="35" customFormat="1" ht="45" x14ac:dyDescent="0.25">
      <c r="A13" s="35" t="s">
        <v>662</v>
      </c>
      <c r="B13" s="36" t="s">
        <v>663</v>
      </c>
      <c r="C13" s="39">
        <v>302417</v>
      </c>
      <c r="D13" s="39">
        <v>30477.599999999999</v>
      </c>
      <c r="E13" s="30">
        <v>43194</v>
      </c>
      <c r="F13" s="30">
        <v>43555</v>
      </c>
      <c r="G13" s="35" t="s">
        <v>334</v>
      </c>
      <c r="H13" s="36" t="s">
        <v>664</v>
      </c>
      <c r="I13" s="35" t="s">
        <v>62</v>
      </c>
    </row>
    <row r="14" spans="1:9" s="35" customFormat="1" ht="33.75" x14ac:dyDescent="0.25">
      <c r="A14" s="35" t="s">
        <v>665</v>
      </c>
      <c r="B14" s="36" t="s">
        <v>663</v>
      </c>
      <c r="C14" s="39">
        <v>300000</v>
      </c>
      <c r="D14" s="39">
        <v>99000</v>
      </c>
      <c r="E14" s="30">
        <v>43556</v>
      </c>
      <c r="F14" s="30">
        <v>44012</v>
      </c>
      <c r="G14" s="35" t="s">
        <v>334</v>
      </c>
      <c r="H14" s="36" t="s">
        <v>666</v>
      </c>
      <c r="I14" s="35" t="s">
        <v>62</v>
      </c>
    </row>
    <row r="15" spans="1:9" s="35" customFormat="1" ht="33.75" x14ac:dyDescent="0.25">
      <c r="A15" s="35" t="s">
        <v>756</v>
      </c>
      <c r="B15" s="36" t="s">
        <v>757</v>
      </c>
      <c r="C15" s="39">
        <v>241433.31</v>
      </c>
      <c r="D15" s="39">
        <v>120716.65</v>
      </c>
      <c r="E15" s="30">
        <v>42005</v>
      </c>
      <c r="F15" s="30">
        <v>42825</v>
      </c>
      <c r="G15" s="35" t="s">
        <v>334</v>
      </c>
      <c r="H15" s="36" t="s">
        <v>758</v>
      </c>
      <c r="I15" s="35" t="s">
        <v>62</v>
      </c>
    </row>
    <row r="16" spans="1:9" s="35" customFormat="1" ht="11.25" x14ac:dyDescent="0.25">
      <c r="A16" s="35" t="s">
        <v>828</v>
      </c>
      <c r="B16" s="36" t="s">
        <v>829</v>
      </c>
      <c r="C16" s="39">
        <v>212925.23</v>
      </c>
      <c r="D16" s="39">
        <v>106462.61</v>
      </c>
      <c r="E16" s="30">
        <v>42826</v>
      </c>
      <c r="F16" s="30">
        <v>43465</v>
      </c>
      <c r="G16" s="35" t="s">
        <v>334</v>
      </c>
      <c r="H16" s="36" t="s">
        <v>830</v>
      </c>
      <c r="I16" s="35" t="s">
        <v>62</v>
      </c>
    </row>
    <row r="17" spans="1:9" s="35" customFormat="1" ht="22.5" x14ac:dyDescent="0.25">
      <c r="A17" s="35" t="s">
        <v>852</v>
      </c>
      <c r="B17" s="36" t="s">
        <v>853</v>
      </c>
      <c r="C17" s="39">
        <v>200098</v>
      </c>
      <c r="D17" s="39">
        <v>100049</v>
      </c>
      <c r="E17" s="30">
        <v>43466</v>
      </c>
      <c r="F17" s="30">
        <v>44196</v>
      </c>
      <c r="G17" s="35" t="s">
        <v>334</v>
      </c>
      <c r="H17" s="36" t="s">
        <v>854</v>
      </c>
      <c r="I17" s="35" t="s">
        <v>62</v>
      </c>
    </row>
    <row r="18" spans="1:9" s="35" customFormat="1" ht="67.5" x14ac:dyDescent="0.25">
      <c r="A18" s="35" t="s">
        <v>861</v>
      </c>
      <c r="B18" s="36" t="s">
        <v>862</v>
      </c>
      <c r="C18" s="39">
        <v>199548.94</v>
      </c>
      <c r="D18" s="39">
        <v>69842.13</v>
      </c>
      <c r="E18" s="30">
        <v>43277</v>
      </c>
      <c r="F18" s="30">
        <v>44119</v>
      </c>
      <c r="G18" s="35" t="s">
        <v>334</v>
      </c>
      <c r="H18" s="36" t="s">
        <v>863</v>
      </c>
      <c r="I18" s="35" t="s">
        <v>62</v>
      </c>
    </row>
    <row r="19" spans="1:9" s="35" customFormat="1" ht="11.25" x14ac:dyDescent="0.25">
      <c r="A19" s="35" t="s">
        <v>888</v>
      </c>
      <c r="B19" s="36" t="s">
        <v>889</v>
      </c>
      <c r="C19" s="39">
        <v>189617.1</v>
      </c>
      <c r="D19" s="39">
        <v>77467.39</v>
      </c>
      <c r="E19" s="30">
        <v>42186</v>
      </c>
      <c r="F19" s="30">
        <v>43100</v>
      </c>
      <c r="G19" s="35" t="s">
        <v>334</v>
      </c>
      <c r="H19" s="36" t="s">
        <v>890</v>
      </c>
      <c r="I19" s="35" t="s">
        <v>62</v>
      </c>
    </row>
    <row r="20" spans="1:9" s="35" customFormat="1" ht="22.5" x14ac:dyDescent="0.25">
      <c r="A20" s="35" t="s">
        <v>902</v>
      </c>
      <c r="B20" s="36" t="s">
        <v>903</v>
      </c>
      <c r="C20" s="39">
        <v>184380</v>
      </c>
      <c r="D20" s="39">
        <v>90696.89</v>
      </c>
      <c r="E20" s="30">
        <v>43466</v>
      </c>
      <c r="F20" s="30">
        <v>44561</v>
      </c>
      <c r="G20" s="35" t="s">
        <v>334</v>
      </c>
      <c r="H20" s="36" t="s">
        <v>904</v>
      </c>
      <c r="I20" s="35" t="s">
        <v>62</v>
      </c>
    </row>
    <row r="21" spans="1:9" s="35" customFormat="1" ht="33.75" x14ac:dyDescent="0.25">
      <c r="A21" s="35" t="s">
        <v>926</v>
      </c>
      <c r="B21" s="36" t="s">
        <v>927</v>
      </c>
      <c r="C21" s="39">
        <v>173950.85</v>
      </c>
      <c r="D21" s="39">
        <v>86975.43</v>
      </c>
      <c r="E21" s="30">
        <v>42736</v>
      </c>
      <c r="F21" s="30">
        <v>43830</v>
      </c>
      <c r="G21" s="35" t="s">
        <v>334</v>
      </c>
      <c r="H21" s="36" t="s">
        <v>928</v>
      </c>
      <c r="I21" s="35" t="s">
        <v>62</v>
      </c>
    </row>
    <row r="22" spans="1:9" s="35" customFormat="1" ht="22.5" x14ac:dyDescent="0.25">
      <c r="A22" s="35" t="s">
        <v>929</v>
      </c>
      <c r="B22" s="36" t="s">
        <v>930</v>
      </c>
      <c r="C22" s="39">
        <v>173288.38</v>
      </c>
      <c r="D22" s="39">
        <v>54793.52</v>
      </c>
      <c r="E22" s="30">
        <v>43101</v>
      </c>
      <c r="F22" s="30">
        <v>44012</v>
      </c>
      <c r="G22" s="35" t="s">
        <v>334</v>
      </c>
      <c r="H22" s="36" t="s">
        <v>931</v>
      </c>
      <c r="I22" s="35" t="s">
        <v>62</v>
      </c>
    </row>
    <row r="23" spans="1:9" s="35" customFormat="1" ht="33.75" x14ac:dyDescent="0.25">
      <c r="A23" s="35" t="s">
        <v>970</v>
      </c>
      <c r="B23" s="36" t="s">
        <v>971</v>
      </c>
      <c r="C23" s="39">
        <v>156839.5</v>
      </c>
      <c r="D23" s="39">
        <v>49293</v>
      </c>
      <c r="E23" s="30">
        <v>42005</v>
      </c>
      <c r="F23" s="30">
        <v>42735</v>
      </c>
      <c r="G23" s="35" t="s">
        <v>334</v>
      </c>
      <c r="H23" s="36" t="s">
        <v>972</v>
      </c>
      <c r="I23" s="35" t="s">
        <v>62</v>
      </c>
    </row>
    <row r="24" spans="1:9" s="35" customFormat="1" ht="22.5" x14ac:dyDescent="0.25">
      <c r="A24" s="35" t="s">
        <v>988</v>
      </c>
      <c r="B24" s="36" t="s">
        <v>989</v>
      </c>
      <c r="C24" s="39">
        <v>152266.26999999999</v>
      </c>
      <c r="D24" s="39">
        <v>91360</v>
      </c>
      <c r="E24" s="30">
        <v>42186</v>
      </c>
      <c r="F24" s="30">
        <v>42916</v>
      </c>
      <c r="G24" s="35" t="s">
        <v>334</v>
      </c>
      <c r="H24" s="36" t="s">
        <v>990</v>
      </c>
      <c r="I24" s="35" t="s">
        <v>62</v>
      </c>
    </row>
    <row r="25" spans="1:9" s="35" customFormat="1" ht="33.75" x14ac:dyDescent="0.25">
      <c r="A25" s="35" t="s">
        <v>1055</v>
      </c>
      <c r="B25" s="36" t="s">
        <v>1056</v>
      </c>
      <c r="C25" s="39">
        <v>132000</v>
      </c>
      <c r="D25" s="39">
        <v>52800</v>
      </c>
      <c r="E25" s="30">
        <v>43766</v>
      </c>
      <c r="F25" s="30">
        <v>44926</v>
      </c>
      <c r="G25" s="35" t="s">
        <v>334</v>
      </c>
      <c r="H25" s="36" t="s">
        <v>1057</v>
      </c>
      <c r="I25" s="35" t="s">
        <v>62</v>
      </c>
    </row>
    <row r="26" spans="1:9" s="35" customFormat="1" ht="67.5" x14ac:dyDescent="0.25">
      <c r="A26" s="35" t="s">
        <v>1136</v>
      </c>
      <c r="B26" s="36" t="s">
        <v>1137</v>
      </c>
      <c r="C26" s="39">
        <v>103534</v>
      </c>
      <c r="D26" s="39">
        <v>72474</v>
      </c>
      <c r="E26" s="30">
        <v>42736</v>
      </c>
      <c r="F26" s="30">
        <v>43281</v>
      </c>
      <c r="G26" s="35" t="s">
        <v>334</v>
      </c>
      <c r="H26" s="36" t="s">
        <v>1138</v>
      </c>
      <c r="I26" s="35" t="s">
        <v>62</v>
      </c>
    </row>
    <row r="27" spans="1:9" s="35" customFormat="1" ht="56.25" x14ac:dyDescent="0.25">
      <c r="A27" s="35" t="s">
        <v>1155</v>
      </c>
      <c r="B27" s="36" t="s">
        <v>1156</v>
      </c>
      <c r="C27" s="39">
        <v>100874.02</v>
      </c>
      <c r="D27" s="39">
        <v>35305.910000000003</v>
      </c>
      <c r="E27" s="30">
        <v>43277</v>
      </c>
      <c r="F27" s="30">
        <v>44134</v>
      </c>
      <c r="G27" s="35" t="s">
        <v>334</v>
      </c>
      <c r="H27" s="36" t="s">
        <v>1157</v>
      </c>
      <c r="I27" s="35" t="s">
        <v>62</v>
      </c>
    </row>
    <row r="28" spans="1:9" s="35" customFormat="1" ht="22.5" x14ac:dyDescent="0.25">
      <c r="A28" s="35" t="s">
        <v>1222</v>
      </c>
      <c r="B28" s="36" t="s">
        <v>1223</v>
      </c>
      <c r="C28" s="39">
        <v>86259.31</v>
      </c>
      <c r="D28" s="39">
        <v>51756</v>
      </c>
      <c r="E28" s="30">
        <v>42767</v>
      </c>
      <c r="F28" s="30">
        <v>43465</v>
      </c>
      <c r="G28" s="35" t="s">
        <v>334</v>
      </c>
      <c r="H28" s="36" t="s">
        <v>1224</v>
      </c>
      <c r="I28" s="35" t="s">
        <v>62</v>
      </c>
    </row>
    <row r="29" spans="1:9" s="35" customFormat="1" ht="22.5" x14ac:dyDescent="0.25">
      <c r="A29" s="35" t="s">
        <v>1251</v>
      </c>
      <c r="B29" s="36" t="s">
        <v>1252</v>
      </c>
      <c r="C29" s="39">
        <v>79545.13</v>
      </c>
      <c r="D29" s="39">
        <v>19381.560000000001</v>
      </c>
      <c r="E29" s="30">
        <v>42005</v>
      </c>
      <c r="F29" s="30">
        <v>42369</v>
      </c>
      <c r="G29" s="35" t="s">
        <v>334</v>
      </c>
      <c r="H29" s="36" t="s">
        <v>1253</v>
      </c>
      <c r="I29" s="35" t="s">
        <v>62</v>
      </c>
    </row>
    <row r="30" spans="1:9" s="35" customFormat="1" ht="33.75" x14ac:dyDescent="0.25">
      <c r="A30" s="35" t="s">
        <v>1266</v>
      </c>
      <c r="B30" s="36" t="s">
        <v>1267</v>
      </c>
      <c r="C30" s="39">
        <v>77237.679999999993</v>
      </c>
      <c r="D30" s="39">
        <v>30895.07</v>
      </c>
      <c r="E30" s="30">
        <v>43286</v>
      </c>
      <c r="F30" s="30">
        <v>44926</v>
      </c>
      <c r="G30" s="35" t="s">
        <v>334</v>
      </c>
      <c r="H30" s="36" t="s">
        <v>1268</v>
      </c>
      <c r="I30" s="35" t="s">
        <v>62</v>
      </c>
    </row>
    <row r="31" spans="1:9" s="35" customFormat="1" ht="33.75" x14ac:dyDescent="0.25">
      <c r="A31" s="35" t="s">
        <v>1300</v>
      </c>
      <c r="B31" s="36" t="s">
        <v>1301</v>
      </c>
      <c r="C31" s="39">
        <v>71920</v>
      </c>
      <c r="D31" s="39">
        <v>26198</v>
      </c>
      <c r="E31" s="30">
        <v>42005</v>
      </c>
      <c r="F31" s="30">
        <v>42551</v>
      </c>
      <c r="G31" s="35" t="s">
        <v>334</v>
      </c>
      <c r="H31" s="36" t="s">
        <v>1302</v>
      </c>
      <c r="I31" s="35" t="s">
        <v>62</v>
      </c>
    </row>
    <row r="32" spans="1:9" s="35" customFormat="1" ht="33.75" x14ac:dyDescent="0.25">
      <c r="A32" s="35" t="s">
        <v>1332</v>
      </c>
      <c r="B32" s="36" t="s">
        <v>1333</v>
      </c>
      <c r="C32" s="39">
        <v>65872.58</v>
      </c>
      <c r="D32" s="39">
        <v>32936.29</v>
      </c>
      <c r="E32" s="30">
        <v>42005</v>
      </c>
      <c r="F32" s="30">
        <v>42369</v>
      </c>
      <c r="G32" s="35" t="s">
        <v>334</v>
      </c>
      <c r="H32" s="36" t="s">
        <v>1334</v>
      </c>
      <c r="I32" s="35" t="s">
        <v>62</v>
      </c>
    </row>
    <row r="33" spans="1:9" s="35" customFormat="1" ht="22.5" x14ac:dyDescent="0.25">
      <c r="A33" s="35" t="s">
        <v>1338</v>
      </c>
      <c r="B33" s="36" t="s">
        <v>1339</v>
      </c>
      <c r="C33" s="39">
        <v>65688</v>
      </c>
      <c r="D33" s="39">
        <v>32844</v>
      </c>
      <c r="E33" s="30">
        <v>42370</v>
      </c>
      <c r="F33" s="30">
        <v>42735</v>
      </c>
      <c r="G33" s="35" t="s">
        <v>334</v>
      </c>
      <c r="H33" s="36" t="s">
        <v>1340</v>
      </c>
      <c r="I33" s="35" t="s">
        <v>62</v>
      </c>
    </row>
    <row r="34" spans="1:9" s="35" customFormat="1" ht="22.5" x14ac:dyDescent="0.25">
      <c r="A34" s="35" t="s">
        <v>1397</v>
      </c>
      <c r="B34" s="36" t="s">
        <v>1398</v>
      </c>
      <c r="C34" s="39">
        <v>59836.22</v>
      </c>
      <c r="D34" s="39">
        <v>23934.49</v>
      </c>
      <c r="E34" s="30">
        <v>42736</v>
      </c>
      <c r="F34" s="30">
        <v>43100</v>
      </c>
      <c r="G34" s="35" t="s">
        <v>334</v>
      </c>
      <c r="H34" s="36" t="s">
        <v>1399</v>
      </c>
      <c r="I34" s="35" t="s">
        <v>62</v>
      </c>
    </row>
    <row r="35" spans="1:9" s="35" customFormat="1" ht="22.5" x14ac:dyDescent="0.25">
      <c r="A35" s="35" t="s">
        <v>1405</v>
      </c>
      <c r="B35" s="36" t="s">
        <v>1406</v>
      </c>
      <c r="C35" s="39">
        <v>57743.58</v>
      </c>
      <c r="D35" s="39">
        <v>23097.43</v>
      </c>
      <c r="E35" s="30">
        <v>43101</v>
      </c>
      <c r="F35" s="30">
        <v>43465</v>
      </c>
      <c r="G35" s="35" t="s">
        <v>334</v>
      </c>
      <c r="H35" s="36" t="s">
        <v>1407</v>
      </c>
      <c r="I35" s="35" t="s">
        <v>62</v>
      </c>
    </row>
    <row r="36" spans="1:9" s="35" customFormat="1" ht="22.5" x14ac:dyDescent="0.25">
      <c r="A36" s="35" t="s">
        <v>1411</v>
      </c>
      <c r="B36" s="36" t="s">
        <v>1412</v>
      </c>
      <c r="C36" s="39">
        <v>55076.800000000003</v>
      </c>
      <c r="D36" s="39">
        <v>27538.400000000001</v>
      </c>
      <c r="E36" s="30">
        <v>42979</v>
      </c>
      <c r="F36" s="30">
        <v>43465</v>
      </c>
      <c r="G36" s="35" t="s">
        <v>334</v>
      </c>
      <c r="H36" s="36" t="s">
        <v>1413</v>
      </c>
      <c r="I36" s="35" t="s">
        <v>62</v>
      </c>
    </row>
    <row r="37" spans="1:9" s="35" customFormat="1" ht="11.25" x14ac:dyDescent="0.25">
      <c r="A37" s="35" t="s">
        <v>1432</v>
      </c>
      <c r="B37" s="36" t="s">
        <v>1433</v>
      </c>
      <c r="C37" s="39">
        <v>50125.73</v>
      </c>
      <c r="D37" s="39">
        <v>27040</v>
      </c>
      <c r="E37" s="30">
        <v>42156</v>
      </c>
      <c r="F37" s="30">
        <v>43281</v>
      </c>
      <c r="G37" s="35" t="s">
        <v>334</v>
      </c>
      <c r="H37" s="36" t="s">
        <v>359</v>
      </c>
      <c r="I37" s="35" t="s">
        <v>62</v>
      </c>
    </row>
    <row r="38" spans="1:9" s="35" customFormat="1" ht="33.75" x14ac:dyDescent="0.25">
      <c r="A38" s="35" t="s">
        <v>1453</v>
      </c>
      <c r="B38" s="36" t="s">
        <v>1454</v>
      </c>
      <c r="C38" s="39">
        <v>48000</v>
      </c>
      <c r="D38" s="39">
        <v>24000</v>
      </c>
      <c r="E38" s="30">
        <v>42795</v>
      </c>
      <c r="F38" s="30">
        <v>43465</v>
      </c>
      <c r="G38" s="35" t="s">
        <v>334</v>
      </c>
      <c r="H38" s="36" t="s">
        <v>1455</v>
      </c>
      <c r="I38" s="35" t="s">
        <v>62</v>
      </c>
    </row>
    <row r="39" spans="1:9" s="35" customFormat="1" ht="33.75" x14ac:dyDescent="0.25">
      <c r="A39" s="35" t="s">
        <v>1554</v>
      </c>
      <c r="B39" s="36" t="s">
        <v>1555</v>
      </c>
      <c r="C39" s="39">
        <v>32857.19</v>
      </c>
      <c r="D39" s="39">
        <v>8849.4</v>
      </c>
      <c r="E39" s="30">
        <v>42370</v>
      </c>
      <c r="F39" s="30">
        <v>42735</v>
      </c>
      <c r="G39" s="35" t="s">
        <v>334</v>
      </c>
      <c r="H39" s="36" t="s">
        <v>1556</v>
      </c>
      <c r="I39" s="35" t="s">
        <v>62</v>
      </c>
    </row>
    <row r="40" spans="1:9" s="35" customFormat="1" ht="45" x14ac:dyDescent="0.25">
      <c r="A40" s="35" t="s">
        <v>1559</v>
      </c>
      <c r="B40" s="36" t="s">
        <v>1560</v>
      </c>
      <c r="C40" s="39">
        <v>32567</v>
      </c>
      <c r="D40" s="39">
        <v>18669</v>
      </c>
      <c r="E40" s="30">
        <v>42736</v>
      </c>
      <c r="F40" s="30">
        <v>43100</v>
      </c>
      <c r="G40" s="35" t="s">
        <v>334</v>
      </c>
      <c r="H40" s="36" t="s">
        <v>1561</v>
      </c>
      <c r="I40" s="35" t="s">
        <v>62</v>
      </c>
    </row>
    <row r="41" spans="1:9" s="35" customFormat="1" ht="11.25" x14ac:dyDescent="0.25">
      <c r="A41" s="35" t="s">
        <v>1562</v>
      </c>
      <c r="B41" s="36" t="s">
        <v>1563</v>
      </c>
      <c r="C41" s="39">
        <v>32249.38</v>
      </c>
      <c r="D41" s="39">
        <v>17548</v>
      </c>
      <c r="E41" s="30">
        <v>41640</v>
      </c>
      <c r="F41" s="30">
        <v>43281</v>
      </c>
      <c r="G41" s="35" t="s">
        <v>334</v>
      </c>
      <c r="H41" s="36" t="s">
        <v>359</v>
      </c>
      <c r="I41" s="35" t="s">
        <v>62</v>
      </c>
    </row>
    <row r="42" spans="1:9" s="35" customFormat="1" ht="22.5" x14ac:dyDescent="0.25">
      <c r="A42" s="35" t="s">
        <v>1579</v>
      </c>
      <c r="B42" s="36" t="s">
        <v>1580</v>
      </c>
      <c r="C42" s="39">
        <v>29220</v>
      </c>
      <c r="D42" s="39">
        <v>14610</v>
      </c>
      <c r="E42" s="30">
        <v>42475</v>
      </c>
      <c r="F42" s="30">
        <v>42735</v>
      </c>
      <c r="G42" s="35" t="s">
        <v>334</v>
      </c>
      <c r="H42" s="36" t="s">
        <v>1580</v>
      </c>
      <c r="I42" s="35" t="s">
        <v>62</v>
      </c>
    </row>
    <row r="43" spans="1:9" s="35" customFormat="1" ht="33.75" x14ac:dyDescent="0.25">
      <c r="A43" s="35" t="s">
        <v>1587</v>
      </c>
      <c r="B43" s="36" t="s">
        <v>1588</v>
      </c>
      <c r="C43" s="39">
        <v>26400</v>
      </c>
      <c r="D43" s="39">
        <v>15840</v>
      </c>
      <c r="E43" s="30">
        <v>42005</v>
      </c>
      <c r="F43" s="30">
        <v>42369</v>
      </c>
      <c r="G43" s="35" t="s">
        <v>334</v>
      </c>
      <c r="H43" s="36" t="s">
        <v>1589</v>
      </c>
      <c r="I43" s="35" t="s">
        <v>62</v>
      </c>
    </row>
    <row r="44" spans="1:9" s="35" customFormat="1" ht="22.5" x14ac:dyDescent="0.25">
      <c r="A44" s="35" t="s">
        <v>1593</v>
      </c>
      <c r="B44" s="36" t="s">
        <v>1594</v>
      </c>
      <c r="C44" s="39">
        <v>26287</v>
      </c>
      <c r="D44" s="39">
        <v>10514.8</v>
      </c>
      <c r="E44" s="30">
        <v>42005</v>
      </c>
      <c r="F44" s="30">
        <v>42735</v>
      </c>
      <c r="G44" s="35" t="s">
        <v>334</v>
      </c>
      <c r="H44" s="36" t="s">
        <v>1595</v>
      </c>
      <c r="I44" s="35" t="s">
        <v>62</v>
      </c>
    </row>
    <row r="45" spans="1:9" s="35" customFormat="1" ht="22.5" x14ac:dyDescent="0.25">
      <c r="A45" s="35" t="s">
        <v>1635</v>
      </c>
      <c r="B45" s="36" t="s">
        <v>1636</v>
      </c>
      <c r="C45" s="39">
        <v>21619.25</v>
      </c>
      <c r="D45" s="39">
        <v>12949</v>
      </c>
      <c r="E45" s="30">
        <v>42736</v>
      </c>
      <c r="F45" s="30">
        <v>43100</v>
      </c>
      <c r="G45" s="35" t="s">
        <v>334</v>
      </c>
      <c r="H45" s="36" t="s">
        <v>1637</v>
      </c>
      <c r="I45" s="35" t="s">
        <v>62</v>
      </c>
    </row>
    <row r="46" spans="1:9" s="35" customFormat="1" ht="33.75" x14ac:dyDescent="0.25">
      <c r="A46" s="35" t="s">
        <v>1638</v>
      </c>
      <c r="B46" s="36" t="s">
        <v>1639</v>
      </c>
      <c r="C46" s="39">
        <v>21531.45</v>
      </c>
      <c r="D46" s="39">
        <v>12000</v>
      </c>
      <c r="E46" s="30">
        <v>42370</v>
      </c>
      <c r="F46" s="30">
        <v>42735</v>
      </c>
      <c r="G46" s="35" t="s">
        <v>334</v>
      </c>
      <c r="H46" s="36" t="s">
        <v>1640</v>
      </c>
      <c r="I46" s="35" t="s">
        <v>62</v>
      </c>
    </row>
    <row r="47" spans="1:9" s="35" customFormat="1" ht="22.5" x14ac:dyDescent="0.25">
      <c r="A47" s="35" t="s">
        <v>1655</v>
      </c>
      <c r="B47" s="36" t="s">
        <v>1656</v>
      </c>
      <c r="C47" s="39">
        <v>18931.650000000001</v>
      </c>
      <c r="D47" s="39">
        <v>5679.5</v>
      </c>
      <c r="E47" s="30">
        <v>42005</v>
      </c>
      <c r="F47" s="30">
        <v>42369</v>
      </c>
      <c r="G47" s="35" t="s">
        <v>334</v>
      </c>
      <c r="H47" s="36" t="s">
        <v>1657</v>
      </c>
      <c r="I47" s="35" t="s">
        <v>62</v>
      </c>
    </row>
    <row r="48" spans="1:9" s="35" customFormat="1" ht="22.5" x14ac:dyDescent="0.25">
      <c r="A48" s="35" t="s">
        <v>1677</v>
      </c>
      <c r="B48" s="36" t="s">
        <v>1678</v>
      </c>
      <c r="C48" s="39">
        <v>12977.6</v>
      </c>
      <c r="D48" s="39">
        <v>6488.8</v>
      </c>
      <c r="E48" s="30">
        <v>42370</v>
      </c>
      <c r="F48" s="30">
        <v>42735</v>
      </c>
      <c r="G48" s="35" t="s">
        <v>334</v>
      </c>
      <c r="H48" s="36" t="s">
        <v>1679</v>
      </c>
      <c r="I48" s="35" t="s">
        <v>62</v>
      </c>
    </row>
    <row r="49" spans="1:9" s="35" customFormat="1" ht="22.5" x14ac:dyDescent="0.25">
      <c r="A49" s="35" t="s">
        <v>1680</v>
      </c>
      <c r="B49" s="36" t="s">
        <v>1678</v>
      </c>
      <c r="C49" s="39">
        <v>12138.64</v>
      </c>
      <c r="D49" s="39">
        <v>6069.32</v>
      </c>
      <c r="E49" s="30">
        <v>42736</v>
      </c>
      <c r="F49" s="30">
        <v>43465</v>
      </c>
      <c r="G49" s="35" t="s">
        <v>334</v>
      </c>
      <c r="H49" s="36" t="s">
        <v>1681</v>
      </c>
      <c r="I49" s="35" t="s">
        <v>62</v>
      </c>
    </row>
    <row r="50" spans="1:9" s="35" customFormat="1" ht="11.25" x14ac:dyDescent="0.25">
      <c r="A50" s="35" t="s">
        <v>1836</v>
      </c>
      <c r="B50" s="36" t="s">
        <v>1837</v>
      </c>
      <c r="C50" s="39">
        <v>69081.23</v>
      </c>
      <c r="D50" s="39">
        <v>55264.98</v>
      </c>
      <c r="E50" s="30">
        <v>44136</v>
      </c>
      <c r="F50" s="30">
        <v>44865</v>
      </c>
      <c r="G50" s="35" t="s">
        <v>1698</v>
      </c>
      <c r="H50" s="36" t="s">
        <v>1838</v>
      </c>
      <c r="I50" s="35" t="s">
        <v>62</v>
      </c>
    </row>
    <row r="51" spans="1:9" s="35" customFormat="1" ht="22.5" x14ac:dyDescent="0.25">
      <c r="A51" s="35" t="s">
        <v>1906</v>
      </c>
      <c r="B51" s="36" t="s">
        <v>1907</v>
      </c>
      <c r="C51" s="39">
        <v>150000</v>
      </c>
      <c r="D51" s="39"/>
      <c r="E51" s="30">
        <v>43830</v>
      </c>
      <c r="F51" s="30">
        <v>44560</v>
      </c>
      <c r="G51" s="35" t="s">
        <v>1874</v>
      </c>
      <c r="H51" s="36" t="s">
        <v>1908</v>
      </c>
      <c r="I51" s="35" t="s">
        <v>62</v>
      </c>
    </row>
    <row r="52" spans="1:9" s="35" customFormat="1" ht="45" x14ac:dyDescent="0.25">
      <c r="A52" s="35" t="s">
        <v>1909</v>
      </c>
      <c r="B52" s="36" t="s">
        <v>1910</v>
      </c>
      <c r="C52" s="39">
        <v>107000</v>
      </c>
      <c r="D52" s="39"/>
      <c r="E52" s="30">
        <v>43466</v>
      </c>
      <c r="F52" s="30">
        <v>44377</v>
      </c>
      <c r="G52" s="35" t="s">
        <v>1874</v>
      </c>
      <c r="H52" s="36" t="s">
        <v>1911</v>
      </c>
      <c r="I52" s="35" t="s">
        <v>62</v>
      </c>
    </row>
    <row r="53" spans="1:9" s="35" customFormat="1" ht="168.75" x14ac:dyDescent="0.25">
      <c r="A53" s="35" t="s">
        <v>1924</v>
      </c>
      <c r="B53" s="36" t="s">
        <v>1925</v>
      </c>
      <c r="C53" s="39">
        <v>4808329.09</v>
      </c>
      <c r="D53" s="39">
        <v>4087079.72</v>
      </c>
      <c r="E53" s="30">
        <v>42401</v>
      </c>
      <c r="F53" s="30">
        <v>44865</v>
      </c>
      <c r="G53" s="35" t="s">
        <v>1926</v>
      </c>
      <c r="H53" s="36" t="s">
        <v>1927</v>
      </c>
      <c r="I53" s="35" t="s">
        <v>62</v>
      </c>
    </row>
    <row r="54" spans="1:9" s="35" customFormat="1" ht="247.5" x14ac:dyDescent="0.25">
      <c r="A54" s="35" t="s">
        <v>1934</v>
      </c>
      <c r="B54" s="36" t="s">
        <v>1935</v>
      </c>
      <c r="C54" s="39">
        <v>3536647.51</v>
      </c>
      <c r="D54" s="39">
        <v>3006150.39</v>
      </c>
      <c r="E54" s="30">
        <v>42644</v>
      </c>
      <c r="F54" s="30">
        <v>44439</v>
      </c>
      <c r="G54" s="35" t="s">
        <v>1926</v>
      </c>
      <c r="H54" s="36" t="s">
        <v>1936</v>
      </c>
      <c r="I54" s="35" t="s">
        <v>62</v>
      </c>
    </row>
    <row r="55" spans="1:9" s="35" customFormat="1" ht="135" x14ac:dyDescent="0.25">
      <c r="A55" s="35" t="s">
        <v>1937</v>
      </c>
      <c r="B55" s="36" t="s">
        <v>1938</v>
      </c>
      <c r="C55" s="39">
        <v>3392400</v>
      </c>
      <c r="D55" s="39">
        <v>2883540</v>
      </c>
      <c r="E55" s="30">
        <v>42736</v>
      </c>
      <c r="F55" s="30">
        <v>44406</v>
      </c>
      <c r="G55" s="35" t="s">
        <v>1926</v>
      </c>
      <c r="H55" s="36" t="s">
        <v>1939</v>
      </c>
      <c r="I55" s="35" t="s">
        <v>62</v>
      </c>
    </row>
    <row r="56" spans="1:9" s="35" customFormat="1" ht="258.75" x14ac:dyDescent="0.25">
      <c r="A56" s="35" t="s">
        <v>1958</v>
      </c>
      <c r="B56" s="36" t="s">
        <v>1959</v>
      </c>
      <c r="C56" s="39">
        <v>2362750.06</v>
      </c>
      <c r="D56" s="39">
        <v>2008337.55</v>
      </c>
      <c r="E56" s="30">
        <v>42705</v>
      </c>
      <c r="F56" s="30">
        <v>44596</v>
      </c>
      <c r="G56" s="35" t="s">
        <v>1926</v>
      </c>
      <c r="H56" s="36" t="s">
        <v>1960</v>
      </c>
      <c r="I56" s="35" t="s">
        <v>62</v>
      </c>
    </row>
    <row r="57" spans="1:9" s="35" customFormat="1" ht="191.25" x14ac:dyDescent="0.25">
      <c r="A57" s="35" t="s">
        <v>1964</v>
      </c>
      <c r="B57" s="36" t="s">
        <v>1965</v>
      </c>
      <c r="C57" s="39">
        <v>1871191.3</v>
      </c>
      <c r="D57" s="39">
        <v>1590512.6</v>
      </c>
      <c r="E57" s="30">
        <v>42614</v>
      </c>
      <c r="F57" s="30">
        <v>44651</v>
      </c>
      <c r="G57" s="35" t="s">
        <v>1926</v>
      </c>
      <c r="H57" s="36" t="s">
        <v>1966</v>
      </c>
      <c r="I57" s="35" t="s">
        <v>62</v>
      </c>
    </row>
    <row r="58" spans="1:9" s="35" customFormat="1" ht="270" x14ac:dyDescent="0.25">
      <c r="A58" s="35" t="s">
        <v>1973</v>
      </c>
      <c r="B58" s="36" t="s">
        <v>1974</v>
      </c>
      <c r="C58" s="39">
        <v>1637157.43</v>
      </c>
      <c r="D58" s="39">
        <v>1391583.81</v>
      </c>
      <c r="E58" s="30">
        <v>42628</v>
      </c>
      <c r="F58" s="30">
        <v>44453</v>
      </c>
      <c r="G58" s="35" t="s">
        <v>1926</v>
      </c>
      <c r="H58" s="36" t="s">
        <v>1975</v>
      </c>
      <c r="I58" s="35" t="s">
        <v>62</v>
      </c>
    </row>
    <row r="59" spans="1:9" s="35" customFormat="1" ht="258.75" x14ac:dyDescent="0.25">
      <c r="A59" s="35" t="s">
        <v>1976</v>
      </c>
      <c r="B59" s="36" t="s">
        <v>1977</v>
      </c>
      <c r="C59" s="39">
        <v>1582039.19</v>
      </c>
      <c r="D59" s="39">
        <v>1344733.31</v>
      </c>
      <c r="E59" s="30">
        <v>42737</v>
      </c>
      <c r="F59" s="30">
        <v>44317</v>
      </c>
      <c r="G59" s="35" t="s">
        <v>1926</v>
      </c>
      <c r="H59" s="36" t="s">
        <v>1978</v>
      </c>
      <c r="I59" s="35" t="s">
        <v>62</v>
      </c>
    </row>
    <row r="60" spans="1:9" s="35" customFormat="1" ht="180" x14ac:dyDescent="0.25">
      <c r="A60" s="35" t="s">
        <v>1982</v>
      </c>
      <c r="B60" s="36" t="s">
        <v>1983</v>
      </c>
      <c r="C60" s="39">
        <v>1498310</v>
      </c>
      <c r="D60" s="39">
        <v>1061852.3</v>
      </c>
      <c r="E60" s="30">
        <v>43313</v>
      </c>
      <c r="F60" s="30">
        <v>44542</v>
      </c>
      <c r="G60" s="35" t="s">
        <v>1926</v>
      </c>
      <c r="H60" s="36" t="s">
        <v>1984</v>
      </c>
      <c r="I60" s="35" t="s">
        <v>62</v>
      </c>
    </row>
    <row r="61" spans="1:9" s="35" customFormat="1" ht="157.5" x14ac:dyDescent="0.25">
      <c r="A61" s="35" t="s">
        <v>1985</v>
      </c>
      <c r="B61" s="36" t="s">
        <v>1986</v>
      </c>
      <c r="C61" s="39">
        <v>1407408.96</v>
      </c>
      <c r="D61" s="39">
        <v>1196297.6200000001</v>
      </c>
      <c r="E61" s="30">
        <v>42551</v>
      </c>
      <c r="F61" s="30">
        <v>44832</v>
      </c>
      <c r="G61" s="35" t="s">
        <v>1926</v>
      </c>
      <c r="H61" s="36" t="s">
        <v>1987</v>
      </c>
      <c r="I61" s="35" t="s">
        <v>62</v>
      </c>
    </row>
    <row r="62" spans="1:9" s="35" customFormat="1" ht="270" x14ac:dyDescent="0.25">
      <c r="A62" s="35" t="s">
        <v>1988</v>
      </c>
      <c r="B62" s="36" t="s">
        <v>1989</v>
      </c>
      <c r="C62" s="39">
        <v>1328690</v>
      </c>
      <c r="D62" s="39">
        <v>1129386.5</v>
      </c>
      <c r="E62" s="30">
        <v>42628</v>
      </c>
      <c r="F62" s="30">
        <v>44453</v>
      </c>
      <c r="G62" s="35" t="s">
        <v>1926</v>
      </c>
      <c r="H62" s="36" t="s">
        <v>1990</v>
      </c>
      <c r="I62" s="35" t="s">
        <v>62</v>
      </c>
    </row>
    <row r="63" spans="1:9" s="35" customFormat="1" ht="213.75" x14ac:dyDescent="0.25">
      <c r="A63" s="35" t="s">
        <v>1991</v>
      </c>
      <c r="B63" s="36" t="s">
        <v>1992</v>
      </c>
      <c r="C63" s="39">
        <v>1304843.8999999999</v>
      </c>
      <c r="D63" s="39">
        <v>1109117.31</v>
      </c>
      <c r="E63" s="30">
        <v>42307</v>
      </c>
      <c r="F63" s="30">
        <v>43646</v>
      </c>
      <c r="G63" s="35" t="s">
        <v>1926</v>
      </c>
      <c r="H63" s="36" t="s">
        <v>1993</v>
      </c>
      <c r="I63" s="35" t="s">
        <v>62</v>
      </c>
    </row>
    <row r="64" spans="1:9" s="35" customFormat="1" ht="258.75" x14ac:dyDescent="0.25">
      <c r="A64" s="35" t="s">
        <v>1994</v>
      </c>
      <c r="B64" s="36" t="s">
        <v>1995</v>
      </c>
      <c r="C64" s="39">
        <v>1201475</v>
      </c>
      <c r="D64" s="39">
        <v>1021253.75</v>
      </c>
      <c r="E64" s="30">
        <v>42648</v>
      </c>
      <c r="F64" s="30">
        <v>44423</v>
      </c>
      <c r="G64" s="35" t="s">
        <v>1926</v>
      </c>
      <c r="H64" s="36" t="s">
        <v>1996</v>
      </c>
      <c r="I64" s="35" t="s">
        <v>62</v>
      </c>
    </row>
    <row r="65" spans="1:9" s="35" customFormat="1" ht="247.5" x14ac:dyDescent="0.25">
      <c r="A65" s="35" t="s">
        <v>2006</v>
      </c>
      <c r="B65" s="36" t="s">
        <v>2007</v>
      </c>
      <c r="C65" s="39">
        <v>1111388.8700000001</v>
      </c>
      <c r="D65" s="39">
        <v>944680.54</v>
      </c>
      <c r="E65" s="30">
        <v>42898</v>
      </c>
      <c r="F65" s="30">
        <v>43373</v>
      </c>
      <c r="G65" s="35" t="s">
        <v>1926</v>
      </c>
      <c r="H65" s="36" t="s">
        <v>2008</v>
      </c>
      <c r="I65" s="35" t="s">
        <v>62</v>
      </c>
    </row>
    <row r="66" spans="1:9" s="35" customFormat="1" ht="236.25" x14ac:dyDescent="0.25">
      <c r="A66" s="35" t="s">
        <v>2009</v>
      </c>
      <c r="B66" s="36" t="s">
        <v>2010</v>
      </c>
      <c r="C66" s="39">
        <v>1043163</v>
      </c>
      <c r="D66" s="39">
        <v>886688.55</v>
      </c>
      <c r="E66" s="30">
        <v>42642</v>
      </c>
      <c r="F66" s="30">
        <v>44467</v>
      </c>
      <c r="G66" s="35" t="s">
        <v>1926</v>
      </c>
      <c r="H66" s="36" t="s">
        <v>2011</v>
      </c>
      <c r="I66" s="35" t="s">
        <v>62</v>
      </c>
    </row>
    <row r="67" spans="1:9" s="35" customFormat="1" ht="135" x14ac:dyDescent="0.25">
      <c r="A67" s="35" t="s">
        <v>2012</v>
      </c>
      <c r="B67" s="36" t="s">
        <v>2013</v>
      </c>
      <c r="C67" s="39">
        <v>1027042.06</v>
      </c>
      <c r="D67" s="39">
        <v>872985.75</v>
      </c>
      <c r="E67" s="30">
        <v>42675</v>
      </c>
      <c r="F67" s="30">
        <v>44467</v>
      </c>
      <c r="G67" s="35" t="s">
        <v>1926</v>
      </c>
      <c r="H67" s="36" t="s">
        <v>2014</v>
      </c>
      <c r="I67" s="35" t="s">
        <v>62</v>
      </c>
    </row>
    <row r="68" spans="1:9" s="35" customFormat="1" ht="225" x14ac:dyDescent="0.25">
      <c r="A68" s="35" t="s">
        <v>2042</v>
      </c>
      <c r="B68" s="36" t="s">
        <v>2043</v>
      </c>
      <c r="C68" s="39">
        <v>737291.49</v>
      </c>
      <c r="D68" s="39">
        <v>626697.76</v>
      </c>
      <c r="E68" s="30">
        <v>43631</v>
      </c>
      <c r="F68" s="30">
        <v>44255</v>
      </c>
      <c r="G68" s="35" t="s">
        <v>1926</v>
      </c>
      <c r="H68" s="36" t="s">
        <v>2044</v>
      </c>
      <c r="I68" s="35" t="s">
        <v>62</v>
      </c>
    </row>
    <row r="69" spans="1:9" s="35" customFormat="1" ht="180" x14ac:dyDescent="0.25">
      <c r="A69" s="35" t="s">
        <v>2057</v>
      </c>
      <c r="B69" s="36" t="s">
        <v>2058</v>
      </c>
      <c r="C69" s="39">
        <v>626983.37</v>
      </c>
      <c r="D69" s="39">
        <v>532935.86</v>
      </c>
      <c r="E69" s="30">
        <v>42346</v>
      </c>
      <c r="F69" s="30">
        <v>44173</v>
      </c>
      <c r="G69" s="35" t="s">
        <v>1926</v>
      </c>
      <c r="H69" s="36" t="s">
        <v>2059</v>
      </c>
      <c r="I69" s="35" t="s">
        <v>62</v>
      </c>
    </row>
    <row r="70" spans="1:9" s="35" customFormat="1" ht="225" x14ac:dyDescent="0.25">
      <c r="A70" s="35" t="s">
        <v>2063</v>
      </c>
      <c r="B70" s="36" t="s">
        <v>2064</v>
      </c>
      <c r="C70" s="39">
        <v>603889.6</v>
      </c>
      <c r="D70" s="39">
        <v>513306.16</v>
      </c>
      <c r="E70" s="30">
        <v>43524</v>
      </c>
      <c r="F70" s="30">
        <v>44255</v>
      </c>
      <c r="G70" s="35" t="s">
        <v>1926</v>
      </c>
      <c r="H70" s="36" t="s">
        <v>2065</v>
      </c>
      <c r="I70" s="35" t="s">
        <v>62</v>
      </c>
    </row>
    <row r="71" spans="1:9" s="35" customFormat="1" ht="270" x14ac:dyDescent="0.25">
      <c r="A71" s="35" t="s">
        <v>2072</v>
      </c>
      <c r="B71" s="36" t="s">
        <v>2073</v>
      </c>
      <c r="C71" s="39">
        <v>528257.81999999995</v>
      </c>
      <c r="D71" s="39">
        <v>449019.15</v>
      </c>
      <c r="E71" s="30">
        <v>42339</v>
      </c>
      <c r="F71" s="30">
        <v>43465</v>
      </c>
      <c r="G71" s="35" t="s">
        <v>1926</v>
      </c>
      <c r="H71" s="36" t="s">
        <v>2074</v>
      </c>
      <c r="I71" s="35" t="s">
        <v>62</v>
      </c>
    </row>
    <row r="72" spans="1:9" s="35" customFormat="1" ht="168.75" x14ac:dyDescent="0.25">
      <c r="A72" s="35" t="s">
        <v>2075</v>
      </c>
      <c r="B72" s="36" t="s">
        <v>2076</v>
      </c>
      <c r="C72" s="39">
        <v>508860</v>
      </c>
      <c r="D72" s="39">
        <v>432531</v>
      </c>
      <c r="E72" s="30">
        <v>42614</v>
      </c>
      <c r="F72" s="30">
        <v>44407</v>
      </c>
      <c r="G72" s="35" t="s">
        <v>1926</v>
      </c>
      <c r="H72" s="36" t="s">
        <v>2077</v>
      </c>
      <c r="I72" s="35" t="s">
        <v>62</v>
      </c>
    </row>
    <row r="73" spans="1:9" s="35" customFormat="1" ht="258.75" x14ac:dyDescent="0.25">
      <c r="A73" s="35" t="s">
        <v>2099</v>
      </c>
      <c r="B73" s="36" t="s">
        <v>2100</v>
      </c>
      <c r="C73" s="39">
        <v>292956.40999999997</v>
      </c>
      <c r="D73" s="39">
        <v>249012.95</v>
      </c>
      <c r="E73" s="30">
        <v>42704</v>
      </c>
      <c r="F73" s="30">
        <v>43646</v>
      </c>
      <c r="G73" s="35" t="s">
        <v>1926</v>
      </c>
      <c r="H73" s="36" t="s">
        <v>2101</v>
      </c>
      <c r="I73" s="35" t="s">
        <v>62</v>
      </c>
    </row>
    <row r="74" spans="1:9" s="35" customFormat="1" ht="135" x14ac:dyDescent="0.25">
      <c r="A74" s="35" t="s">
        <v>2114</v>
      </c>
      <c r="B74" s="36" t="s">
        <v>2115</v>
      </c>
      <c r="C74" s="39">
        <v>152658</v>
      </c>
      <c r="D74" s="39">
        <v>129759.3</v>
      </c>
      <c r="E74" s="30">
        <v>42426</v>
      </c>
      <c r="F74" s="30">
        <v>43159</v>
      </c>
      <c r="G74" s="35" t="s">
        <v>1926</v>
      </c>
      <c r="H74" s="36" t="s">
        <v>2116</v>
      </c>
      <c r="I74" s="35" t="s">
        <v>62</v>
      </c>
    </row>
    <row r="75" spans="1:9" s="35" customFormat="1" ht="56.25" x14ac:dyDescent="0.25">
      <c r="A75" s="35" t="s">
        <v>2166</v>
      </c>
      <c r="B75" s="36" t="s">
        <v>2167</v>
      </c>
      <c r="C75" s="39">
        <v>3675886.15</v>
      </c>
      <c r="D75" s="39">
        <v>3124503.23</v>
      </c>
      <c r="E75" s="30">
        <v>43027</v>
      </c>
      <c r="F75" s="30">
        <v>44012</v>
      </c>
      <c r="G75" s="35" t="s">
        <v>2149</v>
      </c>
      <c r="H75" s="36" t="s">
        <v>2168</v>
      </c>
      <c r="I75" s="35" t="s">
        <v>62</v>
      </c>
    </row>
    <row r="76" spans="1:9" s="35" customFormat="1" ht="56.25" x14ac:dyDescent="0.25">
      <c r="A76" s="35" t="s">
        <v>2169</v>
      </c>
      <c r="B76" s="36" t="s">
        <v>2170</v>
      </c>
      <c r="C76" s="39">
        <v>3428664.07</v>
      </c>
      <c r="D76" s="39">
        <v>2912072.93</v>
      </c>
      <c r="E76" s="30">
        <v>42459</v>
      </c>
      <c r="F76" s="30">
        <v>43921</v>
      </c>
      <c r="G76" s="35" t="s">
        <v>2149</v>
      </c>
      <c r="H76" s="36" t="s">
        <v>2171</v>
      </c>
      <c r="I76" s="35" t="s">
        <v>62</v>
      </c>
    </row>
    <row r="77" spans="1:9" s="35" customFormat="1" ht="56.25" x14ac:dyDescent="0.25">
      <c r="A77" s="35" t="s">
        <v>2181</v>
      </c>
      <c r="B77" s="36" t="s">
        <v>2182</v>
      </c>
      <c r="C77" s="39">
        <v>2502822.4900000002</v>
      </c>
      <c r="D77" s="39">
        <v>2127399.12</v>
      </c>
      <c r="E77" s="30">
        <v>43617</v>
      </c>
      <c r="F77" s="30">
        <v>44561</v>
      </c>
      <c r="G77" s="35" t="s">
        <v>2149</v>
      </c>
      <c r="H77" s="36" t="s">
        <v>2183</v>
      </c>
      <c r="I77" s="35" t="s">
        <v>62</v>
      </c>
    </row>
    <row r="78" spans="1:9" s="35" customFormat="1" ht="67.5" x14ac:dyDescent="0.25">
      <c r="A78" s="35" t="s">
        <v>2196</v>
      </c>
      <c r="B78" s="36" t="s">
        <v>2197</v>
      </c>
      <c r="C78" s="39">
        <v>1839573.31</v>
      </c>
      <c r="D78" s="39">
        <v>1553717.51</v>
      </c>
      <c r="E78" s="30">
        <v>42402</v>
      </c>
      <c r="F78" s="30">
        <v>44165</v>
      </c>
      <c r="G78" s="35" t="s">
        <v>2149</v>
      </c>
      <c r="H78" s="36" t="s">
        <v>2198</v>
      </c>
      <c r="I78" s="35" t="s">
        <v>62</v>
      </c>
    </row>
    <row r="79" spans="1:9" s="35" customFormat="1" ht="56.25" x14ac:dyDescent="0.25">
      <c r="A79" s="35" t="s">
        <v>2214</v>
      </c>
      <c r="B79" s="36" t="s">
        <v>2215</v>
      </c>
      <c r="C79" s="39">
        <v>1633776.08</v>
      </c>
      <c r="D79" s="39">
        <v>1388709.66</v>
      </c>
      <c r="E79" s="30">
        <v>42802</v>
      </c>
      <c r="F79" s="30">
        <v>44196</v>
      </c>
      <c r="G79" s="35" t="s">
        <v>2149</v>
      </c>
      <c r="H79" s="36" t="s">
        <v>2216</v>
      </c>
      <c r="I79" s="35" t="s">
        <v>62</v>
      </c>
    </row>
    <row r="80" spans="1:9" s="35" customFormat="1" ht="112.5" x14ac:dyDescent="0.25">
      <c r="A80" s="35" t="s">
        <v>2223</v>
      </c>
      <c r="B80" s="36" t="s">
        <v>2224</v>
      </c>
      <c r="C80" s="39">
        <v>1569069.45</v>
      </c>
      <c r="D80" s="39">
        <v>1333709.03</v>
      </c>
      <c r="E80" s="30">
        <v>42284</v>
      </c>
      <c r="F80" s="30">
        <v>44530</v>
      </c>
      <c r="G80" s="35" t="s">
        <v>2149</v>
      </c>
      <c r="H80" s="36" t="s">
        <v>2225</v>
      </c>
      <c r="I80" s="35" t="s">
        <v>62</v>
      </c>
    </row>
    <row r="81" spans="1:9" s="35" customFormat="1" ht="56.25" x14ac:dyDescent="0.25">
      <c r="A81" s="35" t="s">
        <v>2235</v>
      </c>
      <c r="B81" s="36" t="s">
        <v>2236</v>
      </c>
      <c r="C81" s="39">
        <v>1269709.28</v>
      </c>
      <c r="D81" s="39">
        <v>502677.9</v>
      </c>
      <c r="E81" s="30">
        <v>43159</v>
      </c>
      <c r="F81" s="30">
        <v>43404</v>
      </c>
      <c r="G81" s="35" t="s">
        <v>2149</v>
      </c>
      <c r="H81" s="36" t="s">
        <v>2237</v>
      </c>
      <c r="I81" s="35" t="s">
        <v>62</v>
      </c>
    </row>
    <row r="82" spans="1:9" s="35" customFormat="1" ht="112.5" x14ac:dyDescent="0.25">
      <c r="A82" s="35" t="s">
        <v>2259</v>
      </c>
      <c r="B82" s="36" t="s">
        <v>2260</v>
      </c>
      <c r="C82" s="39">
        <v>1156974.05</v>
      </c>
      <c r="D82" s="39">
        <v>889199.35</v>
      </c>
      <c r="E82" s="30">
        <v>43304</v>
      </c>
      <c r="F82" s="30">
        <v>43402</v>
      </c>
      <c r="G82" s="35" t="s">
        <v>2149</v>
      </c>
      <c r="H82" s="36" t="s">
        <v>2261</v>
      </c>
      <c r="I82" s="35" t="s">
        <v>62</v>
      </c>
    </row>
    <row r="83" spans="1:9" s="35" customFormat="1" ht="56.25" x14ac:dyDescent="0.25">
      <c r="A83" s="35" t="s">
        <v>2280</v>
      </c>
      <c r="B83" s="36" t="s">
        <v>2281</v>
      </c>
      <c r="C83" s="39">
        <v>1080629.95</v>
      </c>
      <c r="D83" s="39">
        <v>918535.45</v>
      </c>
      <c r="E83" s="30">
        <v>43584</v>
      </c>
      <c r="F83" s="30">
        <v>44012</v>
      </c>
      <c r="G83" s="35" t="s">
        <v>2149</v>
      </c>
      <c r="H83" s="36" t="s">
        <v>2282</v>
      </c>
      <c r="I83" s="35" t="s">
        <v>62</v>
      </c>
    </row>
    <row r="84" spans="1:9" s="35" customFormat="1" ht="112.5" x14ac:dyDescent="0.25">
      <c r="A84" s="35" t="s">
        <v>2298</v>
      </c>
      <c r="B84" s="36" t="s">
        <v>2299</v>
      </c>
      <c r="C84" s="39">
        <v>1009691.05</v>
      </c>
      <c r="D84" s="39">
        <v>858237.39</v>
      </c>
      <c r="E84" s="30">
        <v>43831</v>
      </c>
      <c r="F84" s="30">
        <v>44561</v>
      </c>
      <c r="G84" s="35" t="s">
        <v>2149</v>
      </c>
      <c r="H84" s="36" t="s">
        <v>2300</v>
      </c>
      <c r="I84" s="35" t="s">
        <v>62</v>
      </c>
    </row>
    <row r="85" spans="1:9" s="35" customFormat="1" ht="101.25" x14ac:dyDescent="0.25">
      <c r="A85" s="35" t="s">
        <v>2316</v>
      </c>
      <c r="B85" s="36" t="s">
        <v>2317</v>
      </c>
      <c r="C85" s="39">
        <v>935658.67</v>
      </c>
      <c r="D85" s="39">
        <v>654961.05000000005</v>
      </c>
      <c r="E85" s="30">
        <v>42461</v>
      </c>
      <c r="F85" s="30">
        <v>43008</v>
      </c>
      <c r="G85" s="35" t="s">
        <v>2149</v>
      </c>
      <c r="H85" s="36" t="s">
        <v>2318</v>
      </c>
      <c r="I85" s="35" t="s">
        <v>62</v>
      </c>
    </row>
    <row r="86" spans="1:9" s="35" customFormat="1" ht="78.75" x14ac:dyDescent="0.25">
      <c r="A86" s="35" t="s">
        <v>2319</v>
      </c>
      <c r="B86" s="36" t="s">
        <v>2320</v>
      </c>
      <c r="C86" s="39">
        <v>922478.99</v>
      </c>
      <c r="D86" s="39">
        <v>784107.14</v>
      </c>
      <c r="E86" s="30">
        <v>43889</v>
      </c>
      <c r="F86" s="30">
        <v>44561</v>
      </c>
      <c r="G86" s="35" t="s">
        <v>2149</v>
      </c>
      <c r="H86" s="36" t="s">
        <v>2321</v>
      </c>
      <c r="I86" s="35" t="s">
        <v>62</v>
      </c>
    </row>
    <row r="87" spans="1:9" s="35" customFormat="1" ht="112.5" x14ac:dyDescent="0.25">
      <c r="A87" s="35" t="s">
        <v>2340</v>
      </c>
      <c r="B87" s="36" t="s">
        <v>2341</v>
      </c>
      <c r="C87" s="39">
        <v>891997.17</v>
      </c>
      <c r="D87" s="39">
        <v>518983.4</v>
      </c>
      <c r="E87" s="30">
        <v>42828</v>
      </c>
      <c r="F87" s="30">
        <v>43923</v>
      </c>
      <c r="G87" s="35" t="s">
        <v>2149</v>
      </c>
      <c r="H87" s="36" t="s">
        <v>2342</v>
      </c>
      <c r="I87" s="35" t="s">
        <v>62</v>
      </c>
    </row>
    <row r="88" spans="1:9" s="35" customFormat="1" ht="112.5" x14ac:dyDescent="0.25">
      <c r="A88" s="35" t="s">
        <v>2373</v>
      </c>
      <c r="B88" s="36" t="s">
        <v>2374</v>
      </c>
      <c r="C88" s="39">
        <v>792483.12</v>
      </c>
      <c r="D88" s="39">
        <v>673610.65</v>
      </c>
      <c r="E88" s="30">
        <v>43188</v>
      </c>
      <c r="F88" s="30">
        <v>44926</v>
      </c>
      <c r="G88" s="35" t="s">
        <v>2149</v>
      </c>
      <c r="H88" s="36" t="s">
        <v>2375</v>
      </c>
      <c r="I88" s="35" t="s">
        <v>62</v>
      </c>
    </row>
    <row r="89" spans="1:9" s="35" customFormat="1" ht="101.25" x14ac:dyDescent="0.25">
      <c r="A89" s="35" t="s">
        <v>2457</v>
      </c>
      <c r="B89" s="36" t="s">
        <v>2458</v>
      </c>
      <c r="C89" s="39">
        <v>651149.16</v>
      </c>
      <c r="D89" s="39">
        <v>553476.78</v>
      </c>
      <c r="E89" s="30">
        <v>42461</v>
      </c>
      <c r="F89" s="30">
        <v>44165</v>
      </c>
      <c r="G89" s="35" t="s">
        <v>2149</v>
      </c>
      <c r="H89" s="36" t="s">
        <v>2459</v>
      </c>
      <c r="I89" s="35" t="s">
        <v>62</v>
      </c>
    </row>
    <row r="90" spans="1:9" s="35" customFormat="1" ht="112.5" x14ac:dyDescent="0.25">
      <c r="A90" s="35" t="s">
        <v>2466</v>
      </c>
      <c r="B90" s="36" t="s">
        <v>2467</v>
      </c>
      <c r="C90" s="39">
        <v>642947.18000000005</v>
      </c>
      <c r="D90" s="39">
        <v>546505.1</v>
      </c>
      <c r="E90" s="30">
        <v>42552</v>
      </c>
      <c r="F90" s="30">
        <v>44561</v>
      </c>
      <c r="G90" s="35" t="s">
        <v>2149</v>
      </c>
      <c r="H90" s="36" t="s">
        <v>2468</v>
      </c>
      <c r="I90" s="35" t="s">
        <v>62</v>
      </c>
    </row>
    <row r="91" spans="1:9" s="35" customFormat="1" ht="67.5" x14ac:dyDescent="0.25">
      <c r="A91" s="35" t="s">
        <v>2472</v>
      </c>
      <c r="B91" s="36" t="s">
        <v>2473</v>
      </c>
      <c r="C91" s="39">
        <v>633813.05000000005</v>
      </c>
      <c r="D91" s="39">
        <v>530018.78</v>
      </c>
      <c r="E91" s="30">
        <v>43091</v>
      </c>
      <c r="F91" s="30">
        <v>44184</v>
      </c>
      <c r="G91" s="35" t="s">
        <v>2149</v>
      </c>
      <c r="H91" s="36" t="s">
        <v>2474</v>
      </c>
      <c r="I91" s="35" t="s">
        <v>62</v>
      </c>
    </row>
    <row r="92" spans="1:9" s="35" customFormat="1" ht="78.75" x14ac:dyDescent="0.25">
      <c r="A92" s="35" t="s">
        <v>2481</v>
      </c>
      <c r="B92" s="36" t="s">
        <v>2482</v>
      </c>
      <c r="C92" s="39">
        <v>614710.11</v>
      </c>
      <c r="D92" s="39">
        <v>522503.59</v>
      </c>
      <c r="E92" s="30">
        <v>43238</v>
      </c>
      <c r="F92" s="30">
        <v>44530</v>
      </c>
      <c r="G92" s="35" t="s">
        <v>2149</v>
      </c>
      <c r="H92" s="36" t="s">
        <v>2483</v>
      </c>
      <c r="I92" s="35" t="s">
        <v>62</v>
      </c>
    </row>
    <row r="93" spans="1:9" s="35" customFormat="1" ht="112.5" x14ac:dyDescent="0.25">
      <c r="A93" s="35" t="s">
        <v>2493</v>
      </c>
      <c r="B93" s="36" t="s">
        <v>2494</v>
      </c>
      <c r="C93" s="39">
        <v>589850.81999999995</v>
      </c>
      <c r="D93" s="39">
        <v>501373.2</v>
      </c>
      <c r="E93" s="30">
        <v>43556</v>
      </c>
      <c r="F93" s="30">
        <v>44195</v>
      </c>
      <c r="G93" s="35" t="s">
        <v>2149</v>
      </c>
      <c r="H93" s="36" t="s">
        <v>2495</v>
      </c>
      <c r="I93" s="35" t="s">
        <v>62</v>
      </c>
    </row>
    <row r="94" spans="1:9" s="35" customFormat="1" ht="56.25" x14ac:dyDescent="0.25">
      <c r="A94" s="35" t="s">
        <v>2505</v>
      </c>
      <c r="B94" s="36" t="s">
        <v>2506</v>
      </c>
      <c r="C94" s="39">
        <v>569341.19999999995</v>
      </c>
      <c r="D94" s="39">
        <v>483940.02</v>
      </c>
      <c r="E94" s="30">
        <v>43160</v>
      </c>
      <c r="F94" s="30">
        <v>44895</v>
      </c>
      <c r="G94" s="35" t="s">
        <v>2149</v>
      </c>
      <c r="H94" s="36" t="s">
        <v>2507</v>
      </c>
      <c r="I94" s="35" t="s">
        <v>62</v>
      </c>
    </row>
    <row r="95" spans="1:9" s="35" customFormat="1" ht="56.25" x14ac:dyDescent="0.25">
      <c r="A95" s="35" t="s">
        <v>2529</v>
      </c>
      <c r="B95" s="36" t="s">
        <v>2530</v>
      </c>
      <c r="C95" s="39">
        <v>520560.71</v>
      </c>
      <c r="D95" s="39">
        <v>442476.6</v>
      </c>
      <c r="E95" s="30">
        <v>42368</v>
      </c>
      <c r="F95" s="30">
        <v>43434</v>
      </c>
      <c r="G95" s="35" t="s">
        <v>2149</v>
      </c>
      <c r="H95" s="36" t="s">
        <v>2531</v>
      </c>
      <c r="I95" s="35" t="s">
        <v>62</v>
      </c>
    </row>
    <row r="96" spans="1:9" s="35" customFormat="1" ht="45" x14ac:dyDescent="0.25">
      <c r="A96" s="35" t="s">
        <v>2559</v>
      </c>
      <c r="B96" s="36" t="s">
        <v>2560</v>
      </c>
      <c r="C96" s="39">
        <v>456365.53</v>
      </c>
      <c r="D96" s="39">
        <v>387910.7</v>
      </c>
      <c r="E96" s="30">
        <v>42790</v>
      </c>
      <c r="F96" s="30">
        <v>43281</v>
      </c>
      <c r="G96" s="35" t="s">
        <v>2149</v>
      </c>
      <c r="H96" s="36" t="s">
        <v>2561</v>
      </c>
      <c r="I96" s="35" t="s">
        <v>62</v>
      </c>
    </row>
    <row r="97" spans="1:9" s="35" customFormat="1" ht="112.5" x14ac:dyDescent="0.25">
      <c r="A97" s="35" t="s">
        <v>2565</v>
      </c>
      <c r="B97" s="36" t="s">
        <v>2566</v>
      </c>
      <c r="C97" s="39">
        <v>444591.76</v>
      </c>
      <c r="D97" s="39">
        <v>377903</v>
      </c>
      <c r="E97" s="30">
        <v>42605</v>
      </c>
      <c r="F97" s="30">
        <v>43371</v>
      </c>
      <c r="G97" s="35" t="s">
        <v>2149</v>
      </c>
      <c r="H97" s="36" t="s">
        <v>2567</v>
      </c>
      <c r="I97" s="35" t="s">
        <v>62</v>
      </c>
    </row>
    <row r="98" spans="1:9" s="35" customFormat="1" ht="56.25" x14ac:dyDescent="0.25">
      <c r="A98" s="35" t="s">
        <v>2607</v>
      </c>
      <c r="B98" s="36" t="s">
        <v>2608</v>
      </c>
      <c r="C98" s="39">
        <v>389771.38</v>
      </c>
      <c r="D98" s="39">
        <v>331305.67</v>
      </c>
      <c r="E98" s="30">
        <v>42979</v>
      </c>
      <c r="F98" s="30">
        <v>43413</v>
      </c>
      <c r="G98" s="35" t="s">
        <v>2149</v>
      </c>
      <c r="H98" s="36" t="s">
        <v>2609</v>
      </c>
      <c r="I98" s="35" t="s">
        <v>62</v>
      </c>
    </row>
    <row r="99" spans="1:9" s="35" customFormat="1" ht="112.5" x14ac:dyDescent="0.25">
      <c r="A99" s="35" t="s">
        <v>2616</v>
      </c>
      <c r="B99" s="36" t="s">
        <v>2617</v>
      </c>
      <c r="C99" s="39">
        <v>382903.71</v>
      </c>
      <c r="D99" s="39">
        <v>325468.15999999997</v>
      </c>
      <c r="E99" s="30">
        <v>42607</v>
      </c>
      <c r="F99" s="30">
        <v>43371</v>
      </c>
      <c r="G99" s="35" t="s">
        <v>2149</v>
      </c>
      <c r="H99" s="36" t="s">
        <v>2618</v>
      </c>
      <c r="I99" s="35" t="s">
        <v>62</v>
      </c>
    </row>
    <row r="100" spans="1:9" s="35" customFormat="1" ht="112.5" x14ac:dyDescent="0.25">
      <c r="A100" s="35" t="s">
        <v>2619</v>
      </c>
      <c r="B100" s="36" t="s">
        <v>2620</v>
      </c>
      <c r="C100" s="39">
        <v>381278.75</v>
      </c>
      <c r="D100" s="39">
        <v>324086.94</v>
      </c>
      <c r="E100" s="30">
        <v>42278</v>
      </c>
      <c r="F100" s="30">
        <v>43830</v>
      </c>
      <c r="G100" s="35" t="s">
        <v>2149</v>
      </c>
      <c r="H100" s="36" t="s">
        <v>2621</v>
      </c>
      <c r="I100" s="35" t="s">
        <v>62</v>
      </c>
    </row>
    <row r="101" spans="1:9" s="35" customFormat="1" ht="112.5" x14ac:dyDescent="0.25">
      <c r="A101" s="35" t="s">
        <v>2643</v>
      </c>
      <c r="B101" s="36" t="s">
        <v>2644</v>
      </c>
      <c r="C101" s="39">
        <v>354460.82</v>
      </c>
      <c r="D101" s="39">
        <v>258720.95</v>
      </c>
      <c r="E101" s="30">
        <v>42156</v>
      </c>
      <c r="F101" s="30">
        <v>42946</v>
      </c>
      <c r="G101" s="35" t="s">
        <v>2149</v>
      </c>
      <c r="H101" s="36" t="s">
        <v>2645</v>
      </c>
      <c r="I101" s="35" t="s">
        <v>62</v>
      </c>
    </row>
    <row r="102" spans="1:9" s="35" customFormat="1" ht="101.25" x14ac:dyDescent="0.25">
      <c r="A102" s="35" t="s">
        <v>2667</v>
      </c>
      <c r="B102" s="36" t="s">
        <v>2668</v>
      </c>
      <c r="C102" s="39">
        <v>332161.77</v>
      </c>
      <c r="D102" s="39">
        <v>282325.96999999997</v>
      </c>
      <c r="E102" s="30">
        <v>43034</v>
      </c>
      <c r="F102" s="30">
        <v>43814</v>
      </c>
      <c r="G102" s="35" t="s">
        <v>2149</v>
      </c>
      <c r="H102" s="36" t="s">
        <v>2669</v>
      </c>
      <c r="I102" s="35" t="s">
        <v>62</v>
      </c>
    </row>
    <row r="103" spans="1:9" s="35" customFormat="1" ht="56.25" x14ac:dyDescent="0.25">
      <c r="A103" s="35" t="s">
        <v>2724</v>
      </c>
      <c r="B103" s="36" t="s">
        <v>2725</v>
      </c>
      <c r="C103" s="39">
        <v>242223.73</v>
      </c>
      <c r="D103" s="39">
        <v>205890.17</v>
      </c>
      <c r="E103" s="30">
        <v>42709</v>
      </c>
      <c r="F103" s="30">
        <v>43434</v>
      </c>
      <c r="G103" s="35" t="s">
        <v>2149</v>
      </c>
      <c r="H103" s="36" t="s">
        <v>2726</v>
      </c>
      <c r="I103" s="35" t="s">
        <v>62</v>
      </c>
    </row>
    <row r="104" spans="1:9" s="35" customFormat="1" ht="101.25" x14ac:dyDescent="0.25">
      <c r="A104" s="35" t="s">
        <v>2760</v>
      </c>
      <c r="B104" s="36" t="s">
        <v>2761</v>
      </c>
      <c r="C104" s="39">
        <v>215616.33</v>
      </c>
      <c r="D104" s="39">
        <v>183273.87</v>
      </c>
      <c r="E104" s="30">
        <v>43236</v>
      </c>
      <c r="F104" s="30">
        <v>44712</v>
      </c>
      <c r="G104" s="35" t="s">
        <v>2149</v>
      </c>
      <c r="H104" s="36" t="s">
        <v>2762</v>
      </c>
      <c r="I104" s="35" t="s">
        <v>62</v>
      </c>
    </row>
    <row r="105" spans="1:9" s="35" customFormat="1" ht="45" x14ac:dyDescent="0.25">
      <c r="A105" s="35" t="s">
        <v>2793</v>
      </c>
      <c r="B105" s="36" t="s">
        <v>2794</v>
      </c>
      <c r="C105" s="39">
        <v>185327.11</v>
      </c>
      <c r="D105" s="39">
        <v>150207.63</v>
      </c>
      <c r="E105" s="30">
        <v>43472</v>
      </c>
      <c r="F105" s="30">
        <v>44012</v>
      </c>
      <c r="G105" s="35" t="s">
        <v>2149</v>
      </c>
      <c r="H105" s="36" t="s">
        <v>2795</v>
      </c>
      <c r="I105" s="35" t="s">
        <v>62</v>
      </c>
    </row>
    <row r="106" spans="1:9" s="35" customFormat="1" ht="112.5" x14ac:dyDescent="0.25">
      <c r="A106" s="35" t="s">
        <v>2796</v>
      </c>
      <c r="B106" s="36" t="s">
        <v>2797</v>
      </c>
      <c r="C106" s="39">
        <v>184378.74</v>
      </c>
      <c r="D106" s="39">
        <v>156721.93</v>
      </c>
      <c r="E106" s="30">
        <v>43671</v>
      </c>
      <c r="F106" s="30">
        <v>44742</v>
      </c>
      <c r="G106" s="35" t="s">
        <v>2149</v>
      </c>
      <c r="H106" s="36" t="s">
        <v>2798</v>
      </c>
      <c r="I106" s="35" t="s">
        <v>62</v>
      </c>
    </row>
    <row r="107" spans="1:9" s="35" customFormat="1" ht="112.5" x14ac:dyDescent="0.25">
      <c r="A107" s="35" t="s">
        <v>2841</v>
      </c>
      <c r="B107" s="36" t="s">
        <v>2842</v>
      </c>
      <c r="C107" s="39">
        <v>150657.25</v>
      </c>
      <c r="D107" s="39">
        <v>128058.66</v>
      </c>
      <c r="E107" s="30">
        <v>42346</v>
      </c>
      <c r="F107" s="30">
        <v>42719</v>
      </c>
      <c r="G107" s="35" t="s">
        <v>2149</v>
      </c>
      <c r="H107" s="36" t="s">
        <v>2843</v>
      </c>
      <c r="I107" s="35" t="s">
        <v>62</v>
      </c>
    </row>
    <row r="108" spans="1:9" s="35" customFormat="1" ht="90" x14ac:dyDescent="0.25">
      <c r="A108" s="35" t="s">
        <v>2871</v>
      </c>
      <c r="B108" s="36" t="s">
        <v>2872</v>
      </c>
      <c r="C108" s="39">
        <v>121794.6</v>
      </c>
      <c r="D108" s="39">
        <v>102805.02</v>
      </c>
      <c r="E108" s="30">
        <v>42736</v>
      </c>
      <c r="F108" s="30">
        <v>44926</v>
      </c>
      <c r="G108" s="35" t="s">
        <v>2149</v>
      </c>
      <c r="H108" s="36" t="s">
        <v>2873</v>
      </c>
      <c r="I108" s="35" t="s">
        <v>62</v>
      </c>
    </row>
    <row r="109" spans="1:9" s="35" customFormat="1" ht="78.75" x14ac:dyDescent="0.25">
      <c r="A109" s="35" t="s">
        <v>2931</v>
      </c>
      <c r="B109" s="36" t="s">
        <v>2932</v>
      </c>
      <c r="C109" s="39">
        <v>49346.15</v>
      </c>
      <c r="D109" s="39">
        <v>41944.23</v>
      </c>
      <c r="E109" s="30">
        <v>43342</v>
      </c>
      <c r="F109" s="30">
        <v>44012</v>
      </c>
      <c r="G109" s="35" t="s">
        <v>2149</v>
      </c>
      <c r="H109" s="36" t="s">
        <v>2933</v>
      </c>
      <c r="I109" s="35" t="s">
        <v>62</v>
      </c>
    </row>
    <row r="110" spans="1:9" s="35" customFormat="1" ht="33.75" x14ac:dyDescent="0.25">
      <c r="A110" s="35" t="s">
        <v>3043</v>
      </c>
      <c r="B110" s="36" t="s">
        <v>3044</v>
      </c>
      <c r="C110" s="39">
        <v>291825.14</v>
      </c>
      <c r="D110" s="39">
        <v>248235.13</v>
      </c>
      <c r="E110" s="30">
        <v>42719</v>
      </c>
      <c r="F110" s="30">
        <v>43799</v>
      </c>
      <c r="G110" s="35" t="s">
        <v>2966</v>
      </c>
      <c r="H110" s="36" t="s">
        <v>3045</v>
      </c>
      <c r="I110" s="35" t="s">
        <v>62</v>
      </c>
    </row>
    <row r="111" spans="1:9" s="35" customFormat="1" ht="157.5" x14ac:dyDescent="0.25">
      <c r="A111" s="35" t="s">
        <v>3124</v>
      </c>
      <c r="B111" s="36" t="s">
        <v>3125</v>
      </c>
      <c r="C111" s="39">
        <v>12404624.18</v>
      </c>
      <c r="D111" s="39">
        <v>10543930.67</v>
      </c>
      <c r="E111" s="30">
        <v>43497</v>
      </c>
      <c r="F111" s="30">
        <v>44592</v>
      </c>
      <c r="G111" s="35" t="s">
        <v>3126</v>
      </c>
      <c r="H111" s="36" t="s">
        <v>3127</v>
      </c>
      <c r="I111" s="35" t="s">
        <v>62</v>
      </c>
    </row>
    <row r="112" spans="1:9" s="35" customFormat="1" ht="157.5" x14ac:dyDescent="0.25">
      <c r="A112" s="35" t="s">
        <v>3131</v>
      </c>
      <c r="B112" s="36" t="s">
        <v>3132</v>
      </c>
      <c r="C112" s="39">
        <v>5889775.2800000003</v>
      </c>
      <c r="D112" s="39">
        <v>5006309</v>
      </c>
      <c r="E112" s="30">
        <v>43160</v>
      </c>
      <c r="F112" s="30">
        <v>44620</v>
      </c>
      <c r="G112" s="35" t="s">
        <v>3126</v>
      </c>
      <c r="H112" s="36" t="s">
        <v>3133</v>
      </c>
      <c r="I112" s="35" t="s">
        <v>62</v>
      </c>
    </row>
    <row r="113" spans="1:9" s="35" customFormat="1" ht="45" x14ac:dyDescent="0.25">
      <c r="A113" s="35" t="s">
        <v>3149</v>
      </c>
      <c r="B113" s="36" t="s">
        <v>3150</v>
      </c>
      <c r="C113" s="39">
        <v>3322093.2</v>
      </c>
      <c r="D113" s="39">
        <v>2823779.22</v>
      </c>
      <c r="E113" s="30">
        <v>43280</v>
      </c>
      <c r="F113" s="30">
        <v>44926</v>
      </c>
      <c r="G113" s="35" t="s">
        <v>3126</v>
      </c>
      <c r="H113" s="36" t="s">
        <v>3151</v>
      </c>
      <c r="I113" s="35" t="s">
        <v>62</v>
      </c>
    </row>
    <row r="114" spans="1:9" s="35" customFormat="1" ht="112.5" x14ac:dyDescent="0.25">
      <c r="A114" s="35" t="s">
        <v>3332</v>
      </c>
      <c r="B114" s="36" t="s">
        <v>3333</v>
      </c>
      <c r="C114" s="39">
        <v>442745.34</v>
      </c>
      <c r="D114" s="39">
        <v>376333.54</v>
      </c>
      <c r="E114" s="30">
        <v>44256</v>
      </c>
      <c r="F114" s="30">
        <v>44621</v>
      </c>
      <c r="G114" s="35" t="s">
        <v>3334</v>
      </c>
      <c r="H114" s="36" t="s">
        <v>3335</v>
      </c>
      <c r="I114" s="35" t="s">
        <v>62</v>
      </c>
    </row>
    <row r="115" spans="1:9" s="35" customFormat="1" ht="112.5" x14ac:dyDescent="0.25">
      <c r="A115" s="35" t="s">
        <v>3380</v>
      </c>
      <c r="B115" s="36" t="s">
        <v>3381</v>
      </c>
      <c r="C115" s="39">
        <v>5923133.5099999998</v>
      </c>
      <c r="D115" s="39">
        <v>4738506.8099999996</v>
      </c>
      <c r="E115" s="30">
        <v>44105</v>
      </c>
      <c r="F115" s="30">
        <v>44926</v>
      </c>
      <c r="G115" s="35" t="s">
        <v>3372</v>
      </c>
      <c r="H115" s="36" t="s">
        <v>3382</v>
      </c>
      <c r="I115" s="35" t="s">
        <v>62</v>
      </c>
    </row>
    <row r="116" spans="1:9" s="35" customFormat="1" ht="78.75" x14ac:dyDescent="0.25">
      <c r="A116" s="35" t="s">
        <v>3386</v>
      </c>
      <c r="B116" s="36" t="s">
        <v>3387</v>
      </c>
      <c r="C116" s="39">
        <v>5177163.57</v>
      </c>
      <c r="D116" s="39">
        <v>4141730.86</v>
      </c>
      <c r="E116" s="30">
        <v>42531</v>
      </c>
      <c r="F116" s="30">
        <v>43830</v>
      </c>
      <c r="G116" s="35" t="s">
        <v>3372</v>
      </c>
      <c r="H116" s="36" t="s">
        <v>3388</v>
      </c>
      <c r="I116" s="35" t="s">
        <v>62</v>
      </c>
    </row>
    <row r="117" spans="1:9" s="35" customFormat="1" ht="45" x14ac:dyDescent="0.25">
      <c r="A117" s="35" t="s">
        <v>3389</v>
      </c>
      <c r="B117" s="36" t="s">
        <v>3390</v>
      </c>
      <c r="C117" s="39">
        <v>5177163.57</v>
      </c>
      <c r="D117" s="39">
        <v>4141730.86</v>
      </c>
      <c r="E117" s="30">
        <v>42531</v>
      </c>
      <c r="F117" s="30">
        <v>43830</v>
      </c>
      <c r="G117" s="35" t="s">
        <v>3372</v>
      </c>
      <c r="H117" s="36" t="s">
        <v>3391</v>
      </c>
      <c r="I117" s="35" t="s">
        <v>62</v>
      </c>
    </row>
    <row r="118" spans="1:9" s="35" customFormat="1" ht="56.25" x14ac:dyDescent="0.25">
      <c r="A118" s="35" t="s">
        <v>3431</v>
      </c>
      <c r="B118" s="36" t="s">
        <v>3432</v>
      </c>
      <c r="C118" s="39">
        <v>1722326.24</v>
      </c>
      <c r="D118" s="39">
        <v>861163.12</v>
      </c>
      <c r="E118" s="30">
        <v>42370</v>
      </c>
      <c r="F118" s="30">
        <v>44561</v>
      </c>
      <c r="G118" s="35" t="s">
        <v>3372</v>
      </c>
      <c r="H118" s="36" t="s">
        <v>3433</v>
      </c>
      <c r="I118" s="35" t="s">
        <v>62</v>
      </c>
    </row>
    <row r="119" spans="1:9" s="35" customFormat="1" ht="33.75" x14ac:dyDescent="0.25">
      <c r="A119" s="35" t="s">
        <v>3446</v>
      </c>
      <c r="B119" s="36" t="s">
        <v>3447</v>
      </c>
      <c r="C119" s="39">
        <v>1296000</v>
      </c>
      <c r="D119" s="39">
        <v>1036800</v>
      </c>
      <c r="E119" s="30">
        <v>43435</v>
      </c>
      <c r="F119" s="30">
        <v>44196</v>
      </c>
      <c r="G119" s="35" t="s">
        <v>3372</v>
      </c>
      <c r="H119" s="36" t="s">
        <v>3448</v>
      </c>
      <c r="I119" s="35" t="s">
        <v>62</v>
      </c>
    </row>
    <row r="120" spans="1:9" s="35" customFormat="1" ht="67.5" x14ac:dyDescent="0.25">
      <c r="A120" s="35" t="s">
        <v>3464</v>
      </c>
      <c r="B120" s="36" t="s">
        <v>3465</v>
      </c>
      <c r="C120" s="39">
        <v>865385</v>
      </c>
      <c r="D120" s="39">
        <v>692308</v>
      </c>
      <c r="E120" s="30">
        <v>43435</v>
      </c>
      <c r="F120" s="30">
        <v>44926</v>
      </c>
      <c r="G120" s="35" t="s">
        <v>3372</v>
      </c>
      <c r="H120" s="36" t="s">
        <v>3466</v>
      </c>
      <c r="I120" s="35" t="s">
        <v>62</v>
      </c>
    </row>
    <row r="121" spans="1:9" s="35" customFormat="1" ht="56.25" x14ac:dyDescent="0.25">
      <c r="A121" s="35" t="s">
        <v>3486</v>
      </c>
      <c r="B121" s="36" t="s">
        <v>3487</v>
      </c>
      <c r="C121" s="39">
        <v>682696.07</v>
      </c>
      <c r="D121" s="39">
        <v>546156.86</v>
      </c>
      <c r="E121" s="30">
        <v>42682</v>
      </c>
      <c r="F121" s="30">
        <v>43233</v>
      </c>
      <c r="G121" s="35" t="s">
        <v>3372</v>
      </c>
      <c r="H121" s="36" t="s">
        <v>3488</v>
      </c>
      <c r="I121" s="35" t="s">
        <v>62</v>
      </c>
    </row>
    <row r="122" spans="1:9" s="35" customFormat="1" ht="56.25" x14ac:dyDescent="0.25">
      <c r="A122" s="35" t="s">
        <v>3510</v>
      </c>
      <c r="B122" s="36" t="s">
        <v>3511</v>
      </c>
      <c r="C122" s="39">
        <v>511902.9</v>
      </c>
      <c r="D122" s="39">
        <v>409522.32</v>
      </c>
      <c r="E122" s="30">
        <v>42688</v>
      </c>
      <c r="F122" s="30">
        <v>43234</v>
      </c>
      <c r="G122" s="35" t="s">
        <v>3372</v>
      </c>
      <c r="H122" s="36" t="s">
        <v>3488</v>
      </c>
      <c r="I122" s="35" t="s">
        <v>62</v>
      </c>
    </row>
    <row r="123" spans="1:9" s="35" customFormat="1" ht="56.25" x14ac:dyDescent="0.25">
      <c r="A123" s="35" t="s">
        <v>3515</v>
      </c>
      <c r="B123" s="36" t="s">
        <v>3516</v>
      </c>
      <c r="C123" s="39">
        <v>426332.41</v>
      </c>
      <c r="D123" s="39">
        <v>341065.93</v>
      </c>
      <c r="E123" s="30">
        <v>42699</v>
      </c>
      <c r="F123" s="30">
        <v>43250</v>
      </c>
      <c r="G123" s="35" t="s">
        <v>3372</v>
      </c>
      <c r="H123" s="36" t="s">
        <v>3488</v>
      </c>
      <c r="I123" s="35" t="s">
        <v>62</v>
      </c>
    </row>
    <row r="124" spans="1:9" s="35" customFormat="1" ht="67.5" x14ac:dyDescent="0.25">
      <c r="A124" s="35" t="s">
        <v>3523</v>
      </c>
      <c r="B124" s="36" t="s">
        <v>3524</v>
      </c>
      <c r="C124" s="39">
        <v>373632</v>
      </c>
      <c r="D124" s="39">
        <v>298905.59999999998</v>
      </c>
      <c r="E124" s="30">
        <v>43864</v>
      </c>
      <c r="F124" s="30">
        <v>44561</v>
      </c>
      <c r="G124" s="35" t="s">
        <v>3372</v>
      </c>
      <c r="H124" s="36" t="s">
        <v>3525</v>
      </c>
      <c r="I124" s="35" t="s">
        <v>62</v>
      </c>
    </row>
    <row r="125" spans="1:9" s="35" customFormat="1" ht="56.25" x14ac:dyDescent="0.25">
      <c r="A125" s="35" t="s">
        <v>3526</v>
      </c>
      <c r="B125" s="36" t="s">
        <v>3527</v>
      </c>
      <c r="C125" s="39">
        <v>371124.45</v>
      </c>
      <c r="D125" s="39">
        <v>296899.56</v>
      </c>
      <c r="E125" s="30">
        <v>42677</v>
      </c>
      <c r="F125" s="30">
        <v>43223</v>
      </c>
      <c r="G125" s="35" t="s">
        <v>3372</v>
      </c>
      <c r="H125" s="36" t="s">
        <v>3488</v>
      </c>
      <c r="I125" s="35" t="s">
        <v>62</v>
      </c>
    </row>
    <row r="126" spans="1:9" s="35" customFormat="1" ht="56.25" x14ac:dyDescent="0.25">
      <c r="A126" s="35" t="s">
        <v>3544</v>
      </c>
      <c r="B126" s="36" t="s">
        <v>3545</v>
      </c>
      <c r="C126" s="39">
        <v>290094.63</v>
      </c>
      <c r="D126" s="39">
        <v>232075.7</v>
      </c>
      <c r="E126" s="30">
        <v>42709</v>
      </c>
      <c r="F126" s="30">
        <v>43262</v>
      </c>
      <c r="G126" s="35" t="s">
        <v>3372</v>
      </c>
      <c r="H126" s="36" t="s">
        <v>3546</v>
      </c>
      <c r="I126" s="35" t="s">
        <v>62</v>
      </c>
    </row>
    <row r="127" spans="1:9" s="35" customFormat="1" ht="56.25" x14ac:dyDescent="0.25">
      <c r="A127" s="35" t="s">
        <v>3547</v>
      </c>
      <c r="B127" s="36" t="s">
        <v>3548</v>
      </c>
      <c r="C127" s="39">
        <v>290094.63</v>
      </c>
      <c r="D127" s="39">
        <v>232075.7</v>
      </c>
      <c r="E127" s="30">
        <v>42716</v>
      </c>
      <c r="F127" s="30">
        <v>43263</v>
      </c>
      <c r="G127" s="35" t="s">
        <v>3372</v>
      </c>
      <c r="H127" s="36" t="s">
        <v>3488</v>
      </c>
      <c r="I127" s="35" t="s">
        <v>62</v>
      </c>
    </row>
    <row r="128" spans="1:9" s="35" customFormat="1" ht="56.25" x14ac:dyDescent="0.25">
      <c r="A128" s="35" t="s">
        <v>3551</v>
      </c>
      <c r="B128" s="36" t="s">
        <v>3552</v>
      </c>
      <c r="C128" s="39">
        <v>274253.21000000002</v>
      </c>
      <c r="D128" s="39">
        <v>219402.57</v>
      </c>
      <c r="E128" s="30">
        <v>42691</v>
      </c>
      <c r="F128" s="30">
        <v>43242</v>
      </c>
      <c r="G128" s="35" t="s">
        <v>3372</v>
      </c>
      <c r="H128" s="36" t="s">
        <v>3488</v>
      </c>
      <c r="I128" s="35" t="s">
        <v>62</v>
      </c>
    </row>
    <row r="129" spans="1:9" s="35" customFormat="1" ht="90" x14ac:dyDescent="0.25">
      <c r="A129" s="35" t="s">
        <v>3553</v>
      </c>
      <c r="B129" s="36" t="s">
        <v>3554</v>
      </c>
      <c r="C129" s="39">
        <v>245738.16</v>
      </c>
      <c r="D129" s="39">
        <v>122869.08</v>
      </c>
      <c r="E129" s="30">
        <v>42758</v>
      </c>
      <c r="F129" s="30">
        <v>42848</v>
      </c>
      <c r="G129" s="35" t="s">
        <v>3372</v>
      </c>
      <c r="H129" s="36" t="s">
        <v>3555</v>
      </c>
      <c r="I129" s="35" t="s">
        <v>62</v>
      </c>
    </row>
    <row r="130" spans="1:9" s="35" customFormat="1" ht="56.25" x14ac:dyDescent="0.25">
      <c r="A130" s="35" t="s">
        <v>3559</v>
      </c>
      <c r="B130" s="36" t="s">
        <v>3560</v>
      </c>
      <c r="C130" s="39">
        <v>240792.75</v>
      </c>
      <c r="D130" s="39">
        <v>192634.2</v>
      </c>
      <c r="E130" s="30">
        <v>42656</v>
      </c>
      <c r="F130" s="30">
        <v>43222</v>
      </c>
      <c r="G130" s="35" t="s">
        <v>3372</v>
      </c>
      <c r="H130" s="36" t="s">
        <v>3488</v>
      </c>
      <c r="I130" s="35" t="s">
        <v>62</v>
      </c>
    </row>
    <row r="131" spans="1:9" s="35" customFormat="1" ht="56.25" x14ac:dyDescent="0.25">
      <c r="A131" s="35" t="s">
        <v>3561</v>
      </c>
      <c r="B131" s="36" t="s">
        <v>3562</v>
      </c>
      <c r="C131" s="39">
        <v>240792.75</v>
      </c>
      <c r="D131" s="39">
        <v>192634.2</v>
      </c>
      <c r="E131" s="30">
        <v>42677</v>
      </c>
      <c r="F131" s="30">
        <v>43228</v>
      </c>
      <c r="G131" s="35" t="s">
        <v>3372</v>
      </c>
      <c r="H131" s="36" t="s">
        <v>3488</v>
      </c>
      <c r="I131" s="35" t="s">
        <v>62</v>
      </c>
    </row>
    <row r="132" spans="1:9" s="35" customFormat="1" ht="56.25" x14ac:dyDescent="0.25">
      <c r="A132" s="35" t="s">
        <v>3583</v>
      </c>
      <c r="B132" s="36" t="s">
        <v>3584</v>
      </c>
      <c r="C132" s="39">
        <v>137474.4</v>
      </c>
      <c r="D132" s="39">
        <v>109979.52</v>
      </c>
      <c r="E132" s="30">
        <v>42674</v>
      </c>
      <c r="F132" s="30">
        <v>43227</v>
      </c>
      <c r="G132" s="35" t="s">
        <v>3372</v>
      </c>
      <c r="H132" s="36" t="s">
        <v>3488</v>
      </c>
      <c r="I132" s="35" t="s">
        <v>62</v>
      </c>
    </row>
    <row r="133" spans="1:9" s="35" customFormat="1" ht="33.75" x14ac:dyDescent="0.25">
      <c r="A133" s="35" t="s">
        <v>3587</v>
      </c>
      <c r="B133" s="36" t="s">
        <v>3588</v>
      </c>
      <c r="C133" s="39">
        <v>125502.31</v>
      </c>
      <c r="D133" s="39">
        <v>106676.96</v>
      </c>
      <c r="E133" s="30">
        <v>43038</v>
      </c>
      <c r="F133" s="30">
        <v>43434</v>
      </c>
      <c r="G133" s="35" t="s">
        <v>3372</v>
      </c>
      <c r="H133" s="36" t="s">
        <v>3589</v>
      </c>
      <c r="I133" s="35" t="s">
        <v>62</v>
      </c>
    </row>
    <row r="134" spans="1:9" s="35" customFormat="1" ht="22.5" x14ac:dyDescent="0.25">
      <c r="A134" s="35" t="s">
        <v>3623</v>
      </c>
      <c r="B134" s="36" t="s">
        <v>3624</v>
      </c>
      <c r="C134" s="39">
        <v>31478.55</v>
      </c>
      <c r="D134" s="39">
        <v>15739.27</v>
      </c>
      <c r="E134" s="30">
        <v>43101</v>
      </c>
      <c r="F134" s="30">
        <v>44135</v>
      </c>
      <c r="G134" s="35" t="s">
        <v>3372</v>
      </c>
      <c r="H134" s="36" t="s">
        <v>3625</v>
      </c>
      <c r="I134" s="35" t="s">
        <v>62</v>
      </c>
    </row>
    <row r="135" spans="1:9" s="35" customFormat="1" ht="123.75" x14ac:dyDescent="0.25">
      <c r="A135" s="35" t="s">
        <v>3830</v>
      </c>
      <c r="B135" s="36" t="s">
        <v>3831</v>
      </c>
      <c r="C135" s="39">
        <v>279000</v>
      </c>
      <c r="D135" s="39">
        <v>237150</v>
      </c>
      <c r="E135" s="30">
        <v>43369</v>
      </c>
      <c r="F135" s="30">
        <v>45286</v>
      </c>
      <c r="G135" s="35" t="s">
        <v>60</v>
      </c>
      <c r="H135" s="36" t="s">
        <v>3832</v>
      </c>
      <c r="I135" s="35" t="s">
        <v>62</v>
      </c>
    </row>
    <row r="136" spans="1:9" s="35" customFormat="1" ht="56.25" x14ac:dyDescent="0.25">
      <c r="A136" s="35" t="s">
        <v>3953</v>
      </c>
      <c r="B136" s="36" t="s">
        <v>3954</v>
      </c>
      <c r="C136" s="39">
        <v>1498310</v>
      </c>
      <c r="D136" s="39">
        <v>1273563.5</v>
      </c>
      <c r="E136" s="30">
        <v>42614</v>
      </c>
      <c r="F136" s="30">
        <v>45016</v>
      </c>
      <c r="G136" s="35" t="s">
        <v>1926</v>
      </c>
      <c r="H136" s="36" t="s">
        <v>3955</v>
      </c>
      <c r="I136" s="35" t="s">
        <v>62</v>
      </c>
    </row>
    <row r="137" spans="1:9" s="35" customFormat="1" ht="180" x14ac:dyDescent="0.25">
      <c r="A137" s="35" t="s">
        <v>3956</v>
      </c>
      <c r="B137" s="36" t="s">
        <v>3957</v>
      </c>
      <c r="C137" s="39">
        <v>989450</v>
      </c>
      <c r="D137" s="39">
        <v>841032.5</v>
      </c>
      <c r="E137" s="30">
        <v>42767</v>
      </c>
      <c r="F137" s="30">
        <v>45197</v>
      </c>
      <c r="G137" s="35" t="s">
        <v>1926</v>
      </c>
      <c r="H137" s="36" t="s">
        <v>3958</v>
      </c>
      <c r="I137" s="35" t="s">
        <v>62</v>
      </c>
    </row>
    <row r="138" spans="1:9" s="35" customFormat="1" ht="258.75" x14ac:dyDescent="0.25">
      <c r="A138" s="35" t="s">
        <v>3959</v>
      </c>
      <c r="B138" s="36" t="s">
        <v>3960</v>
      </c>
      <c r="C138" s="39">
        <v>848100</v>
      </c>
      <c r="D138" s="39">
        <v>424050</v>
      </c>
      <c r="E138" s="30">
        <v>42492</v>
      </c>
      <c r="F138" s="30">
        <v>45289</v>
      </c>
      <c r="G138" s="35" t="s">
        <v>1926</v>
      </c>
      <c r="H138" s="36" t="s">
        <v>3961</v>
      </c>
      <c r="I138" s="35" t="s">
        <v>62</v>
      </c>
    </row>
    <row r="139" spans="1:9" s="35" customFormat="1" ht="157.5" x14ac:dyDescent="0.25">
      <c r="A139" s="35" t="s">
        <v>3962</v>
      </c>
      <c r="B139" s="36" t="s">
        <v>3963</v>
      </c>
      <c r="C139" s="39">
        <v>568211.27</v>
      </c>
      <c r="D139" s="39">
        <v>482979.58</v>
      </c>
      <c r="E139" s="30">
        <v>42614</v>
      </c>
      <c r="F139" s="30">
        <v>45016</v>
      </c>
      <c r="G139" s="35" t="s">
        <v>1926</v>
      </c>
      <c r="H139" s="36" t="s">
        <v>3964</v>
      </c>
      <c r="I139" s="35" t="s">
        <v>62</v>
      </c>
    </row>
    <row r="140" spans="1:9" s="35" customFormat="1" ht="33.75" x14ac:dyDescent="0.25">
      <c r="A140" s="35" t="s">
        <v>4091</v>
      </c>
      <c r="B140" s="36" t="s">
        <v>4092</v>
      </c>
      <c r="C140" s="39">
        <v>960678.06</v>
      </c>
      <c r="D140" s="39">
        <v>480339.03</v>
      </c>
      <c r="E140" s="30">
        <v>43101</v>
      </c>
      <c r="F140" s="30">
        <v>45291</v>
      </c>
      <c r="G140" s="35" t="s">
        <v>3372</v>
      </c>
      <c r="H140" s="36" t="s">
        <v>4093</v>
      </c>
      <c r="I140" s="35" t="s">
        <v>62</v>
      </c>
    </row>
    <row r="141" spans="1:9" s="35" customFormat="1" ht="90" x14ac:dyDescent="0.25">
      <c r="A141" s="35" t="s">
        <v>4100</v>
      </c>
      <c r="B141" s="36" t="s">
        <v>4101</v>
      </c>
      <c r="C141" s="39">
        <v>663516</v>
      </c>
      <c r="D141" s="39">
        <v>530812.80000000005</v>
      </c>
      <c r="E141" s="30">
        <v>44287</v>
      </c>
      <c r="F141" s="30">
        <v>45291</v>
      </c>
      <c r="G141" s="35" t="s">
        <v>3372</v>
      </c>
      <c r="H141" s="36" t="s">
        <v>4102</v>
      </c>
      <c r="I141" s="35" t="s">
        <v>62</v>
      </c>
    </row>
    <row r="142" spans="1:9" s="35" customFormat="1" ht="112.5" x14ac:dyDescent="0.25">
      <c r="A142" s="35" t="s">
        <v>4112</v>
      </c>
      <c r="B142" s="36" t="s">
        <v>4113</v>
      </c>
      <c r="C142" s="39">
        <v>963581.36</v>
      </c>
      <c r="D142" s="39">
        <v>819044.15</v>
      </c>
      <c r="E142" s="30">
        <v>43678</v>
      </c>
      <c r="F142" s="30">
        <v>45291</v>
      </c>
      <c r="G142" s="35" t="s">
        <v>2149</v>
      </c>
      <c r="H142" s="36" t="s">
        <v>4114</v>
      </c>
      <c r="I142" s="35" t="s">
        <v>62</v>
      </c>
    </row>
    <row r="143" spans="1:9" s="35" customFormat="1" ht="90" x14ac:dyDescent="0.25">
      <c r="A143" s="35" t="s">
        <v>4124</v>
      </c>
      <c r="B143" s="36" t="s">
        <v>4125</v>
      </c>
      <c r="C143" s="39">
        <v>578158.6</v>
      </c>
      <c r="D143" s="39">
        <v>491434.81</v>
      </c>
      <c r="E143" s="30">
        <v>44562</v>
      </c>
      <c r="F143" s="30">
        <v>45291</v>
      </c>
      <c r="G143" s="35" t="s">
        <v>2149</v>
      </c>
      <c r="H143" s="36" t="s">
        <v>4126</v>
      </c>
      <c r="I143" s="35" t="s">
        <v>62</v>
      </c>
    </row>
    <row r="144" spans="1:9" s="35" customFormat="1" ht="22.5" x14ac:dyDescent="0.25">
      <c r="A144" s="35" t="s">
        <v>178</v>
      </c>
      <c r="B144" s="36" t="s">
        <v>179</v>
      </c>
      <c r="C144" s="39">
        <v>418887.79</v>
      </c>
      <c r="D144" s="39">
        <v>335110.23</v>
      </c>
      <c r="E144" s="52">
        <v>43013</v>
      </c>
      <c r="F144" s="52">
        <v>43801</v>
      </c>
      <c r="G144" s="35" t="s">
        <v>146</v>
      </c>
      <c r="H144" s="36" t="s">
        <v>180</v>
      </c>
      <c r="I144" s="35" t="s">
        <v>4173</v>
      </c>
    </row>
    <row r="145" spans="1:9" s="35" customFormat="1" ht="112.5" x14ac:dyDescent="0.25">
      <c r="A145" s="35" t="s">
        <v>2502</v>
      </c>
      <c r="B145" s="36" t="s">
        <v>2503</v>
      </c>
      <c r="C145" s="39">
        <v>576088.56999999995</v>
      </c>
      <c r="D145" s="39">
        <v>460870.85</v>
      </c>
      <c r="E145" s="52">
        <v>42676</v>
      </c>
      <c r="F145" s="52">
        <v>43373</v>
      </c>
      <c r="G145" s="35" t="s">
        <v>2149</v>
      </c>
      <c r="H145" s="36" t="s">
        <v>2504</v>
      </c>
      <c r="I145" s="35" t="s">
        <v>4173</v>
      </c>
    </row>
    <row r="146" spans="1:9" s="35" customFormat="1" ht="78.75" x14ac:dyDescent="0.25">
      <c r="A146" s="35" t="s">
        <v>2679</v>
      </c>
      <c r="B146" s="36" t="s">
        <v>2680</v>
      </c>
      <c r="C146" s="39">
        <v>313514.40000000002</v>
      </c>
      <c r="D146" s="39">
        <v>234822.29</v>
      </c>
      <c r="E146" s="52">
        <v>42566</v>
      </c>
      <c r="F146" s="52">
        <v>44012</v>
      </c>
      <c r="G146" s="35" t="s">
        <v>2149</v>
      </c>
      <c r="H146" s="36" t="s">
        <v>2681</v>
      </c>
      <c r="I146" s="35" t="s">
        <v>4173</v>
      </c>
    </row>
    <row r="147" spans="1:9" s="35" customFormat="1" ht="45" x14ac:dyDescent="0.25">
      <c r="A147" s="35" t="s">
        <v>2772</v>
      </c>
      <c r="B147" s="36" t="s">
        <v>2773</v>
      </c>
      <c r="C147" s="39">
        <v>201626.1</v>
      </c>
      <c r="D147" s="39">
        <v>171382.18</v>
      </c>
      <c r="E147" s="52">
        <v>43087</v>
      </c>
      <c r="F147" s="52">
        <v>44196</v>
      </c>
      <c r="G147" s="35" t="s">
        <v>2149</v>
      </c>
      <c r="H147" s="36" t="s">
        <v>2774</v>
      </c>
      <c r="I147" s="35" t="s">
        <v>4173</v>
      </c>
    </row>
    <row r="148" spans="1:9" s="35" customFormat="1" ht="56.25" x14ac:dyDescent="0.25">
      <c r="A148" s="35" t="s">
        <v>2817</v>
      </c>
      <c r="B148" s="36" t="s">
        <v>2818</v>
      </c>
      <c r="C148" s="39">
        <v>174598.21</v>
      </c>
      <c r="D148" s="39">
        <v>148408.48000000001</v>
      </c>
      <c r="E148" s="52">
        <v>42969</v>
      </c>
      <c r="F148" s="52">
        <v>43738</v>
      </c>
      <c r="G148" s="35" t="s">
        <v>2149</v>
      </c>
      <c r="H148" s="36" t="s">
        <v>2819</v>
      </c>
      <c r="I148" s="35" t="s">
        <v>4173</v>
      </c>
    </row>
    <row r="149" spans="1:9" s="35" customFormat="1" ht="33.75" x14ac:dyDescent="0.25">
      <c r="A149" s="35" t="s">
        <v>3022</v>
      </c>
      <c r="B149" s="36" t="s">
        <v>3023</v>
      </c>
      <c r="C149" s="39">
        <v>316716.90999999997</v>
      </c>
      <c r="D149" s="39">
        <v>269209.37</v>
      </c>
      <c r="E149" s="52">
        <v>42614</v>
      </c>
      <c r="F149" s="52">
        <v>44165</v>
      </c>
      <c r="G149" s="35" t="s">
        <v>2966</v>
      </c>
      <c r="H149" s="36" t="s">
        <v>3024</v>
      </c>
      <c r="I149" s="35" t="s">
        <v>4173</v>
      </c>
    </row>
    <row r="150" spans="1:9" s="35" customFormat="1" ht="135" x14ac:dyDescent="0.25">
      <c r="A150" s="35" t="s">
        <v>3254</v>
      </c>
      <c r="B150" s="36" t="s">
        <v>3255</v>
      </c>
      <c r="C150" s="39">
        <v>695989.37</v>
      </c>
      <c r="D150" s="39">
        <v>591590.97</v>
      </c>
      <c r="E150" s="52">
        <v>42602</v>
      </c>
      <c r="F150" s="52">
        <v>44926</v>
      </c>
      <c r="G150" s="35" t="s">
        <v>3126</v>
      </c>
      <c r="H150" s="36" t="s">
        <v>3256</v>
      </c>
      <c r="I150" s="35" t="s">
        <v>4173</v>
      </c>
    </row>
    <row r="151" spans="1:9" s="35" customFormat="1" ht="90" x14ac:dyDescent="0.25">
      <c r="A151" s="35" t="s">
        <v>3416</v>
      </c>
      <c r="B151" s="36" t="s">
        <v>3417</v>
      </c>
      <c r="C151" s="39">
        <v>2357142.86</v>
      </c>
      <c r="D151" s="39">
        <v>1885714.29</v>
      </c>
      <c r="E151" s="52">
        <v>42917</v>
      </c>
      <c r="F151" s="52">
        <v>44196</v>
      </c>
      <c r="G151" s="35" t="s">
        <v>3372</v>
      </c>
      <c r="H151" s="36" t="s">
        <v>3418</v>
      </c>
      <c r="I151" s="35" t="s">
        <v>4173</v>
      </c>
    </row>
    <row r="152" spans="1:9" s="35" customFormat="1" ht="22.5" x14ac:dyDescent="0.25">
      <c r="A152" s="35" t="s">
        <v>3755</v>
      </c>
      <c r="B152" s="36" t="s">
        <v>3756</v>
      </c>
      <c r="C152" s="39">
        <v>6050</v>
      </c>
      <c r="D152" s="39">
        <v>3025</v>
      </c>
      <c r="E152" s="52">
        <v>42808</v>
      </c>
      <c r="F152" s="52">
        <v>43052</v>
      </c>
      <c r="G152" s="35" t="s">
        <v>3372</v>
      </c>
      <c r="H152" s="36" t="s">
        <v>3757</v>
      </c>
      <c r="I152" s="35" t="s">
        <v>4173</v>
      </c>
    </row>
    <row r="153" spans="1:9" s="35" customFormat="1" ht="15" customHeight="1" x14ac:dyDescent="0.25">
      <c r="B153" s="53"/>
      <c r="C153" s="55"/>
      <c r="D153" s="55"/>
      <c r="E153" s="30"/>
      <c r="F153" s="30"/>
      <c r="H153" s="36"/>
    </row>
    <row r="154" spans="1:9" s="35" customFormat="1" ht="15" customHeight="1" x14ac:dyDescent="0.25">
      <c r="B154" s="53"/>
      <c r="C154" s="55"/>
      <c r="D154" s="55"/>
      <c r="E154" s="30"/>
      <c r="F154" s="30"/>
      <c r="H154" s="36"/>
    </row>
    <row r="155" spans="1:9" s="35" customFormat="1" ht="15" customHeight="1" x14ac:dyDescent="0.25">
      <c r="B155" s="56"/>
      <c r="C155" s="41"/>
      <c r="D155" s="41"/>
      <c r="E155" s="30"/>
      <c r="F155" s="30"/>
      <c r="H155" s="36"/>
    </row>
    <row r="156" spans="1:9" s="35" customFormat="1" ht="15" customHeight="1" x14ac:dyDescent="0.25">
      <c r="B156" s="36"/>
      <c r="C156" s="39"/>
      <c r="D156" s="39"/>
      <c r="E156" s="30"/>
      <c r="F156" s="30"/>
      <c r="H156" s="36"/>
    </row>
    <row r="157" spans="1:9" s="35" customFormat="1" ht="15" customHeight="1" x14ac:dyDescent="0.25">
      <c r="B157" s="36"/>
      <c r="C157" s="39"/>
      <c r="D157" s="39"/>
      <c r="E157" s="30"/>
      <c r="F157" s="30"/>
      <c r="H157" s="36"/>
    </row>
    <row r="158" spans="1:9" s="35" customFormat="1" ht="15" customHeight="1" x14ac:dyDescent="0.25">
      <c r="B158" s="36"/>
      <c r="C158" s="39"/>
      <c r="D158" s="39"/>
      <c r="E158" s="30"/>
      <c r="F158" s="30"/>
      <c r="H158" s="36"/>
    </row>
    <row r="159" spans="1:9" s="35" customFormat="1" ht="15" customHeight="1" x14ac:dyDescent="0.25">
      <c r="B159" s="36"/>
      <c r="C159" s="39"/>
      <c r="D159" s="39"/>
      <c r="E159" s="30"/>
      <c r="F159" s="30"/>
      <c r="H159" s="36"/>
    </row>
    <row r="160" spans="1:9" s="35" customFormat="1" ht="15" customHeight="1" x14ac:dyDescent="0.25">
      <c r="B160" s="36"/>
      <c r="C160" s="39"/>
      <c r="D160" s="39"/>
      <c r="E160" s="30"/>
      <c r="F160" s="30"/>
      <c r="H160" s="36"/>
    </row>
    <row r="161" spans="2:8" s="35" customFormat="1" ht="15" customHeight="1" x14ac:dyDescent="0.25">
      <c r="B161" s="36"/>
      <c r="C161" s="39"/>
      <c r="D161" s="39"/>
      <c r="E161" s="30"/>
      <c r="F161" s="30"/>
      <c r="H161" s="36"/>
    </row>
    <row r="162" spans="2:8" s="35" customFormat="1" ht="15" customHeight="1" x14ac:dyDescent="0.25">
      <c r="B162" s="36"/>
      <c r="C162" s="39"/>
      <c r="D162" s="39"/>
      <c r="E162" s="30"/>
      <c r="F162" s="30"/>
      <c r="H162" s="36"/>
    </row>
    <row r="163" spans="2:8" s="35" customFormat="1" ht="15" customHeight="1" x14ac:dyDescent="0.25">
      <c r="B163" s="36"/>
      <c r="C163" s="39"/>
      <c r="D163" s="39"/>
      <c r="E163" s="30"/>
      <c r="F163" s="30"/>
      <c r="H163" s="36"/>
    </row>
    <row r="164" spans="2:8" s="35" customFormat="1" ht="15" customHeight="1" x14ac:dyDescent="0.25">
      <c r="B164" s="36"/>
      <c r="C164" s="39"/>
      <c r="D164" s="39"/>
      <c r="E164" s="30"/>
      <c r="F164" s="30"/>
      <c r="H164" s="36"/>
    </row>
    <row r="165" spans="2:8" s="35" customFormat="1" ht="15" customHeight="1" x14ac:dyDescent="0.25">
      <c r="B165" s="36"/>
      <c r="C165" s="39"/>
      <c r="D165" s="39"/>
      <c r="E165" s="30"/>
      <c r="F165" s="30"/>
      <c r="H165" s="36"/>
    </row>
    <row r="166" spans="2:8" s="35" customFormat="1" ht="15" customHeight="1" x14ac:dyDescent="0.25">
      <c r="B166" s="36"/>
      <c r="C166" s="39"/>
      <c r="D166" s="39"/>
      <c r="E166" s="30"/>
      <c r="F166" s="30"/>
      <c r="H166" s="36"/>
    </row>
    <row r="167" spans="2:8" s="35" customFormat="1" ht="15" customHeight="1" x14ac:dyDescent="0.25">
      <c r="B167" s="36"/>
      <c r="C167" s="39"/>
      <c r="D167" s="39"/>
      <c r="E167" s="30"/>
      <c r="F167" s="30"/>
      <c r="H167" s="36"/>
    </row>
    <row r="168" spans="2:8" s="35" customFormat="1" ht="15" customHeight="1" x14ac:dyDescent="0.25">
      <c r="B168" s="36"/>
      <c r="C168" s="39"/>
      <c r="D168" s="39"/>
      <c r="E168" s="30"/>
      <c r="F168" s="30"/>
      <c r="H168" s="36"/>
    </row>
    <row r="169" spans="2:8" s="35" customFormat="1" ht="15" customHeight="1" x14ac:dyDescent="0.25">
      <c r="B169" s="36"/>
      <c r="C169" s="39"/>
      <c r="D169" s="39"/>
      <c r="E169" s="30"/>
      <c r="F169" s="30"/>
      <c r="H169" s="36"/>
    </row>
    <row r="170" spans="2:8" s="35" customFormat="1" ht="15" customHeight="1" x14ac:dyDescent="0.25">
      <c r="B170" s="36"/>
      <c r="C170" s="39"/>
      <c r="D170" s="39"/>
      <c r="E170" s="30"/>
      <c r="F170" s="30"/>
      <c r="H170" s="36"/>
    </row>
    <row r="171" spans="2:8" s="35" customFormat="1" ht="15" customHeight="1" x14ac:dyDescent="0.25">
      <c r="B171" s="36"/>
      <c r="C171" s="39"/>
      <c r="D171" s="39"/>
      <c r="E171" s="30"/>
      <c r="F171" s="30"/>
      <c r="H171" s="36"/>
    </row>
    <row r="172" spans="2:8" s="35" customFormat="1" ht="15" customHeight="1" x14ac:dyDescent="0.25">
      <c r="B172" s="36"/>
      <c r="C172" s="39"/>
      <c r="D172" s="39"/>
      <c r="E172" s="30"/>
      <c r="F172" s="30"/>
      <c r="H172" s="36"/>
    </row>
    <row r="173" spans="2:8" s="35" customFormat="1" ht="15" customHeight="1" x14ac:dyDescent="0.25">
      <c r="B173" s="36"/>
      <c r="C173" s="39"/>
      <c r="D173" s="39"/>
      <c r="E173" s="30"/>
      <c r="F173" s="30"/>
      <c r="H173" s="36"/>
    </row>
    <row r="174" spans="2:8" s="35" customFormat="1" ht="15" customHeight="1" x14ac:dyDescent="0.25">
      <c r="B174" s="36"/>
      <c r="C174" s="39"/>
      <c r="D174" s="39"/>
      <c r="E174" s="30"/>
      <c r="F174" s="30"/>
      <c r="H174" s="36"/>
    </row>
    <row r="175" spans="2:8" s="35" customFormat="1" ht="15" customHeight="1" x14ac:dyDescent="0.25">
      <c r="B175" s="36"/>
      <c r="C175" s="39"/>
      <c r="D175" s="39"/>
      <c r="E175" s="30"/>
      <c r="F175" s="30"/>
      <c r="H175" s="36"/>
    </row>
    <row r="176" spans="2:8" s="35" customFormat="1" ht="15" customHeight="1" x14ac:dyDescent="0.25">
      <c r="B176" s="36"/>
      <c r="C176" s="39"/>
      <c r="D176" s="39"/>
      <c r="E176" s="30"/>
      <c r="F176" s="30"/>
      <c r="H176" s="36"/>
    </row>
    <row r="177" spans="2:8" s="35" customFormat="1" ht="15" customHeight="1" x14ac:dyDescent="0.25">
      <c r="B177" s="36"/>
      <c r="C177" s="39"/>
      <c r="D177" s="39"/>
      <c r="E177" s="30"/>
      <c r="F177" s="30"/>
      <c r="H177" s="36"/>
    </row>
    <row r="178" spans="2:8" s="35" customFormat="1" ht="15" customHeight="1" x14ac:dyDescent="0.25">
      <c r="B178" s="36"/>
      <c r="C178" s="39"/>
      <c r="D178" s="39"/>
      <c r="E178" s="30"/>
      <c r="F178" s="30"/>
      <c r="H178" s="36"/>
    </row>
    <row r="179" spans="2:8" s="35" customFormat="1" ht="15" customHeight="1" x14ac:dyDescent="0.25">
      <c r="B179" s="36"/>
      <c r="C179" s="39"/>
      <c r="D179" s="39"/>
      <c r="E179" s="30"/>
      <c r="F179" s="30"/>
      <c r="H179" s="36"/>
    </row>
    <row r="180" spans="2:8" s="35" customFormat="1" ht="15" customHeight="1" x14ac:dyDescent="0.25">
      <c r="B180" s="36"/>
      <c r="C180" s="39"/>
      <c r="D180" s="39"/>
      <c r="E180" s="30"/>
      <c r="F180" s="30"/>
      <c r="H180" s="36"/>
    </row>
    <row r="181" spans="2:8" s="35" customFormat="1" ht="15" customHeight="1" x14ac:dyDescent="0.25">
      <c r="B181" s="36"/>
      <c r="C181" s="39"/>
      <c r="D181" s="39"/>
      <c r="E181" s="30"/>
      <c r="F181" s="30"/>
      <c r="H181" s="36"/>
    </row>
    <row r="182" spans="2:8" s="35" customFormat="1" ht="15" customHeight="1" x14ac:dyDescent="0.25">
      <c r="B182" s="36"/>
      <c r="C182" s="39"/>
      <c r="D182" s="39"/>
      <c r="E182" s="30"/>
      <c r="F182" s="30"/>
      <c r="H182" s="36"/>
    </row>
    <row r="183" spans="2:8" s="35" customFormat="1" ht="15" customHeight="1" x14ac:dyDescent="0.25">
      <c r="B183" s="36"/>
      <c r="C183" s="39"/>
      <c r="D183" s="39"/>
      <c r="E183" s="30"/>
      <c r="F183" s="30"/>
      <c r="H183" s="36"/>
    </row>
    <row r="184" spans="2:8" s="35" customFormat="1" ht="15" customHeight="1" x14ac:dyDescent="0.25">
      <c r="B184" s="36"/>
      <c r="C184" s="39"/>
      <c r="D184" s="39"/>
      <c r="E184" s="30"/>
      <c r="F184" s="30"/>
      <c r="H184" s="36"/>
    </row>
    <row r="185" spans="2:8" s="35" customFormat="1" ht="15" customHeight="1" x14ac:dyDescent="0.25">
      <c r="B185" s="36"/>
      <c r="C185" s="39"/>
      <c r="D185" s="39"/>
      <c r="E185" s="30"/>
      <c r="F185" s="30"/>
      <c r="H185" s="36"/>
    </row>
    <row r="186" spans="2:8" s="35" customFormat="1" ht="15" customHeight="1" x14ac:dyDescent="0.25">
      <c r="B186" s="36"/>
      <c r="C186" s="39"/>
      <c r="D186" s="39"/>
      <c r="E186" s="30"/>
      <c r="F186" s="30"/>
      <c r="H186" s="36"/>
    </row>
    <row r="187" spans="2:8" s="35" customFormat="1" ht="15" customHeight="1" x14ac:dyDescent="0.25">
      <c r="B187" s="36"/>
      <c r="C187" s="39"/>
      <c r="D187" s="39"/>
      <c r="E187" s="30"/>
      <c r="F187" s="30"/>
      <c r="H187" s="36"/>
    </row>
    <row r="188" spans="2:8" s="35" customFormat="1" ht="15" customHeight="1" x14ac:dyDescent="0.25">
      <c r="B188" s="36"/>
      <c r="C188" s="39"/>
      <c r="D188" s="39"/>
      <c r="E188" s="30"/>
      <c r="F188" s="30"/>
      <c r="H188" s="36"/>
    </row>
    <row r="189" spans="2:8" s="35" customFormat="1" ht="15" customHeight="1" x14ac:dyDescent="0.25">
      <c r="B189" s="36"/>
      <c r="C189" s="39"/>
      <c r="D189" s="39"/>
      <c r="E189" s="30"/>
      <c r="F189" s="30"/>
      <c r="H189" s="36"/>
    </row>
    <row r="190" spans="2:8" s="35" customFormat="1" ht="15" customHeight="1" x14ac:dyDescent="0.25">
      <c r="B190" s="36"/>
      <c r="C190" s="39"/>
      <c r="D190" s="39"/>
      <c r="E190" s="30"/>
      <c r="F190" s="30"/>
      <c r="H190" s="36"/>
    </row>
    <row r="191" spans="2:8" s="35" customFormat="1" ht="15" customHeight="1" x14ac:dyDescent="0.25">
      <c r="B191" s="36"/>
      <c r="C191" s="39"/>
      <c r="D191" s="39"/>
      <c r="E191" s="30"/>
      <c r="F191" s="30"/>
      <c r="H191" s="36"/>
    </row>
    <row r="192" spans="2:8" s="35" customFormat="1" ht="15" customHeight="1" x14ac:dyDescent="0.25">
      <c r="B192" s="36"/>
      <c r="C192" s="39"/>
      <c r="D192" s="39"/>
      <c r="E192" s="30"/>
      <c r="F192" s="30"/>
      <c r="H192" s="36"/>
    </row>
    <row r="193" spans="2:8" s="35" customFormat="1" ht="15" customHeight="1" x14ac:dyDescent="0.25">
      <c r="B193" s="36"/>
      <c r="C193" s="39"/>
      <c r="D193" s="39"/>
      <c r="E193" s="30"/>
      <c r="F193" s="30"/>
      <c r="H193" s="36"/>
    </row>
    <row r="194" spans="2:8" s="35" customFormat="1" ht="15" customHeight="1" x14ac:dyDescent="0.25">
      <c r="B194" s="36"/>
      <c r="C194" s="39"/>
      <c r="D194" s="39"/>
      <c r="E194" s="30"/>
      <c r="F194" s="30"/>
      <c r="H194" s="36"/>
    </row>
    <row r="195" spans="2:8" s="35" customFormat="1" ht="15" customHeight="1" x14ac:dyDescent="0.25">
      <c r="B195" s="36"/>
      <c r="C195" s="39"/>
      <c r="D195" s="39"/>
      <c r="E195" s="30"/>
      <c r="F195" s="30"/>
      <c r="H195" s="36"/>
    </row>
    <row r="196" spans="2:8" s="35" customFormat="1" ht="15" customHeight="1" x14ac:dyDescent="0.25">
      <c r="B196" s="36"/>
      <c r="C196" s="39"/>
      <c r="D196" s="39"/>
      <c r="E196" s="30"/>
      <c r="F196" s="30"/>
      <c r="H196" s="36"/>
    </row>
    <row r="197" spans="2:8" s="35" customFormat="1" ht="15" customHeight="1" x14ac:dyDescent="0.25">
      <c r="B197" s="36"/>
      <c r="C197" s="39"/>
      <c r="D197" s="39"/>
      <c r="E197" s="30"/>
      <c r="F197" s="30"/>
      <c r="H197" s="36"/>
    </row>
    <row r="198" spans="2:8" s="35" customFormat="1" ht="15" customHeight="1" x14ac:dyDescent="0.25">
      <c r="B198" s="36"/>
      <c r="C198" s="39"/>
      <c r="D198" s="39"/>
      <c r="E198" s="30"/>
      <c r="F198" s="30"/>
      <c r="H198" s="36"/>
    </row>
    <row r="199" spans="2:8" s="35" customFormat="1" ht="15" customHeight="1" x14ac:dyDescent="0.25">
      <c r="B199" s="36"/>
      <c r="C199" s="39"/>
      <c r="D199" s="39"/>
      <c r="E199" s="30"/>
      <c r="F199" s="30"/>
      <c r="H199" s="36"/>
    </row>
    <row r="200" spans="2:8" s="35" customFormat="1" ht="15" customHeight="1" x14ac:dyDescent="0.25">
      <c r="B200" s="36"/>
      <c r="C200" s="39"/>
      <c r="D200" s="39"/>
      <c r="E200" s="30"/>
      <c r="F200" s="30"/>
      <c r="H200" s="36"/>
    </row>
    <row r="201" spans="2:8" s="35" customFormat="1" ht="15" customHeight="1" x14ac:dyDescent="0.25">
      <c r="B201" s="36"/>
      <c r="C201" s="39"/>
      <c r="D201" s="39"/>
      <c r="E201" s="30"/>
      <c r="F201" s="30"/>
      <c r="H201" s="36"/>
    </row>
    <row r="202" spans="2:8" s="35" customFormat="1" ht="15" customHeight="1" x14ac:dyDescent="0.25">
      <c r="B202" s="36"/>
      <c r="C202" s="39"/>
      <c r="D202" s="39"/>
      <c r="E202" s="30"/>
      <c r="F202" s="30"/>
      <c r="H202" s="36"/>
    </row>
    <row r="203" spans="2:8" s="35" customFormat="1" ht="15" customHeight="1" x14ac:dyDescent="0.25">
      <c r="B203" s="36"/>
      <c r="C203" s="39"/>
      <c r="D203" s="39"/>
      <c r="E203" s="30"/>
      <c r="F203" s="30"/>
      <c r="H203" s="36"/>
    </row>
    <row r="204" spans="2:8" s="35" customFormat="1" ht="15" customHeight="1" x14ac:dyDescent="0.25">
      <c r="B204" s="36"/>
      <c r="C204" s="39"/>
      <c r="D204" s="39"/>
      <c r="E204" s="30"/>
      <c r="F204" s="30"/>
      <c r="H204" s="36"/>
    </row>
    <row r="205" spans="2:8" s="35" customFormat="1" ht="15" customHeight="1" x14ac:dyDescent="0.25">
      <c r="B205" s="36"/>
      <c r="C205" s="39"/>
      <c r="D205" s="39"/>
      <c r="E205" s="30"/>
      <c r="F205" s="30"/>
      <c r="H205" s="36"/>
    </row>
    <row r="206" spans="2:8" s="35" customFormat="1" ht="15" customHeight="1" x14ac:dyDescent="0.25">
      <c r="B206" s="36"/>
      <c r="C206" s="39"/>
      <c r="D206" s="39"/>
      <c r="E206" s="30"/>
      <c r="F206" s="30"/>
      <c r="H206" s="36"/>
    </row>
    <row r="207" spans="2:8" s="35" customFormat="1" ht="15" customHeight="1" x14ac:dyDescent="0.25">
      <c r="B207" s="36"/>
      <c r="C207" s="39"/>
      <c r="D207" s="39"/>
      <c r="E207" s="30"/>
      <c r="F207" s="30"/>
      <c r="H207" s="36"/>
    </row>
    <row r="208" spans="2:8" s="35" customFormat="1" ht="15" customHeight="1" x14ac:dyDescent="0.25">
      <c r="B208" s="36"/>
      <c r="C208" s="39"/>
      <c r="D208" s="39"/>
      <c r="E208" s="30"/>
      <c r="F208" s="30"/>
      <c r="H208" s="36"/>
    </row>
    <row r="209" spans="2:8" s="35" customFormat="1" ht="15" customHeight="1" x14ac:dyDescent="0.25">
      <c r="B209" s="36"/>
      <c r="C209" s="39"/>
      <c r="D209" s="39"/>
      <c r="E209" s="30"/>
      <c r="F209" s="30"/>
      <c r="H209" s="36"/>
    </row>
    <row r="210" spans="2:8" s="35" customFormat="1" ht="15" customHeight="1" x14ac:dyDescent="0.25">
      <c r="B210" s="36"/>
      <c r="C210" s="39"/>
      <c r="D210" s="39"/>
      <c r="E210" s="30"/>
      <c r="F210" s="30"/>
      <c r="H210" s="36"/>
    </row>
    <row r="211" spans="2:8" s="35" customFormat="1" ht="15" customHeight="1" x14ac:dyDescent="0.25">
      <c r="B211" s="36"/>
      <c r="C211" s="39"/>
      <c r="D211" s="39"/>
      <c r="E211" s="30"/>
      <c r="F211" s="30"/>
      <c r="H211" s="36"/>
    </row>
    <row r="212" spans="2:8" s="35" customFormat="1" ht="15" customHeight="1" x14ac:dyDescent="0.25">
      <c r="B212" s="36"/>
      <c r="C212" s="39"/>
      <c r="D212" s="39"/>
      <c r="E212" s="30"/>
      <c r="F212" s="30"/>
      <c r="H212" s="36"/>
    </row>
    <row r="213" spans="2:8" s="35" customFormat="1" ht="15" customHeight="1" x14ac:dyDescent="0.25">
      <c r="B213" s="36"/>
      <c r="C213" s="39"/>
      <c r="D213" s="39"/>
      <c r="E213" s="30"/>
      <c r="F213" s="30"/>
      <c r="H213" s="36"/>
    </row>
    <row r="214" spans="2:8" s="35" customFormat="1" ht="15" customHeight="1" x14ac:dyDescent="0.25">
      <c r="B214" s="36"/>
      <c r="C214" s="39"/>
      <c r="D214" s="39"/>
      <c r="E214" s="30"/>
      <c r="F214" s="30"/>
      <c r="H214" s="36"/>
    </row>
    <row r="215" spans="2:8" s="35" customFormat="1" ht="15" customHeight="1" x14ac:dyDescent="0.25">
      <c r="B215" s="36"/>
      <c r="C215" s="39"/>
      <c r="D215" s="39"/>
      <c r="E215" s="30"/>
      <c r="F215" s="30"/>
      <c r="H215" s="36"/>
    </row>
    <row r="216" spans="2:8" s="35" customFormat="1" ht="15" customHeight="1" x14ac:dyDescent="0.25">
      <c r="B216" s="36"/>
      <c r="C216" s="39"/>
      <c r="D216" s="39"/>
      <c r="E216" s="30"/>
      <c r="F216" s="30"/>
      <c r="H216" s="36"/>
    </row>
    <row r="217" spans="2:8" s="35" customFormat="1" ht="15" customHeight="1" x14ac:dyDescent="0.25">
      <c r="B217" s="36"/>
      <c r="C217" s="39"/>
      <c r="D217" s="39"/>
      <c r="E217" s="30"/>
      <c r="F217" s="30"/>
      <c r="H217" s="36"/>
    </row>
    <row r="218" spans="2:8" s="35" customFormat="1" ht="15" customHeight="1" x14ac:dyDescent="0.25">
      <c r="B218" s="36"/>
      <c r="C218" s="39"/>
      <c r="D218" s="39"/>
      <c r="E218" s="30"/>
      <c r="F218" s="30"/>
      <c r="H218" s="36"/>
    </row>
    <row r="219" spans="2:8" s="35" customFormat="1" ht="15" customHeight="1" x14ac:dyDescent="0.25">
      <c r="B219" s="36"/>
      <c r="C219" s="39"/>
      <c r="D219" s="39"/>
      <c r="E219" s="30"/>
      <c r="F219" s="30"/>
      <c r="H219" s="36"/>
    </row>
    <row r="220" spans="2:8" s="35" customFormat="1" ht="15" customHeight="1" x14ac:dyDescent="0.25">
      <c r="B220" s="36"/>
      <c r="C220" s="39"/>
      <c r="D220" s="39"/>
      <c r="E220" s="30"/>
      <c r="F220" s="30"/>
      <c r="H220" s="36"/>
    </row>
    <row r="221" spans="2:8" s="35" customFormat="1" ht="15" customHeight="1" x14ac:dyDescent="0.25">
      <c r="B221" s="36"/>
      <c r="C221" s="39"/>
      <c r="D221" s="39"/>
      <c r="E221" s="30"/>
      <c r="F221" s="30"/>
      <c r="H221" s="36"/>
    </row>
    <row r="222" spans="2:8" s="35" customFormat="1" ht="15" customHeight="1" x14ac:dyDescent="0.25">
      <c r="B222" s="36"/>
      <c r="C222" s="39"/>
      <c r="D222" s="39"/>
      <c r="E222" s="30"/>
      <c r="F222" s="30"/>
      <c r="H222" s="36"/>
    </row>
    <row r="223" spans="2:8" s="35" customFormat="1" ht="15" customHeight="1" x14ac:dyDescent="0.25">
      <c r="B223" s="36"/>
      <c r="C223" s="39"/>
      <c r="D223" s="39"/>
      <c r="E223" s="30"/>
      <c r="F223" s="30"/>
      <c r="H223" s="36"/>
    </row>
    <row r="224" spans="2:8" s="35" customFormat="1" ht="15" customHeight="1" x14ac:dyDescent="0.25">
      <c r="B224" s="36"/>
      <c r="C224" s="39"/>
      <c r="D224" s="39"/>
      <c r="E224" s="30"/>
      <c r="F224" s="30"/>
      <c r="H224" s="36"/>
    </row>
    <row r="225" spans="2:8" s="35" customFormat="1" ht="15" customHeight="1" x14ac:dyDescent="0.25">
      <c r="B225" s="36"/>
      <c r="C225" s="39"/>
      <c r="D225" s="39"/>
      <c r="E225" s="30"/>
      <c r="F225" s="30"/>
      <c r="H225" s="36"/>
    </row>
    <row r="226" spans="2:8" s="35" customFormat="1" ht="15" customHeight="1" x14ac:dyDescent="0.25">
      <c r="B226" s="36"/>
      <c r="C226" s="39"/>
      <c r="D226" s="39"/>
      <c r="E226" s="30"/>
      <c r="F226" s="30"/>
      <c r="H226" s="36"/>
    </row>
    <row r="227" spans="2:8" s="35" customFormat="1" ht="15" customHeight="1" x14ac:dyDescent="0.25">
      <c r="B227" s="36"/>
      <c r="C227" s="39"/>
      <c r="D227" s="39"/>
      <c r="E227" s="30"/>
      <c r="F227" s="30"/>
      <c r="H227" s="36"/>
    </row>
    <row r="228" spans="2:8" s="35" customFormat="1" ht="15" customHeight="1" x14ac:dyDescent="0.25">
      <c r="B228" s="36"/>
      <c r="C228" s="39"/>
      <c r="D228" s="39"/>
      <c r="E228" s="30"/>
      <c r="F228" s="30"/>
      <c r="H228" s="36"/>
    </row>
    <row r="229" spans="2:8" s="35" customFormat="1" ht="15" customHeight="1" x14ac:dyDescent="0.25">
      <c r="B229" s="36"/>
      <c r="C229" s="39"/>
      <c r="D229" s="39"/>
      <c r="E229" s="30"/>
      <c r="F229" s="30"/>
      <c r="H229" s="36"/>
    </row>
    <row r="230" spans="2:8" s="35" customFormat="1" ht="15" customHeight="1" x14ac:dyDescent="0.25">
      <c r="B230" s="36"/>
      <c r="C230" s="39"/>
      <c r="D230" s="39"/>
      <c r="E230" s="30"/>
      <c r="F230" s="30"/>
      <c r="H230" s="36"/>
    </row>
    <row r="231" spans="2:8" s="35" customFormat="1" ht="15" customHeight="1" x14ac:dyDescent="0.25">
      <c r="B231" s="36"/>
      <c r="C231" s="39"/>
      <c r="D231" s="39"/>
      <c r="E231" s="30"/>
      <c r="F231" s="30"/>
      <c r="H231" s="36"/>
    </row>
    <row r="232" spans="2:8" s="35" customFormat="1" ht="15" customHeight="1" x14ac:dyDescent="0.25">
      <c r="B232" s="36"/>
      <c r="C232" s="39"/>
      <c r="D232" s="39"/>
      <c r="E232" s="30"/>
      <c r="F232" s="30"/>
      <c r="H232" s="36"/>
    </row>
    <row r="233" spans="2:8" s="35" customFormat="1" ht="15" customHeight="1" x14ac:dyDescent="0.25">
      <c r="B233" s="36"/>
      <c r="C233" s="39"/>
      <c r="D233" s="39"/>
      <c r="E233" s="30"/>
      <c r="F233" s="30"/>
      <c r="H233" s="36"/>
    </row>
    <row r="234" spans="2:8" s="35" customFormat="1" ht="15" customHeight="1" x14ac:dyDescent="0.25">
      <c r="B234" s="36"/>
      <c r="C234" s="39"/>
      <c r="D234" s="39"/>
      <c r="E234" s="30"/>
      <c r="F234" s="30"/>
      <c r="H234" s="36"/>
    </row>
    <row r="235" spans="2:8" s="35" customFormat="1" ht="15" customHeight="1" x14ac:dyDescent="0.25">
      <c r="B235" s="36"/>
      <c r="C235" s="39"/>
      <c r="D235" s="39"/>
      <c r="E235" s="30"/>
      <c r="F235" s="30"/>
      <c r="H235" s="36"/>
    </row>
    <row r="236" spans="2:8" s="35" customFormat="1" ht="15" customHeight="1" x14ac:dyDescent="0.25">
      <c r="B236" s="36"/>
      <c r="C236" s="39"/>
      <c r="D236" s="39"/>
      <c r="E236" s="30"/>
      <c r="F236" s="30"/>
      <c r="H236" s="36"/>
    </row>
    <row r="237" spans="2:8" s="35" customFormat="1" ht="15" customHeight="1" x14ac:dyDescent="0.25">
      <c r="B237" s="36"/>
      <c r="C237" s="39"/>
      <c r="D237" s="39"/>
      <c r="E237" s="30"/>
      <c r="F237" s="30"/>
      <c r="H237" s="36"/>
    </row>
    <row r="238" spans="2:8" s="35" customFormat="1" ht="15" customHeight="1" x14ac:dyDescent="0.25">
      <c r="B238" s="36"/>
      <c r="C238" s="39"/>
      <c r="D238" s="39"/>
      <c r="E238" s="30"/>
      <c r="F238" s="30"/>
      <c r="H238" s="36"/>
    </row>
    <row r="239" spans="2:8" s="35" customFormat="1" ht="15" customHeight="1" x14ac:dyDescent="0.25">
      <c r="B239" s="36"/>
      <c r="C239" s="39"/>
      <c r="D239" s="39"/>
      <c r="E239" s="30"/>
      <c r="F239" s="30"/>
      <c r="H239" s="36"/>
    </row>
    <row r="240" spans="2:8" s="35" customFormat="1" ht="15" customHeight="1" x14ac:dyDescent="0.25">
      <c r="B240" s="36"/>
      <c r="C240" s="39"/>
      <c r="D240" s="39"/>
      <c r="E240" s="30"/>
      <c r="F240" s="30"/>
      <c r="H240" s="36"/>
    </row>
    <row r="241" spans="2:8" s="35" customFormat="1" ht="15" customHeight="1" x14ac:dyDescent="0.25">
      <c r="B241" s="36"/>
      <c r="C241" s="39"/>
      <c r="D241" s="39"/>
      <c r="E241" s="30"/>
      <c r="F241" s="30"/>
      <c r="H241" s="36"/>
    </row>
    <row r="242" spans="2:8" s="35" customFormat="1" ht="15" customHeight="1" x14ac:dyDescent="0.25">
      <c r="B242" s="36"/>
      <c r="C242" s="39"/>
      <c r="D242" s="39"/>
      <c r="E242" s="30"/>
      <c r="F242" s="30"/>
      <c r="H242" s="36"/>
    </row>
    <row r="243" spans="2:8" s="35" customFormat="1" ht="15" customHeight="1" x14ac:dyDescent="0.25">
      <c r="B243" s="36"/>
      <c r="C243" s="39"/>
      <c r="D243" s="39"/>
      <c r="E243" s="30"/>
      <c r="F243" s="30"/>
      <c r="H243" s="36"/>
    </row>
    <row r="244" spans="2:8" s="35" customFormat="1" ht="15" customHeight="1" x14ac:dyDescent="0.25">
      <c r="B244" s="36"/>
      <c r="C244" s="39"/>
      <c r="D244" s="39"/>
      <c r="E244" s="30"/>
      <c r="F244" s="30"/>
      <c r="H244" s="36"/>
    </row>
    <row r="245" spans="2:8" s="35" customFormat="1" ht="15" customHeight="1" x14ac:dyDescent="0.25">
      <c r="B245" s="36"/>
      <c r="C245" s="39"/>
      <c r="D245" s="39"/>
      <c r="E245" s="30"/>
      <c r="F245" s="30"/>
      <c r="H245" s="36"/>
    </row>
    <row r="246" spans="2:8" s="35" customFormat="1" ht="15" customHeight="1" x14ac:dyDescent="0.25">
      <c r="B246" s="36"/>
      <c r="C246" s="39"/>
      <c r="D246" s="39"/>
      <c r="E246" s="30"/>
      <c r="F246" s="30"/>
      <c r="H246" s="36"/>
    </row>
    <row r="247" spans="2:8" s="35" customFormat="1" ht="15" customHeight="1" x14ac:dyDescent="0.25">
      <c r="B247" s="36"/>
      <c r="C247" s="39"/>
      <c r="D247" s="39"/>
      <c r="E247" s="30"/>
      <c r="F247" s="30"/>
      <c r="H247" s="36"/>
    </row>
    <row r="248" spans="2:8" s="35" customFormat="1" ht="15" customHeight="1" x14ac:dyDescent="0.25">
      <c r="B248" s="36"/>
      <c r="C248" s="39"/>
      <c r="D248" s="39"/>
      <c r="E248" s="30"/>
      <c r="F248" s="30"/>
      <c r="H248" s="36"/>
    </row>
    <row r="249" spans="2:8" s="35" customFormat="1" ht="15" customHeight="1" x14ac:dyDescent="0.25">
      <c r="B249" s="36"/>
      <c r="C249" s="39"/>
      <c r="D249" s="39"/>
      <c r="E249" s="30"/>
      <c r="F249" s="30"/>
      <c r="H249" s="36"/>
    </row>
    <row r="250" spans="2:8" s="35" customFormat="1" ht="15" customHeight="1" x14ac:dyDescent="0.25">
      <c r="B250" s="36"/>
      <c r="C250" s="39"/>
      <c r="D250" s="39"/>
      <c r="E250" s="30"/>
      <c r="F250" s="30"/>
      <c r="H250" s="36"/>
    </row>
    <row r="251" spans="2:8" s="35" customFormat="1" ht="15" customHeight="1" x14ac:dyDescent="0.25">
      <c r="B251" s="36"/>
      <c r="C251" s="39"/>
      <c r="D251" s="39"/>
      <c r="E251" s="30"/>
      <c r="F251" s="30"/>
      <c r="H251" s="36"/>
    </row>
    <row r="252" spans="2:8" s="35" customFormat="1" ht="15" customHeight="1" x14ac:dyDescent="0.25">
      <c r="B252" s="36"/>
      <c r="C252" s="39"/>
      <c r="D252" s="39"/>
      <c r="E252" s="30"/>
      <c r="F252" s="30"/>
      <c r="H252" s="36"/>
    </row>
    <row r="253" spans="2:8" s="35" customFormat="1" ht="15" customHeight="1" x14ac:dyDescent="0.25">
      <c r="B253" s="36"/>
      <c r="C253" s="39"/>
      <c r="D253" s="39"/>
      <c r="E253" s="30"/>
      <c r="F253" s="30"/>
      <c r="H253" s="36"/>
    </row>
    <row r="254" spans="2:8" s="35" customFormat="1" ht="15" customHeight="1" x14ac:dyDescent="0.25">
      <c r="B254" s="36"/>
      <c r="C254" s="39"/>
      <c r="D254" s="39"/>
      <c r="E254" s="30"/>
      <c r="F254" s="30"/>
      <c r="H254" s="36"/>
    </row>
    <row r="255" spans="2:8" s="35" customFormat="1" ht="15" customHeight="1" x14ac:dyDescent="0.25">
      <c r="B255" s="36"/>
      <c r="C255" s="39"/>
      <c r="D255" s="39"/>
      <c r="E255" s="30"/>
      <c r="F255" s="30"/>
      <c r="H255" s="36"/>
    </row>
    <row r="256" spans="2:8" s="35" customFormat="1" ht="15" customHeight="1" x14ac:dyDescent="0.25">
      <c r="B256" s="36"/>
      <c r="C256" s="39"/>
      <c r="D256" s="39"/>
      <c r="E256" s="30"/>
      <c r="F256" s="30"/>
      <c r="H256" s="36"/>
    </row>
    <row r="257" spans="2:8" s="35" customFormat="1" ht="15" customHeight="1" x14ac:dyDescent="0.25">
      <c r="B257" s="36"/>
      <c r="C257" s="39"/>
      <c r="D257" s="39"/>
      <c r="E257" s="30"/>
      <c r="F257" s="30"/>
      <c r="H257" s="36"/>
    </row>
    <row r="258" spans="2:8" s="35" customFormat="1" ht="15" customHeight="1" x14ac:dyDescent="0.25">
      <c r="B258" s="36"/>
      <c r="C258" s="39"/>
      <c r="D258" s="39"/>
      <c r="E258" s="30"/>
      <c r="F258" s="30"/>
      <c r="H258" s="36"/>
    </row>
    <row r="259" spans="2:8" s="35" customFormat="1" ht="15" customHeight="1" x14ac:dyDescent="0.25">
      <c r="B259" s="36"/>
      <c r="C259" s="39"/>
      <c r="D259" s="39"/>
      <c r="E259" s="30"/>
      <c r="F259" s="30"/>
      <c r="H259" s="36"/>
    </row>
    <row r="260" spans="2:8" s="35" customFormat="1" ht="15" customHeight="1" x14ac:dyDescent="0.25">
      <c r="B260" s="36"/>
      <c r="C260" s="39"/>
      <c r="D260" s="39"/>
      <c r="E260" s="30"/>
      <c r="F260" s="30"/>
      <c r="H260" s="36"/>
    </row>
    <row r="261" spans="2:8" s="35" customFormat="1" ht="15" customHeight="1" x14ac:dyDescent="0.25">
      <c r="B261" s="36"/>
      <c r="C261" s="39"/>
      <c r="D261" s="39"/>
      <c r="E261" s="30"/>
      <c r="F261" s="30"/>
      <c r="H261" s="36"/>
    </row>
    <row r="262" spans="2:8" s="35" customFormat="1" ht="15" customHeight="1" x14ac:dyDescent="0.25">
      <c r="B262" s="36"/>
      <c r="C262" s="39"/>
      <c r="D262" s="39"/>
      <c r="E262" s="30"/>
      <c r="F262" s="30"/>
      <c r="H262" s="36"/>
    </row>
    <row r="263" spans="2:8" s="35" customFormat="1" ht="15" customHeight="1" x14ac:dyDescent="0.25">
      <c r="B263" s="36"/>
      <c r="C263" s="39"/>
      <c r="D263" s="39"/>
      <c r="E263" s="30"/>
      <c r="F263" s="30"/>
      <c r="H263" s="36"/>
    </row>
    <row r="264" spans="2:8" s="35" customFormat="1" ht="15" customHeight="1" x14ac:dyDescent="0.25">
      <c r="B264" s="36"/>
      <c r="C264" s="39"/>
      <c r="D264" s="39"/>
      <c r="E264" s="30"/>
      <c r="F264" s="30"/>
      <c r="H264" s="36"/>
    </row>
    <row r="265" spans="2:8" s="35" customFormat="1" ht="15" customHeight="1" x14ac:dyDescent="0.25">
      <c r="B265" s="36"/>
      <c r="C265" s="39"/>
      <c r="D265" s="39"/>
      <c r="E265" s="30"/>
      <c r="F265" s="30"/>
      <c r="H265" s="36"/>
    </row>
    <row r="266" spans="2:8" s="35" customFormat="1" ht="15" customHeight="1" x14ac:dyDescent="0.25">
      <c r="B266" s="36"/>
      <c r="C266" s="39"/>
      <c r="D266" s="39"/>
      <c r="E266" s="30"/>
      <c r="F266" s="30"/>
      <c r="H266" s="36"/>
    </row>
    <row r="267" spans="2:8" s="35" customFormat="1" ht="15" customHeight="1" x14ac:dyDescent="0.25">
      <c r="B267" s="36"/>
      <c r="C267" s="39"/>
      <c r="D267" s="39"/>
      <c r="E267" s="30"/>
      <c r="F267" s="30"/>
      <c r="H267" s="36"/>
    </row>
    <row r="268" spans="2:8" s="35" customFormat="1" ht="15" customHeight="1" x14ac:dyDescent="0.25">
      <c r="B268" s="36"/>
      <c r="C268" s="39"/>
      <c r="D268" s="39"/>
      <c r="E268" s="30"/>
      <c r="F268" s="30"/>
      <c r="H268" s="36"/>
    </row>
    <row r="269" spans="2:8" s="35" customFormat="1" ht="15" customHeight="1" x14ac:dyDescent="0.25">
      <c r="B269" s="36"/>
      <c r="C269" s="39"/>
      <c r="D269" s="39"/>
      <c r="E269" s="30"/>
      <c r="F269" s="30"/>
      <c r="H269" s="36"/>
    </row>
    <row r="270" spans="2:8" s="35" customFormat="1" ht="15" customHeight="1" x14ac:dyDescent="0.25">
      <c r="B270" s="36"/>
      <c r="C270" s="39"/>
      <c r="D270" s="39"/>
      <c r="E270" s="30"/>
      <c r="F270" s="30"/>
      <c r="H270" s="36"/>
    </row>
    <row r="271" spans="2:8" s="35" customFormat="1" ht="15" customHeight="1" x14ac:dyDescent="0.25">
      <c r="B271" s="36"/>
      <c r="C271" s="39"/>
      <c r="D271" s="39"/>
      <c r="E271" s="30"/>
      <c r="F271" s="30"/>
      <c r="H271" s="36"/>
    </row>
    <row r="272" spans="2:8" s="35" customFormat="1" ht="15" customHeight="1" x14ac:dyDescent="0.25">
      <c r="B272" s="36"/>
      <c r="C272" s="39"/>
      <c r="D272" s="39"/>
      <c r="E272" s="30"/>
      <c r="F272" s="30"/>
      <c r="H272" s="36"/>
    </row>
    <row r="273" spans="2:8" s="35" customFormat="1" ht="15" customHeight="1" x14ac:dyDescent="0.25">
      <c r="B273" s="36"/>
      <c r="C273" s="39"/>
      <c r="D273" s="39"/>
      <c r="E273" s="30"/>
      <c r="F273" s="30"/>
      <c r="H273" s="36"/>
    </row>
    <row r="274" spans="2:8" s="35" customFormat="1" ht="15" customHeight="1" x14ac:dyDescent="0.25">
      <c r="B274" s="36"/>
      <c r="C274" s="39"/>
      <c r="D274" s="39"/>
      <c r="E274" s="30"/>
      <c r="F274" s="30"/>
      <c r="H274" s="36"/>
    </row>
    <row r="275" spans="2:8" s="35" customFormat="1" ht="15" customHeight="1" x14ac:dyDescent="0.25">
      <c r="B275" s="36"/>
      <c r="C275" s="39"/>
      <c r="D275" s="39"/>
      <c r="E275" s="30"/>
      <c r="F275" s="30"/>
      <c r="H275" s="36"/>
    </row>
    <row r="276" spans="2:8" s="35" customFormat="1" ht="15" customHeight="1" x14ac:dyDescent="0.25">
      <c r="B276" s="36"/>
      <c r="C276" s="39"/>
      <c r="D276" s="39"/>
      <c r="E276" s="30"/>
      <c r="F276" s="30"/>
      <c r="H276" s="36"/>
    </row>
    <row r="277" spans="2:8" s="35" customFormat="1" ht="15" customHeight="1" x14ac:dyDescent="0.25">
      <c r="B277" s="36"/>
      <c r="C277" s="39"/>
      <c r="D277" s="39"/>
      <c r="E277" s="30"/>
      <c r="F277" s="30"/>
      <c r="H277" s="36"/>
    </row>
    <row r="278" spans="2:8" s="35" customFormat="1" ht="15" customHeight="1" x14ac:dyDescent="0.25">
      <c r="B278" s="36"/>
      <c r="C278" s="39"/>
      <c r="D278" s="39"/>
      <c r="E278" s="30"/>
      <c r="F278" s="30"/>
      <c r="H278" s="36"/>
    </row>
    <row r="279" spans="2:8" s="35" customFormat="1" ht="15" customHeight="1" x14ac:dyDescent="0.25">
      <c r="B279" s="36"/>
      <c r="C279" s="39"/>
      <c r="D279" s="39"/>
      <c r="E279" s="30"/>
      <c r="F279" s="30"/>
      <c r="H279" s="36"/>
    </row>
    <row r="280" spans="2:8" s="35" customFormat="1" ht="15" customHeight="1" x14ac:dyDescent="0.25">
      <c r="B280" s="36"/>
      <c r="C280" s="39"/>
      <c r="D280" s="39"/>
      <c r="E280" s="30"/>
      <c r="F280" s="30"/>
      <c r="H280" s="36"/>
    </row>
    <row r="281" spans="2:8" s="35" customFormat="1" ht="15" customHeight="1" x14ac:dyDescent="0.25">
      <c r="B281" s="36"/>
      <c r="C281" s="39"/>
      <c r="D281" s="39"/>
      <c r="E281" s="30"/>
      <c r="F281" s="30"/>
      <c r="H281" s="36"/>
    </row>
    <row r="282" spans="2:8" s="35" customFormat="1" ht="15" customHeight="1" x14ac:dyDescent="0.25">
      <c r="B282" s="36"/>
      <c r="C282" s="39"/>
      <c r="D282" s="39"/>
      <c r="E282" s="30"/>
      <c r="F282" s="30"/>
      <c r="H282" s="36"/>
    </row>
    <row r="283" spans="2:8" s="35" customFormat="1" ht="15" customHeight="1" x14ac:dyDescent="0.25">
      <c r="B283" s="36"/>
      <c r="C283" s="39"/>
      <c r="D283" s="39"/>
      <c r="E283" s="30"/>
      <c r="F283" s="30"/>
      <c r="H283" s="36"/>
    </row>
    <row r="284" spans="2:8" s="35" customFormat="1" ht="15" customHeight="1" x14ac:dyDescent="0.25">
      <c r="B284" s="36"/>
      <c r="C284" s="39"/>
      <c r="D284" s="39"/>
      <c r="E284" s="30"/>
      <c r="F284" s="30"/>
      <c r="H284" s="36"/>
    </row>
    <row r="285" spans="2:8" s="35" customFormat="1" ht="15" customHeight="1" x14ac:dyDescent="0.25">
      <c r="B285" s="36"/>
      <c r="C285" s="39"/>
      <c r="D285" s="39"/>
      <c r="E285" s="30"/>
      <c r="F285" s="30"/>
      <c r="H285" s="36"/>
    </row>
    <row r="286" spans="2:8" s="35" customFormat="1" ht="15" customHeight="1" x14ac:dyDescent="0.25">
      <c r="B286" s="36"/>
      <c r="C286" s="39"/>
      <c r="D286" s="39"/>
      <c r="E286" s="30"/>
      <c r="F286" s="30"/>
      <c r="H286" s="36"/>
    </row>
    <row r="287" spans="2:8" s="35" customFormat="1" ht="15" customHeight="1" x14ac:dyDescent="0.25">
      <c r="B287" s="36"/>
      <c r="C287" s="39"/>
      <c r="D287" s="39"/>
      <c r="E287" s="30"/>
      <c r="F287" s="30"/>
      <c r="H287" s="36"/>
    </row>
    <row r="288" spans="2:8" s="35" customFormat="1" ht="15" customHeight="1" x14ac:dyDescent="0.25">
      <c r="B288" s="36"/>
      <c r="C288" s="39"/>
      <c r="D288" s="39"/>
      <c r="E288" s="30"/>
      <c r="F288" s="30"/>
      <c r="H288" s="36"/>
    </row>
    <row r="289" spans="2:8" s="35" customFormat="1" ht="15" customHeight="1" x14ac:dyDescent="0.25">
      <c r="B289" s="36"/>
      <c r="C289" s="39"/>
      <c r="D289" s="39"/>
      <c r="E289" s="30"/>
      <c r="F289" s="30"/>
      <c r="H289" s="36"/>
    </row>
    <row r="290" spans="2:8" s="35" customFormat="1" ht="15" customHeight="1" x14ac:dyDescent="0.25">
      <c r="B290" s="36"/>
      <c r="C290" s="39"/>
      <c r="D290" s="39"/>
      <c r="E290" s="30"/>
      <c r="F290" s="30"/>
      <c r="H290" s="36"/>
    </row>
    <row r="291" spans="2:8" s="35" customFormat="1" ht="15" customHeight="1" x14ac:dyDescent="0.25">
      <c r="B291" s="36"/>
      <c r="C291" s="39"/>
      <c r="D291" s="39"/>
      <c r="E291" s="30"/>
      <c r="F291" s="30"/>
      <c r="H291" s="36"/>
    </row>
    <row r="292" spans="2:8" s="35" customFormat="1" ht="15" customHeight="1" x14ac:dyDescent="0.25">
      <c r="B292" s="36"/>
      <c r="C292" s="39"/>
      <c r="D292" s="39"/>
      <c r="E292" s="30"/>
      <c r="F292" s="30"/>
      <c r="H292" s="36"/>
    </row>
    <row r="293" spans="2:8" s="35" customFormat="1" ht="15" customHeight="1" x14ac:dyDescent="0.25">
      <c r="B293" s="36"/>
      <c r="C293" s="39"/>
      <c r="D293" s="39"/>
      <c r="E293" s="30"/>
      <c r="F293" s="30"/>
      <c r="H293" s="36"/>
    </row>
    <row r="294" spans="2:8" s="35" customFormat="1" ht="15" customHeight="1" x14ac:dyDescent="0.25">
      <c r="B294" s="36"/>
      <c r="C294" s="39"/>
      <c r="D294" s="39"/>
      <c r="E294" s="30"/>
      <c r="F294" s="30"/>
      <c r="H294" s="36"/>
    </row>
    <row r="295" spans="2:8" s="35" customFormat="1" ht="15" customHeight="1" x14ac:dyDescent="0.25">
      <c r="B295" s="36"/>
      <c r="C295" s="39"/>
      <c r="D295" s="39"/>
      <c r="E295" s="30"/>
      <c r="F295" s="30"/>
      <c r="H295" s="36"/>
    </row>
    <row r="296" spans="2:8" s="35" customFormat="1" ht="15" customHeight="1" x14ac:dyDescent="0.25">
      <c r="B296" s="36"/>
      <c r="C296" s="39"/>
      <c r="D296" s="39"/>
      <c r="E296" s="30"/>
      <c r="F296" s="30"/>
      <c r="H296" s="36"/>
    </row>
    <row r="297" spans="2:8" s="35" customFormat="1" ht="15" customHeight="1" x14ac:dyDescent="0.25">
      <c r="B297" s="36"/>
      <c r="C297" s="39"/>
      <c r="D297" s="39"/>
      <c r="E297" s="30"/>
      <c r="F297" s="30"/>
      <c r="H297" s="36"/>
    </row>
    <row r="298" spans="2:8" s="35" customFormat="1" ht="15" customHeight="1" x14ac:dyDescent="0.25">
      <c r="B298" s="36"/>
      <c r="C298" s="39"/>
      <c r="D298" s="39"/>
      <c r="E298" s="30"/>
      <c r="F298" s="30"/>
      <c r="H298" s="36"/>
    </row>
    <row r="299" spans="2:8" s="35" customFormat="1" ht="15" customHeight="1" x14ac:dyDescent="0.25">
      <c r="B299" s="36"/>
      <c r="C299" s="39"/>
      <c r="D299" s="39"/>
      <c r="E299" s="30"/>
      <c r="F299" s="30"/>
      <c r="H299" s="36"/>
    </row>
    <row r="300" spans="2:8" s="35" customFormat="1" ht="15" customHeight="1" x14ac:dyDescent="0.25">
      <c r="B300" s="36"/>
      <c r="C300" s="39"/>
      <c r="D300" s="39"/>
      <c r="E300" s="30"/>
      <c r="F300" s="30"/>
      <c r="H300" s="36"/>
    </row>
    <row r="301" spans="2:8" s="35" customFormat="1" ht="15" customHeight="1" x14ac:dyDescent="0.25">
      <c r="B301" s="36"/>
      <c r="C301" s="39"/>
      <c r="D301" s="39"/>
      <c r="E301" s="30"/>
      <c r="F301" s="30"/>
      <c r="H301" s="36"/>
    </row>
    <row r="302" spans="2:8" s="35" customFormat="1" ht="15" customHeight="1" x14ac:dyDescent="0.25">
      <c r="B302" s="36"/>
      <c r="C302" s="39"/>
      <c r="D302" s="39"/>
      <c r="E302" s="30"/>
      <c r="F302" s="30"/>
      <c r="H302" s="36"/>
    </row>
    <row r="303" spans="2:8" s="35" customFormat="1" ht="15" customHeight="1" x14ac:dyDescent="0.25">
      <c r="B303" s="36"/>
      <c r="C303" s="39"/>
      <c r="D303" s="39"/>
      <c r="E303" s="30"/>
      <c r="F303" s="30"/>
      <c r="H303" s="36"/>
    </row>
    <row r="304" spans="2:8" s="35" customFormat="1" ht="15" customHeight="1" x14ac:dyDescent="0.25">
      <c r="B304" s="36"/>
      <c r="C304" s="39"/>
      <c r="D304" s="39"/>
      <c r="E304" s="30"/>
      <c r="F304" s="30"/>
      <c r="H304" s="36"/>
    </row>
    <row r="305" spans="2:8" s="35" customFormat="1" ht="15" customHeight="1" x14ac:dyDescent="0.25">
      <c r="B305" s="36"/>
      <c r="C305" s="39"/>
      <c r="D305" s="39"/>
      <c r="E305" s="30"/>
      <c r="F305" s="30"/>
      <c r="H305" s="36"/>
    </row>
    <row r="306" spans="2:8" s="35" customFormat="1" ht="15" customHeight="1" x14ac:dyDescent="0.25">
      <c r="B306" s="36"/>
      <c r="C306" s="39"/>
      <c r="D306" s="39"/>
      <c r="E306" s="30"/>
      <c r="F306" s="30"/>
      <c r="H306" s="36"/>
    </row>
    <row r="307" spans="2:8" s="35" customFormat="1" ht="15" customHeight="1" x14ac:dyDescent="0.25">
      <c r="B307" s="36"/>
      <c r="C307" s="39"/>
      <c r="D307" s="39"/>
      <c r="E307" s="30"/>
      <c r="F307" s="30"/>
      <c r="H307" s="36"/>
    </row>
    <row r="308" spans="2:8" s="35" customFormat="1" ht="15" customHeight="1" x14ac:dyDescent="0.25">
      <c r="B308" s="36"/>
      <c r="C308" s="39"/>
      <c r="D308" s="39"/>
      <c r="E308" s="30"/>
      <c r="F308" s="30"/>
      <c r="H308" s="36"/>
    </row>
    <row r="309" spans="2:8" s="35" customFormat="1" ht="15" customHeight="1" x14ac:dyDescent="0.25">
      <c r="B309" s="36"/>
      <c r="C309" s="39"/>
      <c r="D309" s="39"/>
      <c r="E309" s="30"/>
      <c r="F309" s="30"/>
      <c r="H309" s="36"/>
    </row>
    <row r="310" spans="2:8" s="35" customFormat="1" ht="15" customHeight="1" x14ac:dyDescent="0.25">
      <c r="B310" s="36"/>
      <c r="C310" s="39"/>
      <c r="D310" s="39"/>
      <c r="E310" s="30"/>
      <c r="F310" s="30"/>
      <c r="H310" s="36"/>
    </row>
    <row r="311" spans="2:8" s="35" customFormat="1" ht="15" customHeight="1" x14ac:dyDescent="0.25">
      <c r="B311" s="36"/>
      <c r="C311" s="39"/>
      <c r="D311" s="39"/>
      <c r="E311" s="30"/>
      <c r="F311" s="30"/>
      <c r="H311" s="36"/>
    </row>
    <row r="312" spans="2:8" s="35" customFormat="1" ht="15" customHeight="1" x14ac:dyDescent="0.25">
      <c r="B312" s="36"/>
      <c r="C312" s="39"/>
      <c r="D312" s="39"/>
      <c r="E312" s="30"/>
      <c r="F312" s="30"/>
      <c r="H312" s="36"/>
    </row>
    <row r="313" spans="2:8" s="35" customFormat="1" ht="15" customHeight="1" x14ac:dyDescent="0.25">
      <c r="B313" s="36"/>
      <c r="C313" s="39"/>
      <c r="D313" s="39"/>
      <c r="E313" s="30"/>
      <c r="F313" s="30"/>
      <c r="H313" s="36"/>
    </row>
    <row r="314" spans="2:8" s="35" customFormat="1" ht="15" customHeight="1" x14ac:dyDescent="0.25">
      <c r="B314" s="36"/>
      <c r="C314" s="39"/>
      <c r="D314" s="39"/>
      <c r="E314" s="30"/>
      <c r="F314" s="30"/>
      <c r="H314" s="36"/>
    </row>
    <row r="315" spans="2:8" s="35" customFormat="1" ht="15" customHeight="1" x14ac:dyDescent="0.25">
      <c r="B315" s="36"/>
      <c r="C315" s="39"/>
      <c r="D315" s="39"/>
      <c r="E315" s="30"/>
      <c r="F315" s="30"/>
      <c r="H315" s="36"/>
    </row>
    <row r="316" spans="2:8" s="35" customFormat="1" ht="15" customHeight="1" x14ac:dyDescent="0.25">
      <c r="B316" s="36"/>
      <c r="C316" s="39"/>
      <c r="D316" s="39"/>
      <c r="E316" s="30"/>
      <c r="F316" s="30"/>
      <c r="H316" s="36"/>
    </row>
    <row r="317" spans="2:8" s="35" customFormat="1" ht="15" customHeight="1" x14ac:dyDescent="0.25">
      <c r="B317" s="36"/>
      <c r="C317" s="39"/>
      <c r="D317" s="39"/>
      <c r="E317" s="30"/>
      <c r="F317" s="30"/>
      <c r="H317" s="36"/>
    </row>
    <row r="318" spans="2:8" s="35" customFormat="1" ht="15" customHeight="1" x14ac:dyDescent="0.25">
      <c r="B318" s="36"/>
      <c r="C318" s="39"/>
      <c r="D318" s="39"/>
      <c r="E318" s="30"/>
      <c r="F318" s="30"/>
      <c r="H318" s="36"/>
    </row>
    <row r="319" spans="2:8" s="35" customFormat="1" ht="15" customHeight="1" x14ac:dyDescent="0.25">
      <c r="B319" s="36"/>
      <c r="C319" s="39"/>
      <c r="D319" s="39"/>
      <c r="E319" s="30"/>
      <c r="F319" s="30"/>
      <c r="H319" s="36"/>
    </row>
    <row r="320" spans="2:8" s="35" customFormat="1" ht="15" customHeight="1" x14ac:dyDescent="0.25">
      <c r="B320" s="36"/>
      <c r="C320" s="39"/>
      <c r="D320" s="39"/>
      <c r="E320" s="30"/>
      <c r="F320" s="30"/>
      <c r="H320" s="36"/>
    </row>
    <row r="321" spans="2:8" s="35" customFormat="1" ht="15" customHeight="1" x14ac:dyDescent="0.25">
      <c r="B321" s="36"/>
      <c r="C321" s="39"/>
      <c r="D321" s="39"/>
      <c r="E321" s="30"/>
      <c r="F321" s="30"/>
      <c r="H321" s="36"/>
    </row>
    <row r="322" spans="2:8" s="35" customFormat="1" ht="15" customHeight="1" x14ac:dyDescent="0.25">
      <c r="B322" s="36"/>
      <c r="C322" s="39"/>
      <c r="D322" s="39"/>
      <c r="E322" s="30"/>
      <c r="F322" s="30"/>
      <c r="H322" s="36"/>
    </row>
    <row r="323" spans="2:8" s="35" customFormat="1" ht="15" customHeight="1" x14ac:dyDescent="0.25">
      <c r="B323" s="36"/>
      <c r="C323" s="39"/>
      <c r="D323" s="39"/>
      <c r="E323" s="30"/>
      <c r="F323" s="30"/>
      <c r="H323" s="36"/>
    </row>
    <row r="324" spans="2:8" s="35" customFormat="1" ht="15" customHeight="1" x14ac:dyDescent="0.25">
      <c r="B324" s="36"/>
      <c r="C324" s="39"/>
      <c r="D324" s="39"/>
      <c r="E324" s="30"/>
      <c r="F324" s="30"/>
      <c r="H324" s="36"/>
    </row>
    <row r="325" spans="2:8" s="35" customFormat="1" ht="15" customHeight="1" x14ac:dyDescent="0.25">
      <c r="B325" s="36"/>
      <c r="C325" s="39"/>
      <c r="D325" s="39"/>
      <c r="E325" s="30"/>
      <c r="F325" s="30"/>
      <c r="H325" s="36"/>
    </row>
    <row r="326" spans="2:8" s="35" customFormat="1" ht="15" customHeight="1" x14ac:dyDescent="0.25">
      <c r="B326" s="36"/>
      <c r="C326" s="39"/>
      <c r="D326" s="39"/>
      <c r="E326" s="30"/>
      <c r="F326" s="30"/>
      <c r="H326" s="36"/>
    </row>
    <row r="327" spans="2:8" s="35" customFormat="1" ht="15" customHeight="1" x14ac:dyDescent="0.25">
      <c r="B327" s="36"/>
      <c r="C327" s="39"/>
      <c r="D327" s="39"/>
      <c r="E327" s="30"/>
      <c r="F327" s="30"/>
      <c r="H327" s="36"/>
    </row>
    <row r="328" spans="2:8" s="35" customFormat="1" ht="15" customHeight="1" x14ac:dyDescent="0.25">
      <c r="B328" s="36"/>
      <c r="C328" s="39"/>
      <c r="D328" s="39"/>
      <c r="E328" s="30"/>
      <c r="F328" s="30"/>
      <c r="H328" s="36"/>
    </row>
    <row r="329" spans="2:8" s="35" customFormat="1" ht="15" customHeight="1" x14ac:dyDescent="0.25">
      <c r="B329" s="36"/>
      <c r="C329" s="39"/>
      <c r="D329" s="39"/>
      <c r="E329" s="30"/>
      <c r="F329" s="30"/>
      <c r="H329" s="36"/>
    </row>
    <row r="330" spans="2:8" s="35" customFormat="1" ht="15" customHeight="1" x14ac:dyDescent="0.25">
      <c r="B330" s="36"/>
      <c r="C330" s="39"/>
      <c r="D330" s="39"/>
      <c r="E330" s="30"/>
      <c r="F330" s="30"/>
      <c r="H330" s="36"/>
    </row>
    <row r="331" spans="2:8" s="35" customFormat="1" ht="15" customHeight="1" x14ac:dyDescent="0.25">
      <c r="B331" s="36"/>
      <c r="C331" s="39"/>
      <c r="D331" s="39"/>
      <c r="E331" s="30"/>
      <c r="F331" s="30"/>
      <c r="H331" s="36"/>
    </row>
    <row r="332" spans="2:8" s="35" customFormat="1" ht="15" customHeight="1" x14ac:dyDescent="0.25">
      <c r="B332" s="36"/>
      <c r="C332" s="39"/>
      <c r="D332" s="39"/>
      <c r="E332" s="30"/>
      <c r="F332" s="30"/>
      <c r="H332" s="36"/>
    </row>
    <row r="333" spans="2:8" s="35" customFormat="1" ht="15" customHeight="1" x14ac:dyDescent="0.25">
      <c r="B333" s="36"/>
      <c r="C333" s="39"/>
      <c r="D333" s="39"/>
      <c r="E333" s="30"/>
      <c r="F333" s="30"/>
      <c r="H333" s="36"/>
    </row>
    <row r="334" spans="2:8" s="35" customFormat="1" ht="15" customHeight="1" x14ac:dyDescent="0.25">
      <c r="B334" s="36"/>
      <c r="C334" s="39"/>
      <c r="D334" s="39"/>
      <c r="E334" s="30"/>
      <c r="F334" s="30"/>
      <c r="H334" s="36"/>
    </row>
    <row r="335" spans="2:8" s="35" customFormat="1" ht="15" customHeight="1" x14ac:dyDescent="0.25">
      <c r="B335" s="36"/>
      <c r="C335" s="39"/>
      <c r="D335" s="39"/>
      <c r="E335" s="30"/>
      <c r="F335" s="30"/>
      <c r="H335" s="36"/>
    </row>
    <row r="336" spans="2:8" s="35" customFormat="1" ht="15" customHeight="1" x14ac:dyDescent="0.25">
      <c r="B336" s="36"/>
      <c r="C336" s="39"/>
      <c r="D336" s="39"/>
      <c r="E336" s="30"/>
      <c r="F336" s="30"/>
      <c r="H336" s="36"/>
    </row>
    <row r="337" spans="2:8" s="35" customFormat="1" ht="15" customHeight="1" x14ac:dyDescent="0.25">
      <c r="B337" s="36"/>
      <c r="C337" s="39"/>
      <c r="D337" s="39"/>
      <c r="E337" s="30"/>
      <c r="F337" s="30"/>
      <c r="H337" s="36"/>
    </row>
    <row r="338" spans="2:8" s="35" customFormat="1" ht="15" customHeight="1" x14ac:dyDescent="0.25">
      <c r="B338" s="36"/>
      <c r="C338" s="39"/>
      <c r="D338" s="39"/>
      <c r="E338" s="30"/>
      <c r="F338" s="30"/>
      <c r="H338" s="36"/>
    </row>
    <row r="339" spans="2:8" s="35" customFormat="1" ht="15" customHeight="1" x14ac:dyDescent="0.25">
      <c r="B339" s="36"/>
      <c r="C339" s="39"/>
      <c r="D339" s="39"/>
      <c r="E339" s="30"/>
      <c r="F339" s="30"/>
      <c r="H339" s="36"/>
    </row>
    <row r="340" spans="2:8" s="35" customFormat="1" ht="15" customHeight="1" x14ac:dyDescent="0.25">
      <c r="B340" s="36"/>
      <c r="C340" s="39"/>
      <c r="D340" s="39"/>
      <c r="E340" s="30"/>
      <c r="F340" s="30"/>
      <c r="H340" s="36"/>
    </row>
    <row r="341" spans="2:8" s="35" customFormat="1" ht="15" customHeight="1" x14ac:dyDescent="0.25">
      <c r="B341" s="36"/>
      <c r="C341" s="39"/>
      <c r="D341" s="39"/>
      <c r="E341" s="30"/>
      <c r="F341" s="30"/>
      <c r="H341" s="36"/>
    </row>
    <row r="342" spans="2:8" s="35" customFormat="1" ht="15" customHeight="1" x14ac:dyDescent="0.25">
      <c r="B342" s="36"/>
      <c r="C342" s="39"/>
      <c r="D342" s="39"/>
      <c r="E342" s="30"/>
      <c r="F342" s="30"/>
      <c r="H342" s="36"/>
    </row>
    <row r="343" spans="2:8" s="35" customFormat="1" ht="15" customHeight="1" x14ac:dyDescent="0.25">
      <c r="B343" s="36"/>
      <c r="C343" s="39"/>
      <c r="D343" s="39"/>
      <c r="E343" s="30"/>
      <c r="F343" s="30"/>
      <c r="H343" s="36"/>
    </row>
    <row r="344" spans="2:8" s="35" customFormat="1" ht="15" customHeight="1" x14ac:dyDescent="0.25">
      <c r="B344" s="36"/>
      <c r="C344" s="39"/>
      <c r="D344" s="39"/>
      <c r="E344" s="30"/>
      <c r="F344" s="30"/>
      <c r="H344" s="36"/>
    </row>
    <row r="345" spans="2:8" s="35" customFormat="1" ht="15" customHeight="1" x14ac:dyDescent="0.25">
      <c r="B345" s="36"/>
      <c r="C345" s="39"/>
      <c r="D345" s="39"/>
      <c r="E345" s="30"/>
      <c r="F345" s="30"/>
      <c r="H345" s="36"/>
    </row>
    <row r="346" spans="2:8" s="35" customFormat="1" ht="15" customHeight="1" x14ac:dyDescent="0.25">
      <c r="B346" s="36"/>
      <c r="C346" s="39"/>
      <c r="D346" s="39"/>
      <c r="E346" s="30"/>
      <c r="F346" s="30"/>
      <c r="H346" s="36"/>
    </row>
    <row r="347" spans="2:8" s="35" customFormat="1" ht="15" customHeight="1" x14ac:dyDescent="0.25">
      <c r="B347" s="36"/>
      <c r="C347" s="39"/>
      <c r="D347" s="39"/>
      <c r="E347" s="30"/>
      <c r="F347" s="30"/>
      <c r="H347" s="36"/>
    </row>
    <row r="348" spans="2:8" s="35" customFormat="1" ht="15" customHeight="1" x14ac:dyDescent="0.25">
      <c r="B348" s="36"/>
      <c r="C348" s="39"/>
      <c r="D348" s="39"/>
      <c r="E348" s="30"/>
      <c r="F348" s="30"/>
      <c r="H348" s="36"/>
    </row>
    <row r="349" spans="2:8" s="35" customFormat="1" ht="15" customHeight="1" x14ac:dyDescent="0.25">
      <c r="B349" s="36"/>
      <c r="C349" s="39"/>
      <c r="D349" s="39"/>
      <c r="E349" s="30"/>
      <c r="F349" s="30"/>
      <c r="H349" s="36"/>
    </row>
    <row r="350" spans="2:8" s="35" customFormat="1" ht="15" customHeight="1" x14ac:dyDescent="0.25">
      <c r="B350" s="36"/>
      <c r="C350" s="39"/>
      <c r="D350" s="39"/>
      <c r="E350" s="30"/>
      <c r="F350" s="30"/>
      <c r="H350" s="36"/>
    </row>
    <row r="351" spans="2:8" s="35" customFormat="1" ht="15" customHeight="1" x14ac:dyDescent="0.25">
      <c r="B351" s="36"/>
      <c r="C351" s="39"/>
      <c r="D351" s="39"/>
      <c r="E351" s="30"/>
      <c r="F351" s="30"/>
      <c r="H351" s="36"/>
    </row>
    <row r="352" spans="2:8" s="35" customFormat="1" ht="15" customHeight="1" x14ac:dyDescent="0.25">
      <c r="B352" s="36"/>
      <c r="C352" s="39"/>
      <c r="D352" s="39"/>
      <c r="E352" s="30"/>
      <c r="F352" s="30"/>
      <c r="H352" s="36"/>
    </row>
    <row r="353" spans="2:8" s="35" customFormat="1" ht="15" customHeight="1" x14ac:dyDescent="0.25">
      <c r="B353" s="36"/>
      <c r="C353" s="39"/>
      <c r="D353" s="39"/>
      <c r="E353" s="30"/>
      <c r="F353" s="30"/>
      <c r="H353" s="36"/>
    </row>
    <row r="354" spans="2:8" s="35" customFormat="1" ht="15" customHeight="1" x14ac:dyDescent="0.25">
      <c r="B354" s="36"/>
      <c r="C354" s="39"/>
      <c r="D354" s="39"/>
      <c r="E354" s="30"/>
      <c r="F354" s="30"/>
      <c r="H354" s="36"/>
    </row>
    <row r="355" spans="2:8" s="35" customFormat="1" ht="15" customHeight="1" x14ac:dyDescent="0.25">
      <c r="B355" s="36"/>
      <c r="C355" s="39"/>
      <c r="D355" s="39"/>
      <c r="E355" s="30"/>
      <c r="F355" s="30"/>
      <c r="H355" s="36"/>
    </row>
    <row r="356" spans="2:8" s="35" customFormat="1" ht="15" customHeight="1" x14ac:dyDescent="0.25">
      <c r="B356" s="36"/>
      <c r="C356" s="39"/>
      <c r="D356" s="39"/>
      <c r="E356" s="30"/>
      <c r="F356" s="30"/>
      <c r="H356" s="36"/>
    </row>
    <row r="357" spans="2:8" s="35" customFormat="1" ht="15" customHeight="1" x14ac:dyDescent="0.25">
      <c r="B357" s="36"/>
      <c r="C357" s="39"/>
      <c r="D357" s="39"/>
      <c r="E357" s="30"/>
      <c r="F357" s="30"/>
      <c r="H357" s="36"/>
    </row>
    <row r="358" spans="2:8" s="35" customFormat="1" ht="15" customHeight="1" x14ac:dyDescent="0.25">
      <c r="B358" s="36"/>
      <c r="C358" s="39"/>
      <c r="D358" s="39"/>
      <c r="E358" s="30"/>
      <c r="F358" s="30"/>
      <c r="H358" s="36"/>
    </row>
    <row r="359" spans="2:8" s="35" customFormat="1" ht="15" customHeight="1" x14ac:dyDescent="0.25">
      <c r="B359" s="36"/>
      <c r="C359" s="39"/>
      <c r="D359" s="39"/>
      <c r="E359" s="30"/>
      <c r="F359" s="30"/>
      <c r="H359" s="36"/>
    </row>
    <row r="360" spans="2:8" s="35" customFormat="1" ht="15" customHeight="1" x14ac:dyDescent="0.25">
      <c r="B360" s="36"/>
      <c r="C360" s="39"/>
      <c r="D360" s="39"/>
      <c r="E360" s="30"/>
      <c r="F360" s="30"/>
      <c r="H360" s="36"/>
    </row>
    <row r="361" spans="2:8" s="35" customFormat="1" ht="15" customHeight="1" x14ac:dyDescent="0.25">
      <c r="B361" s="36"/>
      <c r="C361" s="39"/>
      <c r="D361" s="39"/>
      <c r="E361" s="30"/>
      <c r="F361" s="30"/>
      <c r="H361" s="36"/>
    </row>
    <row r="362" spans="2:8" s="35" customFormat="1" ht="15" customHeight="1" x14ac:dyDescent="0.25">
      <c r="B362" s="36"/>
      <c r="C362" s="39"/>
      <c r="D362" s="39"/>
      <c r="E362" s="30"/>
      <c r="F362" s="30"/>
      <c r="H362" s="36"/>
    </row>
    <row r="363" spans="2:8" s="35" customFormat="1" ht="15" customHeight="1" x14ac:dyDescent="0.25">
      <c r="B363" s="36"/>
      <c r="C363" s="39"/>
      <c r="D363" s="39"/>
      <c r="E363" s="30"/>
      <c r="F363" s="30"/>
      <c r="H363" s="36"/>
    </row>
    <row r="364" spans="2:8" s="35" customFormat="1" ht="15" customHeight="1" x14ac:dyDescent="0.25">
      <c r="B364" s="36"/>
      <c r="C364" s="39"/>
      <c r="D364" s="39"/>
      <c r="E364" s="30"/>
      <c r="F364" s="30"/>
      <c r="H364" s="36"/>
    </row>
    <row r="365" spans="2:8" s="35" customFormat="1" ht="15" customHeight="1" x14ac:dyDescent="0.25">
      <c r="B365" s="36"/>
      <c r="C365" s="39"/>
      <c r="D365" s="39"/>
      <c r="E365" s="30"/>
      <c r="F365" s="30"/>
      <c r="H365" s="36"/>
    </row>
    <row r="366" spans="2:8" s="35" customFormat="1" ht="15" customHeight="1" x14ac:dyDescent="0.25">
      <c r="B366" s="36"/>
      <c r="C366" s="39"/>
      <c r="D366" s="39"/>
      <c r="E366" s="30"/>
      <c r="F366" s="30"/>
      <c r="H366" s="36"/>
    </row>
    <row r="367" spans="2:8" s="35" customFormat="1" ht="15" customHeight="1" x14ac:dyDescent="0.25">
      <c r="B367" s="36"/>
      <c r="C367" s="39"/>
      <c r="D367" s="39"/>
      <c r="E367" s="30"/>
      <c r="F367" s="30"/>
      <c r="H367" s="36"/>
    </row>
    <row r="368" spans="2:8" s="35" customFormat="1" ht="15" customHeight="1" x14ac:dyDescent="0.25">
      <c r="B368" s="36"/>
      <c r="C368" s="39"/>
      <c r="D368" s="39"/>
      <c r="E368" s="30"/>
      <c r="F368" s="30"/>
      <c r="H368" s="36"/>
    </row>
    <row r="369" spans="2:8" s="35" customFormat="1" ht="15" customHeight="1" x14ac:dyDescent="0.25">
      <c r="B369" s="36"/>
      <c r="C369" s="39"/>
      <c r="D369" s="39"/>
      <c r="E369" s="30"/>
      <c r="F369" s="30"/>
      <c r="H369" s="36"/>
    </row>
    <row r="370" spans="2:8" s="35" customFormat="1" ht="15" customHeight="1" x14ac:dyDescent="0.25">
      <c r="B370" s="36"/>
      <c r="C370" s="39"/>
      <c r="D370" s="39"/>
      <c r="E370" s="30"/>
      <c r="F370" s="30"/>
      <c r="H370" s="36"/>
    </row>
    <row r="371" spans="2:8" s="35" customFormat="1" ht="15" customHeight="1" x14ac:dyDescent="0.25">
      <c r="B371" s="36"/>
      <c r="C371" s="39"/>
      <c r="D371" s="39"/>
      <c r="E371" s="30"/>
      <c r="F371" s="30"/>
      <c r="H371" s="36"/>
    </row>
    <row r="372" spans="2:8" s="35" customFormat="1" ht="15" customHeight="1" x14ac:dyDescent="0.25">
      <c r="B372" s="36"/>
      <c r="C372" s="39"/>
      <c r="D372" s="39"/>
      <c r="E372" s="30"/>
      <c r="F372" s="30"/>
      <c r="H372" s="36"/>
    </row>
    <row r="373" spans="2:8" s="35" customFormat="1" ht="15" customHeight="1" x14ac:dyDescent="0.25">
      <c r="B373" s="36"/>
      <c r="C373" s="39"/>
      <c r="D373" s="39"/>
      <c r="E373" s="30"/>
      <c r="F373" s="30"/>
      <c r="H373" s="36"/>
    </row>
    <row r="374" spans="2:8" s="35" customFormat="1" ht="15" customHeight="1" x14ac:dyDescent="0.25">
      <c r="B374" s="36"/>
      <c r="C374" s="39"/>
      <c r="D374" s="39"/>
      <c r="E374" s="30"/>
      <c r="F374" s="30"/>
      <c r="H374" s="36"/>
    </row>
    <row r="375" spans="2:8" s="35" customFormat="1" ht="15" customHeight="1" x14ac:dyDescent="0.25">
      <c r="B375" s="36"/>
      <c r="C375" s="39"/>
      <c r="D375" s="39"/>
      <c r="E375" s="30"/>
      <c r="F375" s="30"/>
      <c r="H375" s="36"/>
    </row>
    <row r="376" spans="2:8" s="35" customFormat="1" ht="15" customHeight="1" x14ac:dyDescent="0.25">
      <c r="B376" s="36"/>
      <c r="C376" s="39"/>
      <c r="D376" s="39"/>
      <c r="E376" s="30"/>
      <c r="F376" s="30"/>
      <c r="H376" s="36"/>
    </row>
    <row r="377" spans="2:8" s="35" customFormat="1" ht="15" customHeight="1" x14ac:dyDescent="0.25">
      <c r="B377" s="36"/>
      <c r="C377" s="39"/>
      <c r="D377" s="39"/>
      <c r="E377" s="30"/>
      <c r="F377" s="30"/>
      <c r="H377" s="36"/>
    </row>
    <row r="378" spans="2:8" s="35" customFormat="1" ht="15" customHeight="1" x14ac:dyDescent="0.25">
      <c r="B378" s="36"/>
      <c r="C378" s="39"/>
      <c r="D378" s="39"/>
      <c r="E378" s="30"/>
      <c r="F378" s="30"/>
      <c r="H378" s="36"/>
    </row>
    <row r="379" spans="2:8" s="35" customFormat="1" ht="15" customHeight="1" x14ac:dyDescent="0.25">
      <c r="B379" s="36"/>
      <c r="C379" s="39"/>
      <c r="D379" s="39"/>
      <c r="E379" s="30"/>
      <c r="F379" s="30"/>
      <c r="H379" s="36"/>
    </row>
    <row r="380" spans="2:8" s="35" customFormat="1" ht="15" customHeight="1" x14ac:dyDescent="0.25">
      <c r="B380" s="36"/>
      <c r="C380" s="39"/>
      <c r="D380" s="39"/>
      <c r="E380" s="30"/>
      <c r="F380" s="30"/>
      <c r="H380" s="36"/>
    </row>
    <row r="381" spans="2:8" s="35" customFormat="1" ht="15" customHeight="1" x14ac:dyDescent="0.25">
      <c r="B381" s="36"/>
      <c r="C381" s="39"/>
      <c r="D381" s="39"/>
      <c r="E381" s="30"/>
      <c r="F381" s="30"/>
      <c r="H381" s="36"/>
    </row>
    <row r="382" spans="2:8" s="35" customFormat="1" ht="15" customHeight="1" x14ac:dyDescent="0.25">
      <c r="B382" s="36"/>
      <c r="C382" s="39"/>
      <c r="D382" s="39"/>
      <c r="E382" s="30"/>
      <c r="F382" s="30"/>
      <c r="H382" s="36"/>
    </row>
    <row r="383" spans="2:8" s="35" customFormat="1" ht="15" customHeight="1" x14ac:dyDescent="0.25">
      <c r="B383" s="36"/>
      <c r="C383" s="39"/>
      <c r="D383" s="39"/>
      <c r="E383" s="30"/>
      <c r="F383" s="30"/>
      <c r="H383" s="36"/>
    </row>
    <row r="384" spans="2:8" s="35" customFormat="1" ht="15" customHeight="1" x14ac:dyDescent="0.25">
      <c r="B384" s="36"/>
      <c r="C384" s="39"/>
      <c r="D384" s="39"/>
      <c r="E384" s="30"/>
      <c r="F384" s="30"/>
      <c r="H384" s="36"/>
    </row>
    <row r="385" spans="2:8" s="35" customFormat="1" ht="15" customHeight="1" x14ac:dyDescent="0.25">
      <c r="B385" s="36"/>
      <c r="C385" s="39"/>
      <c r="D385" s="39"/>
      <c r="E385" s="30"/>
      <c r="F385" s="30"/>
      <c r="H385" s="36"/>
    </row>
    <row r="386" spans="2:8" s="35" customFormat="1" ht="15" customHeight="1" x14ac:dyDescent="0.25">
      <c r="B386" s="36"/>
      <c r="C386" s="39"/>
      <c r="D386" s="39"/>
      <c r="E386" s="30"/>
      <c r="F386" s="30"/>
      <c r="H386" s="36"/>
    </row>
    <row r="387" spans="2:8" s="35" customFormat="1" ht="15" customHeight="1" x14ac:dyDescent="0.25">
      <c r="B387" s="36"/>
      <c r="C387" s="39"/>
      <c r="D387" s="39"/>
      <c r="E387" s="30"/>
      <c r="F387" s="30"/>
      <c r="H387" s="36"/>
    </row>
    <row r="388" spans="2:8" s="35" customFormat="1" ht="15" customHeight="1" x14ac:dyDescent="0.25">
      <c r="B388" s="36"/>
      <c r="C388" s="39"/>
      <c r="D388" s="39"/>
      <c r="E388" s="30"/>
      <c r="F388" s="30"/>
      <c r="H388" s="36"/>
    </row>
    <row r="389" spans="2:8" s="35" customFormat="1" ht="15" customHeight="1" x14ac:dyDescent="0.25">
      <c r="B389" s="36"/>
      <c r="C389" s="39"/>
      <c r="D389" s="39"/>
      <c r="E389" s="30"/>
      <c r="F389" s="30"/>
      <c r="H389" s="36"/>
    </row>
    <row r="390" spans="2:8" s="35" customFormat="1" ht="15" customHeight="1" x14ac:dyDescent="0.25">
      <c r="B390" s="36"/>
      <c r="C390" s="39"/>
      <c r="D390" s="39"/>
      <c r="E390" s="30"/>
      <c r="F390" s="30"/>
      <c r="H390" s="36"/>
    </row>
    <row r="391" spans="2:8" s="35" customFormat="1" ht="15" customHeight="1" x14ac:dyDescent="0.25">
      <c r="B391" s="36"/>
      <c r="C391" s="39"/>
      <c r="D391" s="39"/>
      <c r="E391" s="30"/>
      <c r="F391" s="30"/>
      <c r="H391" s="36"/>
    </row>
    <row r="392" spans="2:8" s="35" customFormat="1" ht="15" customHeight="1" x14ac:dyDescent="0.25">
      <c r="B392" s="36"/>
      <c r="C392" s="39"/>
      <c r="D392" s="39"/>
      <c r="E392" s="30"/>
      <c r="F392" s="30"/>
      <c r="H392" s="36"/>
    </row>
    <row r="393" spans="2:8" s="35" customFormat="1" ht="15" customHeight="1" x14ac:dyDescent="0.25">
      <c r="B393" s="36"/>
      <c r="C393" s="39"/>
      <c r="D393" s="39"/>
      <c r="E393" s="30"/>
      <c r="F393" s="30"/>
      <c r="H393" s="36"/>
    </row>
    <row r="394" spans="2:8" s="35" customFormat="1" ht="15" customHeight="1" x14ac:dyDescent="0.25">
      <c r="B394" s="36"/>
      <c r="C394" s="39"/>
      <c r="D394" s="39"/>
      <c r="E394" s="30"/>
      <c r="F394" s="30"/>
      <c r="H394" s="36"/>
    </row>
    <row r="395" spans="2:8" s="35" customFormat="1" ht="15" customHeight="1" x14ac:dyDescent="0.25">
      <c r="B395" s="36"/>
      <c r="C395" s="39"/>
      <c r="D395" s="39"/>
      <c r="E395" s="30"/>
      <c r="F395" s="30"/>
      <c r="H395" s="36"/>
    </row>
    <row r="396" spans="2:8" s="35" customFormat="1" ht="15" customHeight="1" x14ac:dyDescent="0.25">
      <c r="B396" s="36"/>
      <c r="C396" s="39"/>
      <c r="D396" s="39"/>
      <c r="E396" s="30"/>
      <c r="F396" s="30"/>
      <c r="H396" s="36"/>
    </row>
    <row r="397" spans="2:8" s="35" customFormat="1" ht="15" customHeight="1" x14ac:dyDescent="0.25">
      <c r="B397" s="36"/>
      <c r="C397" s="39"/>
      <c r="D397" s="39"/>
      <c r="E397" s="30"/>
      <c r="F397" s="30"/>
      <c r="H397" s="36"/>
    </row>
    <row r="398" spans="2:8" s="35" customFormat="1" ht="15" customHeight="1" x14ac:dyDescent="0.25">
      <c r="B398" s="36"/>
      <c r="C398" s="39"/>
      <c r="D398" s="39"/>
      <c r="E398" s="30"/>
      <c r="F398" s="30"/>
      <c r="H398" s="36"/>
    </row>
    <row r="399" spans="2:8" s="35" customFormat="1" ht="15" customHeight="1" x14ac:dyDescent="0.25">
      <c r="B399" s="36"/>
      <c r="C399" s="39"/>
      <c r="D399" s="39"/>
      <c r="E399" s="30"/>
      <c r="F399" s="30"/>
      <c r="H399" s="36"/>
    </row>
    <row r="400" spans="2:8" s="35" customFormat="1" ht="15" customHeight="1" x14ac:dyDescent="0.25">
      <c r="B400" s="36"/>
      <c r="C400" s="39"/>
      <c r="D400" s="39"/>
      <c r="E400" s="30"/>
      <c r="F400" s="30"/>
      <c r="H400" s="36"/>
    </row>
    <row r="401" spans="2:8" s="35" customFormat="1" ht="15" customHeight="1" x14ac:dyDescent="0.25">
      <c r="B401" s="36"/>
      <c r="C401" s="39"/>
      <c r="D401" s="39"/>
      <c r="E401" s="30"/>
      <c r="F401" s="30"/>
      <c r="H401" s="36"/>
    </row>
    <row r="402" spans="2:8" s="35" customFormat="1" ht="15" customHeight="1" x14ac:dyDescent="0.25">
      <c r="B402" s="36"/>
      <c r="C402" s="39"/>
      <c r="D402" s="39"/>
      <c r="E402" s="30"/>
      <c r="F402" s="30"/>
      <c r="H402" s="36"/>
    </row>
    <row r="403" spans="2:8" s="35" customFormat="1" ht="15" customHeight="1" x14ac:dyDescent="0.25">
      <c r="B403" s="36"/>
      <c r="C403" s="39"/>
      <c r="D403" s="39"/>
      <c r="E403" s="30"/>
      <c r="F403" s="30"/>
      <c r="H403" s="36"/>
    </row>
    <row r="404" spans="2:8" s="35" customFormat="1" ht="15" customHeight="1" x14ac:dyDescent="0.25">
      <c r="B404" s="36"/>
      <c r="C404" s="39"/>
      <c r="D404" s="39"/>
      <c r="E404" s="30"/>
      <c r="F404" s="30"/>
      <c r="H404" s="36"/>
    </row>
    <row r="405" spans="2:8" s="35" customFormat="1" ht="15" customHeight="1" x14ac:dyDescent="0.25">
      <c r="B405" s="36"/>
      <c r="C405" s="39"/>
      <c r="D405" s="39"/>
      <c r="E405" s="30"/>
      <c r="F405" s="30"/>
      <c r="H405" s="36"/>
    </row>
    <row r="406" spans="2:8" s="35" customFormat="1" ht="15" customHeight="1" x14ac:dyDescent="0.25">
      <c r="B406" s="36"/>
      <c r="C406" s="39"/>
      <c r="D406" s="39"/>
      <c r="E406" s="30"/>
      <c r="F406" s="30"/>
      <c r="H406" s="36"/>
    </row>
    <row r="407" spans="2:8" s="35" customFormat="1" ht="15" customHeight="1" x14ac:dyDescent="0.25">
      <c r="B407" s="36"/>
      <c r="C407" s="39"/>
      <c r="D407" s="39"/>
      <c r="E407" s="30"/>
      <c r="F407" s="30"/>
      <c r="H407" s="36"/>
    </row>
    <row r="408" spans="2:8" s="35" customFormat="1" ht="15" customHeight="1" x14ac:dyDescent="0.25">
      <c r="B408" s="36"/>
      <c r="C408" s="39"/>
      <c r="D408" s="39"/>
      <c r="E408" s="30"/>
      <c r="F408" s="30"/>
      <c r="H408" s="36"/>
    </row>
    <row r="409" spans="2:8" s="35" customFormat="1" ht="15" customHeight="1" x14ac:dyDescent="0.25">
      <c r="B409" s="36"/>
      <c r="C409" s="39"/>
      <c r="D409" s="39"/>
      <c r="E409" s="30"/>
      <c r="F409" s="30"/>
      <c r="H409" s="36"/>
    </row>
    <row r="410" spans="2:8" s="35" customFormat="1" ht="15" customHeight="1" x14ac:dyDescent="0.25">
      <c r="B410" s="36"/>
      <c r="C410" s="39"/>
      <c r="D410" s="39"/>
      <c r="E410" s="30"/>
      <c r="F410" s="30"/>
      <c r="H410" s="36"/>
    </row>
    <row r="411" spans="2:8" s="35" customFormat="1" ht="15" customHeight="1" x14ac:dyDescent="0.25">
      <c r="B411" s="36"/>
      <c r="C411" s="39"/>
      <c r="D411" s="39"/>
      <c r="E411" s="30"/>
      <c r="F411" s="30"/>
      <c r="H411" s="36"/>
    </row>
    <row r="412" spans="2:8" s="35" customFormat="1" ht="15" customHeight="1" x14ac:dyDescent="0.25">
      <c r="B412" s="36"/>
      <c r="C412" s="39"/>
      <c r="D412" s="39"/>
      <c r="E412" s="30"/>
      <c r="F412" s="30"/>
      <c r="H412" s="36"/>
    </row>
    <row r="413" spans="2:8" s="35" customFormat="1" ht="15" customHeight="1" x14ac:dyDescent="0.25">
      <c r="B413" s="36"/>
      <c r="C413" s="39"/>
      <c r="D413" s="39"/>
      <c r="E413" s="30"/>
      <c r="F413" s="30"/>
      <c r="H413" s="36"/>
    </row>
    <row r="414" spans="2:8" s="35" customFormat="1" ht="15" customHeight="1" x14ac:dyDescent="0.25">
      <c r="B414" s="36"/>
      <c r="C414" s="39"/>
      <c r="D414" s="39"/>
      <c r="E414" s="30"/>
      <c r="F414" s="30"/>
      <c r="H414" s="36"/>
    </row>
    <row r="415" spans="2:8" s="35" customFormat="1" ht="15" customHeight="1" x14ac:dyDescent="0.25">
      <c r="B415" s="36"/>
      <c r="C415" s="39"/>
      <c r="D415" s="39"/>
      <c r="E415" s="30"/>
      <c r="F415" s="30"/>
      <c r="H415" s="36"/>
    </row>
    <row r="416" spans="2:8" s="35" customFormat="1" ht="15" customHeight="1" x14ac:dyDescent="0.25">
      <c r="B416" s="36"/>
      <c r="C416" s="39"/>
      <c r="D416" s="39"/>
      <c r="E416" s="30"/>
      <c r="F416" s="30"/>
      <c r="H416" s="36"/>
    </row>
    <row r="417" spans="2:8" s="35" customFormat="1" ht="15" customHeight="1" x14ac:dyDescent="0.25">
      <c r="B417" s="36"/>
      <c r="C417" s="39"/>
      <c r="D417" s="39"/>
      <c r="E417" s="30"/>
      <c r="F417" s="30"/>
      <c r="H417" s="36"/>
    </row>
    <row r="418" spans="2:8" s="35" customFormat="1" ht="15" customHeight="1" x14ac:dyDescent="0.25">
      <c r="B418" s="36"/>
      <c r="C418" s="39"/>
      <c r="D418" s="39"/>
      <c r="E418" s="30"/>
      <c r="F418" s="30"/>
      <c r="H418" s="36"/>
    </row>
    <row r="419" spans="2:8" s="35" customFormat="1" ht="15" customHeight="1" x14ac:dyDescent="0.25">
      <c r="B419" s="36"/>
      <c r="C419" s="39"/>
      <c r="D419" s="39"/>
      <c r="E419" s="30"/>
      <c r="F419" s="30"/>
      <c r="H419" s="36"/>
    </row>
    <row r="420" spans="2:8" s="35" customFormat="1" ht="15" customHeight="1" x14ac:dyDescent="0.25">
      <c r="B420" s="36"/>
      <c r="C420" s="39"/>
      <c r="D420" s="39"/>
      <c r="E420" s="30"/>
      <c r="F420" s="30"/>
      <c r="H420" s="36"/>
    </row>
    <row r="421" spans="2:8" s="35" customFormat="1" ht="15" customHeight="1" x14ac:dyDescent="0.25">
      <c r="B421" s="36"/>
      <c r="C421" s="39"/>
      <c r="D421" s="39"/>
      <c r="E421" s="30"/>
      <c r="F421" s="30"/>
      <c r="H421" s="36"/>
    </row>
    <row r="422" spans="2:8" s="35" customFormat="1" ht="15" customHeight="1" x14ac:dyDescent="0.25">
      <c r="B422" s="36"/>
      <c r="C422" s="39"/>
      <c r="D422" s="39"/>
      <c r="E422" s="30"/>
      <c r="F422" s="30"/>
      <c r="H422" s="36"/>
    </row>
    <row r="423" spans="2:8" s="35" customFormat="1" ht="15" customHeight="1" x14ac:dyDescent="0.25">
      <c r="B423" s="36"/>
      <c r="C423" s="39"/>
      <c r="D423" s="39"/>
      <c r="E423" s="30"/>
      <c r="F423" s="30"/>
      <c r="H423" s="36"/>
    </row>
    <row r="424" spans="2:8" s="35" customFormat="1" ht="15" customHeight="1" x14ac:dyDescent="0.25">
      <c r="B424" s="36"/>
      <c r="C424" s="39"/>
      <c r="D424" s="39"/>
      <c r="E424" s="30"/>
      <c r="F424" s="30"/>
      <c r="H424" s="36"/>
    </row>
    <row r="425" spans="2:8" s="35" customFormat="1" ht="15" customHeight="1" x14ac:dyDescent="0.25">
      <c r="B425" s="36"/>
      <c r="C425" s="39"/>
      <c r="D425" s="39"/>
      <c r="E425" s="30"/>
      <c r="F425" s="30"/>
      <c r="H425" s="36"/>
    </row>
    <row r="426" spans="2:8" s="35" customFormat="1" ht="15" customHeight="1" x14ac:dyDescent="0.25">
      <c r="B426" s="36"/>
      <c r="C426" s="39"/>
      <c r="D426" s="39"/>
      <c r="E426" s="30"/>
      <c r="F426" s="30"/>
      <c r="H426" s="36"/>
    </row>
    <row r="427" spans="2:8" s="35" customFormat="1" ht="15" customHeight="1" x14ac:dyDescent="0.25">
      <c r="B427" s="36"/>
      <c r="C427" s="39"/>
      <c r="D427" s="39"/>
      <c r="E427" s="30"/>
      <c r="F427" s="30"/>
      <c r="H427" s="36"/>
    </row>
    <row r="428" spans="2:8" s="35" customFormat="1" ht="15" customHeight="1" x14ac:dyDescent="0.25">
      <c r="B428" s="36"/>
      <c r="C428" s="39"/>
      <c r="D428" s="39"/>
      <c r="E428" s="30"/>
      <c r="F428" s="30"/>
      <c r="H428" s="36"/>
    </row>
    <row r="429" spans="2:8" s="35" customFormat="1" ht="15" customHeight="1" x14ac:dyDescent="0.25">
      <c r="B429" s="36"/>
      <c r="C429" s="39"/>
      <c r="D429" s="39"/>
      <c r="E429" s="30"/>
      <c r="F429" s="30"/>
      <c r="H429" s="36"/>
    </row>
    <row r="430" spans="2:8" s="35" customFormat="1" ht="15" customHeight="1" x14ac:dyDescent="0.25">
      <c r="B430" s="36"/>
      <c r="C430" s="39"/>
      <c r="D430" s="39"/>
      <c r="E430" s="30"/>
      <c r="F430" s="30"/>
      <c r="H430" s="36"/>
    </row>
    <row r="431" spans="2:8" s="35" customFormat="1" ht="15" customHeight="1" x14ac:dyDescent="0.25">
      <c r="B431" s="36"/>
      <c r="C431" s="39"/>
      <c r="D431" s="39"/>
      <c r="E431" s="30"/>
      <c r="F431" s="30"/>
      <c r="H431" s="36"/>
    </row>
    <row r="432" spans="2:8" s="35" customFormat="1" ht="15" customHeight="1" x14ac:dyDescent="0.25">
      <c r="B432" s="36"/>
      <c r="C432" s="39"/>
      <c r="D432" s="39"/>
      <c r="E432" s="30"/>
      <c r="F432" s="30"/>
      <c r="H432" s="36"/>
    </row>
    <row r="433" spans="2:8" s="35" customFormat="1" ht="15" customHeight="1" x14ac:dyDescent="0.25">
      <c r="B433" s="36"/>
      <c r="C433" s="39"/>
      <c r="D433" s="39"/>
      <c r="E433" s="30"/>
      <c r="F433" s="30"/>
      <c r="H433" s="36"/>
    </row>
    <row r="434" spans="2:8" s="35" customFormat="1" ht="15" customHeight="1" x14ac:dyDescent="0.25">
      <c r="B434" s="36"/>
      <c r="C434" s="39"/>
      <c r="D434" s="39"/>
      <c r="E434" s="30"/>
      <c r="F434" s="30"/>
      <c r="H434" s="36"/>
    </row>
    <row r="435" spans="2:8" s="35" customFormat="1" ht="15" customHeight="1" x14ac:dyDescent="0.25">
      <c r="B435" s="36"/>
      <c r="C435" s="39"/>
      <c r="D435" s="39"/>
      <c r="E435" s="30"/>
      <c r="F435" s="30"/>
      <c r="H435" s="36"/>
    </row>
    <row r="436" spans="2:8" s="35" customFormat="1" ht="15" customHeight="1" x14ac:dyDescent="0.25">
      <c r="B436" s="36"/>
      <c r="C436" s="39"/>
      <c r="D436" s="39"/>
      <c r="E436" s="30"/>
      <c r="F436" s="30"/>
      <c r="H436" s="36"/>
    </row>
    <row r="437" spans="2:8" s="35" customFormat="1" ht="15" customHeight="1" x14ac:dyDescent="0.25">
      <c r="B437" s="36"/>
      <c r="C437" s="39"/>
      <c r="D437" s="39"/>
      <c r="E437" s="30"/>
      <c r="F437" s="30"/>
      <c r="H437" s="36"/>
    </row>
    <row r="438" spans="2:8" s="35" customFormat="1" ht="15" customHeight="1" x14ac:dyDescent="0.25">
      <c r="B438" s="36"/>
      <c r="C438" s="39"/>
      <c r="D438" s="39"/>
      <c r="E438" s="30"/>
      <c r="F438" s="30"/>
      <c r="H438" s="36"/>
    </row>
    <row r="439" spans="2:8" s="35" customFormat="1" ht="15" customHeight="1" x14ac:dyDescent="0.25">
      <c r="B439" s="36"/>
      <c r="C439" s="39"/>
      <c r="D439" s="39"/>
      <c r="E439" s="30"/>
      <c r="F439" s="30"/>
      <c r="H439" s="36"/>
    </row>
    <row r="440" spans="2:8" s="35" customFormat="1" ht="15" customHeight="1" x14ac:dyDescent="0.25">
      <c r="B440" s="36"/>
      <c r="C440" s="39"/>
      <c r="D440" s="39"/>
      <c r="E440" s="30"/>
      <c r="F440" s="30"/>
      <c r="H440" s="36"/>
    </row>
    <row r="441" spans="2:8" s="35" customFormat="1" ht="15" customHeight="1" x14ac:dyDescent="0.25">
      <c r="B441" s="36"/>
      <c r="C441" s="39"/>
      <c r="D441" s="39"/>
      <c r="E441" s="30"/>
      <c r="F441" s="30"/>
      <c r="H441" s="36"/>
    </row>
    <row r="442" spans="2:8" s="35" customFormat="1" ht="15" customHeight="1" x14ac:dyDescent="0.25">
      <c r="B442" s="36"/>
      <c r="C442" s="39"/>
      <c r="D442" s="39"/>
      <c r="E442" s="30"/>
      <c r="F442" s="30"/>
      <c r="H442" s="36"/>
    </row>
    <row r="443" spans="2:8" s="35" customFormat="1" ht="15" customHeight="1" x14ac:dyDescent="0.25">
      <c r="B443" s="36"/>
      <c r="C443" s="39"/>
      <c r="D443" s="39"/>
      <c r="E443" s="30"/>
      <c r="F443" s="30"/>
      <c r="H443" s="36"/>
    </row>
    <row r="444" spans="2:8" s="35" customFormat="1" ht="15" customHeight="1" x14ac:dyDescent="0.25">
      <c r="B444" s="36"/>
      <c r="C444" s="39"/>
      <c r="D444" s="39"/>
      <c r="E444" s="30"/>
      <c r="F444" s="30"/>
      <c r="H444" s="36"/>
    </row>
    <row r="445" spans="2:8" s="35" customFormat="1" ht="15" customHeight="1" x14ac:dyDescent="0.25">
      <c r="B445" s="36"/>
      <c r="C445" s="39"/>
      <c r="D445" s="39"/>
      <c r="E445" s="30"/>
      <c r="F445" s="30"/>
      <c r="H445" s="36"/>
    </row>
    <row r="446" spans="2:8" s="35" customFormat="1" ht="15" customHeight="1" x14ac:dyDescent="0.25">
      <c r="B446" s="36"/>
      <c r="C446" s="39"/>
      <c r="D446" s="39"/>
      <c r="E446" s="30"/>
      <c r="F446" s="30"/>
      <c r="H446" s="36"/>
    </row>
    <row r="447" spans="2:8" s="35" customFormat="1" ht="15" customHeight="1" x14ac:dyDescent="0.25">
      <c r="B447" s="36"/>
      <c r="C447" s="39"/>
      <c r="D447" s="39"/>
      <c r="E447" s="30"/>
      <c r="F447" s="30"/>
      <c r="H447" s="36"/>
    </row>
    <row r="448" spans="2:8" s="35" customFormat="1" ht="15" customHeight="1" x14ac:dyDescent="0.25">
      <c r="B448" s="36"/>
      <c r="C448" s="39"/>
      <c r="D448" s="39"/>
      <c r="E448" s="30"/>
      <c r="F448" s="30"/>
      <c r="H448" s="36"/>
    </row>
    <row r="449" spans="2:8" s="35" customFormat="1" ht="15" customHeight="1" x14ac:dyDescent="0.25">
      <c r="B449" s="36"/>
      <c r="C449" s="39"/>
      <c r="D449" s="39"/>
      <c r="E449" s="30"/>
      <c r="F449" s="30"/>
      <c r="H449" s="36"/>
    </row>
    <row r="450" spans="2:8" s="35" customFormat="1" ht="15" customHeight="1" x14ac:dyDescent="0.25">
      <c r="B450" s="36"/>
      <c r="C450" s="39"/>
      <c r="D450" s="39"/>
      <c r="E450" s="30"/>
      <c r="F450" s="30"/>
      <c r="H450" s="36"/>
    </row>
    <row r="451" spans="2:8" s="35" customFormat="1" ht="15" customHeight="1" x14ac:dyDescent="0.25">
      <c r="B451" s="36"/>
      <c r="C451" s="39"/>
      <c r="D451" s="39"/>
      <c r="E451" s="30"/>
      <c r="F451" s="30"/>
      <c r="H451" s="36"/>
    </row>
    <row r="452" spans="2:8" s="35" customFormat="1" ht="15" customHeight="1" x14ac:dyDescent="0.25">
      <c r="B452" s="36"/>
      <c r="C452" s="39"/>
      <c r="D452" s="39"/>
      <c r="E452" s="30"/>
      <c r="F452" s="30"/>
      <c r="H452" s="36"/>
    </row>
    <row r="453" spans="2:8" s="35" customFormat="1" ht="15" customHeight="1" x14ac:dyDescent="0.25">
      <c r="B453" s="36"/>
      <c r="C453" s="39"/>
      <c r="D453" s="39"/>
      <c r="E453" s="30"/>
      <c r="F453" s="30"/>
      <c r="H453" s="36"/>
    </row>
    <row r="454" spans="2:8" s="35" customFormat="1" ht="15" customHeight="1" x14ac:dyDescent="0.25">
      <c r="B454" s="36"/>
      <c r="C454" s="39"/>
      <c r="D454" s="39"/>
      <c r="E454" s="30"/>
      <c r="F454" s="30"/>
      <c r="H454" s="36"/>
    </row>
    <row r="455" spans="2:8" s="35" customFormat="1" ht="15" customHeight="1" x14ac:dyDescent="0.25">
      <c r="B455" s="36"/>
      <c r="C455" s="39"/>
      <c r="D455" s="39"/>
      <c r="E455" s="30"/>
      <c r="F455" s="30"/>
      <c r="H455" s="36"/>
    </row>
    <row r="456" spans="2:8" s="35" customFormat="1" ht="15" customHeight="1" x14ac:dyDescent="0.25">
      <c r="B456" s="36"/>
      <c r="C456" s="39"/>
      <c r="D456" s="39"/>
      <c r="E456" s="30"/>
      <c r="F456" s="30"/>
      <c r="H456" s="36"/>
    </row>
    <row r="457" spans="2:8" s="35" customFormat="1" ht="15" customHeight="1" x14ac:dyDescent="0.25">
      <c r="B457" s="36"/>
      <c r="C457" s="39"/>
      <c r="D457" s="39"/>
      <c r="E457" s="30"/>
      <c r="F457" s="30"/>
      <c r="H457" s="36"/>
    </row>
    <row r="458" spans="2:8" s="35" customFormat="1" ht="15" customHeight="1" x14ac:dyDescent="0.25">
      <c r="B458" s="36"/>
      <c r="C458" s="39"/>
      <c r="D458" s="39"/>
      <c r="E458" s="30"/>
      <c r="F458" s="30"/>
      <c r="H458" s="36"/>
    </row>
    <row r="459" spans="2:8" s="35" customFormat="1" ht="15" customHeight="1" x14ac:dyDescent="0.25">
      <c r="B459" s="36"/>
      <c r="C459" s="39"/>
      <c r="D459" s="39"/>
      <c r="E459" s="30"/>
      <c r="F459" s="30"/>
      <c r="H459" s="36"/>
    </row>
    <row r="460" spans="2:8" s="35" customFormat="1" ht="15" customHeight="1" x14ac:dyDescent="0.25">
      <c r="B460" s="36"/>
      <c r="C460" s="39"/>
      <c r="D460" s="39"/>
      <c r="E460" s="30"/>
      <c r="F460" s="30"/>
      <c r="H460" s="36"/>
    </row>
    <row r="461" spans="2:8" s="35" customFormat="1" ht="15" customHeight="1" x14ac:dyDescent="0.25">
      <c r="B461" s="36"/>
      <c r="C461" s="39"/>
      <c r="D461" s="39"/>
      <c r="E461" s="30"/>
      <c r="F461" s="30"/>
      <c r="H461" s="36"/>
    </row>
    <row r="462" spans="2:8" s="35" customFormat="1" ht="15" customHeight="1" x14ac:dyDescent="0.25">
      <c r="B462" s="36"/>
      <c r="C462" s="39"/>
      <c r="D462" s="39"/>
      <c r="E462" s="30"/>
      <c r="F462" s="30"/>
      <c r="H462" s="36"/>
    </row>
    <row r="463" spans="2:8" s="35" customFormat="1" ht="15" customHeight="1" x14ac:dyDescent="0.25">
      <c r="B463" s="36"/>
      <c r="C463" s="39"/>
      <c r="D463" s="39"/>
      <c r="E463" s="30"/>
      <c r="F463" s="30"/>
      <c r="H463" s="36"/>
    </row>
    <row r="464" spans="2:8" s="35" customFormat="1" ht="15" customHeight="1" x14ac:dyDescent="0.25">
      <c r="B464" s="36"/>
      <c r="C464" s="39"/>
      <c r="D464" s="39"/>
      <c r="E464" s="30"/>
      <c r="F464" s="30"/>
      <c r="H464" s="36"/>
    </row>
    <row r="465" spans="2:8" s="35" customFormat="1" ht="15" customHeight="1" x14ac:dyDescent="0.25">
      <c r="B465" s="36"/>
      <c r="C465" s="39"/>
      <c r="D465" s="39"/>
      <c r="E465" s="30"/>
      <c r="F465" s="30"/>
      <c r="H465" s="36"/>
    </row>
    <row r="466" spans="2:8" s="35" customFormat="1" ht="15" customHeight="1" x14ac:dyDescent="0.25">
      <c r="B466" s="36"/>
      <c r="C466" s="39"/>
      <c r="D466" s="39"/>
      <c r="E466" s="30"/>
      <c r="F466" s="30"/>
      <c r="H466" s="36"/>
    </row>
    <row r="467" spans="2:8" s="35" customFormat="1" ht="15" customHeight="1" x14ac:dyDescent="0.25">
      <c r="B467" s="36"/>
      <c r="C467" s="39"/>
      <c r="D467" s="39"/>
      <c r="E467" s="30"/>
      <c r="F467" s="30"/>
      <c r="H467" s="36"/>
    </row>
    <row r="468" spans="2:8" s="35" customFormat="1" ht="15" customHeight="1" x14ac:dyDescent="0.25">
      <c r="B468" s="36"/>
      <c r="C468" s="39"/>
      <c r="D468" s="39"/>
      <c r="E468" s="30"/>
      <c r="F468" s="30"/>
      <c r="H468" s="36"/>
    </row>
    <row r="469" spans="2:8" s="35" customFormat="1" ht="15" customHeight="1" x14ac:dyDescent="0.25">
      <c r="B469" s="36"/>
      <c r="C469" s="39"/>
      <c r="D469" s="39"/>
      <c r="E469" s="30"/>
      <c r="F469" s="30"/>
      <c r="H469" s="36"/>
    </row>
    <row r="470" spans="2:8" s="35" customFormat="1" ht="15" customHeight="1" x14ac:dyDescent="0.25">
      <c r="B470" s="36"/>
      <c r="C470" s="39"/>
      <c r="D470" s="39"/>
      <c r="E470" s="30"/>
      <c r="F470" s="30"/>
      <c r="H470" s="36"/>
    </row>
    <row r="471" spans="2:8" s="35" customFormat="1" ht="15" customHeight="1" x14ac:dyDescent="0.25">
      <c r="B471" s="36"/>
      <c r="C471" s="39"/>
      <c r="D471" s="39"/>
      <c r="E471" s="30"/>
      <c r="F471" s="30"/>
      <c r="H471" s="36"/>
    </row>
    <row r="472" spans="2:8" s="35" customFormat="1" ht="15" customHeight="1" x14ac:dyDescent="0.25">
      <c r="B472" s="36"/>
      <c r="C472" s="39"/>
      <c r="D472" s="39"/>
      <c r="E472" s="30"/>
      <c r="F472" s="30"/>
      <c r="H472" s="36"/>
    </row>
    <row r="473" spans="2:8" s="35" customFormat="1" ht="15" customHeight="1" x14ac:dyDescent="0.25">
      <c r="B473" s="36"/>
      <c r="C473" s="39"/>
      <c r="D473" s="39"/>
      <c r="E473" s="30"/>
      <c r="F473" s="30"/>
      <c r="H473" s="36"/>
    </row>
    <row r="474" spans="2:8" s="35" customFormat="1" ht="15" customHeight="1" x14ac:dyDescent="0.25">
      <c r="B474" s="36"/>
      <c r="C474" s="39"/>
      <c r="D474" s="39"/>
      <c r="E474" s="30"/>
      <c r="F474" s="30"/>
      <c r="H474" s="36"/>
    </row>
    <row r="475" spans="2:8" s="35" customFormat="1" ht="15" customHeight="1" x14ac:dyDescent="0.25">
      <c r="B475" s="36"/>
      <c r="C475" s="39"/>
      <c r="D475" s="39"/>
      <c r="E475" s="30"/>
      <c r="F475" s="30"/>
      <c r="H475" s="36"/>
    </row>
    <row r="476" spans="2:8" s="35" customFormat="1" ht="15" customHeight="1" x14ac:dyDescent="0.25">
      <c r="B476" s="36"/>
      <c r="C476" s="39"/>
      <c r="D476" s="39"/>
      <c r="E476" s="30"/>
      <c r="F476" s="30"/>
      <c r="H476" s="36"/>
    </row>
    <row r="477" spans="2:8" s="35" customFormat="1" ht="15" customHeight="1" x14ac:dyDescent="0.25">
      <c r="B477" s="36"/>
      <c r="C477" s="39"/>
      <c r="D477" s="39"/>
      <c r="E477" s="30"/>
      <c r="F477" s="30"/>
      <c r="H477" s="36"/>
    </row>
    <row r="478" spans="2:8" s="35" customFormat="1" ht="15" customHeight="1" x14ac:dyDescent="0.25">
      <c r="B478" s="36"/>
      <c r="C478" s="39"/>
      <c r="D478" s="39"/>
      <c r="E478" s="30"/>
      <c r="F478" s="30"/>
      <c r="H478" s="36"/>
    </row>
    <row r="479" spans="2:8" s="35" customFormat="1" ht="15" customHeight="1" x14ac:dyDescent="0.25">
      <c r="B479" s="36"/>
      <c r="C479" s="39"/>
      <c r="D479" s="39"/>
      <c r="E479" s="30"/>
      <c r="F479" s="30"/>
      <c r="H479" s="36"/>
    </row>
    <row r="480" spans="2:8" s="35" customFormat="1" ht="15" customHeight="1" x14ac:dyDescent="0.25">
      <c r="B480" s="36"/>
      <c r="C480" s="39"/>
      <c r="D480" s="39"/>
      <c r="E480" s="30"/>
      <c r="F480" s="30"/>
      <c r="H480" s="36"/>
    </row>
    <row r="481" spans="2:8" s="35" customFormat="1" ht="15" customHeight="1" x14ac:dyDescent="0.25">
      <c r="B481" s="36"/>
      <c r="C481" s="39"/>
      <c r="D481" s="39"/>
      <c r="E481" s="30"/>
      <c r="F481" s="30"/>
      <c r="H481" s="36"/>
    </row>
    <row r="482" spans="2:8" s="35" customFormat="1" ht="15" customHeight="1" x14ac:dyDescent="0.25">
      <c r="B482" s="36"/>
      <c r="C482" s="39"/>
      <c r="D482" s="39"/>
      <c r="E482" s="30"/>
      <c r="F482" s="30"/>
      <c r="H482" s="36"/>
    </row>
    <row r="483" spans="2:8" s="35" customFormat="1" ht="15" customHeight="1" x14ac:dyDescent="0.25">
      <c r="B483" s="36"/>
      <c r="C483" s="39"/>
      <c r="D483" s="39"/>
      <c r="E483" s="30"/>
      <c r="F483" s="30"/>
      <c r="H483" s="36"/>
    </row>
    <row r="484" spans="2:8" s="35" customFormat="1" ht="15" customHeight="1" x14ac:dyDescent="0.25">
      <c r="B484" s="36"/>
      <c r="C484" s="39"/>
      <c r="D484" s="39"/>
      <c r="E484" s="30"/>
      <c r="F484" s="30"/>
      <c r="H484" s="36"/>
    </row>
    <row r="485" spans="2:8" s="35" customFormat="1" ht="15" customHeight="1" x14ac:dyDescent="0.25">
      <c r="B485" s="36"/>
      <c r="C485" s="39"/>
      <c r="D485" s="39"/>
      <c r="E485" s="30"/>
      <c r="F485" s="30"/>
      <c r="H485" s="36"/>
    </row>
    <row r="486" spans="2:8" s="35" customFormat="1" ht="15" customHeight="1" x14ac:dyDescent="0.25">
      <c r="B486" s="36"/>
      <c r="C486" s="39"/>
      <c r="D486" s="39"/>
      <c r="E486" s="30"/>
      <c r="F486" s="30"/>
      <c r="H486" s="36"/>
    </row>
    <row r="487" spans="2:8" s="35" customFormat="1" ht="15" customHeight="1" x14ac:dyDescent="0.25">
      <c r="B487" s="36"/>
      <c r="C487" s="39"/>
      <c r="D487" s="39"/>
      <c r="E487" s="30"/>
      <c r="F487" s="30"/>
      <c r="H487" s="36"/>
    </row>
    <row r="488" spans="2:8" s="35" customFormat="1" ht="15" customHeight="1" x14ac:dyDescent="0.25">
      <c r="B488" s="36"/>
      <c r="C488" s="39"/>
      <c r="D488" s="39"/>
      <c r="E488" s="30"/>
      <c r="F488" s="30"/>
      <c r="H488" s="36"/>
    </row>
    <row r="489" spans="2:8" s="35" customFormat="1" ht="15" customHeight="1" x14ac:dyDescent="0.25">
      <c r="B489" s="36"/>
      <c r="C489" s="39"/>
      <c r="D489" s="39"/>
      <c r="E489" s="30"/>
      <c r="F489" s="30"/>
      <c r="H489" s="36"/>
    </row>
    <row r="490" spans="2:8" s="35" customFormat="1" ht="15" customHeight="1" x14ac:dyDescent="0.25">
      <c r="B490" s="36"/>
      <c r="C490" s="39"/>
      <c r="D490" s="39"/>
      <c r="E490" s="30"/>
      <c r="F490" s="30"/>
      <c r="H490" s="36"/>
    </row>
    <row r="491" spans="2:8" s="35" customFormat="1" ht="15" customHeight="1" x14ac:dyDescent="0.25">
      <c r="B491" s="36"/>
      <c r="C491" s="39"/>
      <c r="D491" s="39"/>
      <c r="E491" s="30"/>
      <c r="F491" s="30"/>
      <c r="H491" s="36"/>
    </row>
    <row r="492" spans="2:8" s="35" customFormat="1" ht="15" customHeight="1" x14ac:dyDescent="0.25">
      <c r="B492" s="36"/>
      <c r="C492" s="39"/>
      <c r="D492" s="39"/>
      <c r="E492" s="30"/>
      <c r="F492" s="30"/>
      <c r="H492" s="36"/>
    </row>
    <row r="493" spans="2:8" s="35" customFormat="1" ht="15" customHeight="1" x14ac:dyDescent="0.25">
      <c r="B493" s="36"/>
      <c r="C493" s="39"/>
      <c r="D493" s="39"/>
      <c r="E493" s="30"/>
      <c r="F493" s="30"/>
      <c r="H493" s="36"/>
    </row>
    <row r="494" spans="2:8" s="35" customFormat="1" ht="15" customHeight="1" x14ac:dyDescent="0.25">
      <c r="B494" s="36"/>
      <c r="C494" s="39"/>
      <c r="D494" s="39"/>
      <c r="E494" s="30"/>
      <c r="F494" s="30"/>
      <c r="H494" s="36"/>
    </row>
    <row r="495" spans="2:8" s="35" customFormat="1" ht="15" customHeight="1" x14ac:dyDescent="0.25">
      <c r="B495" s="36"/>
      <c r="C495" s="39"/>
      <c r="D495" s="39"/>
      <c r="E495" s="30"/>
      <c r="F495" s="30"/>
      <c r="H495" s="36"/>
    </row>
    <row r="496" spans="2:8" s="35" customFormat="1" ht="15" customHeight="1" x14ac:dyDescent="0.25">
      <c r="B496" s="36"/>
      <c r="C496" s="39"/>
      <c r="D496" s="39"/>
      <c r="E496" s="30"/>
      <c r="F496" s="30"/>
      <c r="H496" s="36"/>
    </row>
    <row r="497" spans="2:8" s="35" customFormat="1" ht="15" customHeight="1" x14ac:dyDescent="0.25">
      <c r="B497" s="36"/>
      <c r="C497" s="39"/>
      <c r="D497" s="39"/>
      <c r="E497" s="30"/>
      <c r="F497" s="30"/>
      <c r="H497" s="36"/>
    </row>
    <row r="498" spans="2:8" s="35" customFormat="1" ht="15" customHeight="1" x14ac:dyDescent="0.25">
      <c r="B498" s="36"/>
      <c r="C498" s="39"/>
      <c r="D498" s="39"/>
      <c r="E498" s="30"/>
      <c r="F498" s="30"/>
      <c r="H498" s="36"/>
    </row>
    <row r="499" spans="2:8" s="35" customFormat="1" ht="15" customHeight="1" x14ac:dyDescent="0.25">
      <c r="B499" s="36"/>
      <c r="C499" s="39"/>
      <c r="D499" s="39"/>
      <c r="E499" s="30"/>
      <c r="F499" s="30"/>
      <c r="H499" s="36"/>
    </row>
    <row r="500" spans="2:8" s="35" customFormat="1" ht="15" customHeight="1" x14ac:dyDescent="0.25">
      <c r="B500" s="36"/>
      <c r="C500" s="39"/>
      <c r="D500" s="39"/>
      <c r="E500" s="30"/>
      <c r="F500" s="30"/>
      <c r="H500" s="36"/>
    </row>
    <row r="501" spans="2:8" s="35" customFormat="1" ht="15" customHeight="1" x14ac:dyDescent="0.25">
      <c r="B501" s="36"/>
      <c r="C501" s="39"/>
      <c r="D501" s="39"/>
      <c r="E501" s="30"/>
      <c r="F501" s="30"/>
      <c r="H501" s="36"/>
    </row>
    <row r="502" spans="2:8" s="35" customFormat="1" ht="15" customHeight="1" x14ac:dyDescent="0.25">
      <c r="B502" s="36"/>
      <c r="C502" s="39"/>
      <c r="D502" s="39"/>
      <c r="E502" s="30"/>
      <c r="F502" s="30"/>
      <c r="H502" s="36"/>
    </row>
    <row r="503" spans="2:8" s="35" customFormat="1" ht="15" customHeight="1" x14ac:dyDescent="0.25">
      <c r="B503" s="36"/>
      <c r="C503" s="39"/>
      <c r="D503" s="39"/>
      <c r="E503" s="30"/>
      <c r="F503" s="30"/>
      <c r="H503" s="36"/>
    </row>
    <row r="504" spans="2:8" s="35" customFormat="1" ht="15" customHeight="1" x14ac:dyDescent="0.25">
      <c r="B504" s="36"/>
      <c r="C504" s="39"/>
      <c r="D504" s="39"/>
      <c r="E504" s="30"/>
      <c r="F504" s="30"/>
      <c r="H504" s="36"/>
    </row>
    <row r="505" spans="2:8" s="35" customFormat="1" ht="15" customHeight="1" x14ac:dyDescent="0.25">
      <c r="B505" s="36"/>
      <c r="C505" s="39"/>
      <c r="D505" s="39"/>
      <c r="E505" s="30"/>
      <c r="F505" s="30"/>
      <c r="H505" s="36"/>
    </row>
    <row r="506" spans="2:8" s="35" customFormat="1" ht="15" customHeight="1" x14ac:dyDescent="0.25">
      <c r="B506" s="36"/>
      <c r="C506" s="39"/>
      <c r="D506" s="39"/>
      <c r="E506" s="30"/>
      <c r="F506" s="30"/>
      <c r="H506" s="36"/>
    </row>
    <row r="507" spans="2:8" s="35" customFormat="1" ht="15" customHeight="1" x14ac:dyDescent="0.25">
      <c r="B507" s="36"/>
      <c r="C507" s="39"/>
      <c r="D507" s="39"/>
      <c r="E507" s="30"/>
      <c r="F507" s="30"/>
      <c r="H507" s="36"/>
    </row>
    <row r="508" spans="2:8" s="35" customFormat="1" ht="15" customHeight="1" x14ac:dyDescent="0.25">
      <c r="B508" s="36"/>
      <c r="C508" s="39"/>
      <c r="D508" s="39"/>
      <c r="E508" s="30"/>
      <c r="F508" s="30"/>
      <c r="H508" s="36"/>
    </row>
    <row r="509" spans="2:8" s="35" customFormat="1" ht="15" customHeight="1" x14ac:dyDescent="0.25">
      <c r="B509" s="36"/>
      <c r="C509" s="39"/>
      <c r="D509" s="39"/>
      <c r="E509" s="30"/>
      <c r="F509" s="30"/>
      <c r="H509" s="36"/>
    </row>
    <row r="510" spans="2:8" s="35" customFormat="1" ht="15" customHeight="1" x14ac:dyDescent="0.25">
      <c r="B510" s="36"/>
      <c r="C510" s="39"/>
      <c r="D510" s="39"/>
      <c r="E510" s="30"/>
      <c r="F510" s="30"/>
      <c r="H510" s="36"/>
    </row>
    <row r="511" spans="2:8" s="35" customFormat="1" ht="15" customHeight="1" x14ac:dyDescent="0.25">
      <c r="B511" s="36"/>
      <c r="C511" s="39"/>
      <c r="D511" s="39"/>
      <c r="E511" s="30"/>
      <c r="F511" s="30"/>
      <c r="H511" s="36"/>
    </row>
    <row r="512" spans="2:8" s="35" customFormat="1" ht="15" customHeight="1" x14ac:dyDescent="0.25">
      <c r="B512" s="36"/>
      <c r="C512" s="39"/>
      <c r="D512" s="39"/>
      <c r="E512" s="30"/>
      <c r="F512" s="30"/>
      <c r="H512" s="36"/>
    </row>
    <row r="513" spans="2:8" s="35" customFormat="1" ht="15" customHeight="1" x14ac:dyDescent="0.25">
      <c r="B513" s="36"/>
      <c r="C513" s="39"/>
      <c r="D513" s="39"/>
      <c r="E513" s="30"/>
      <c r="F513" s="30"/>
      <c r="H513" s="36"/>
    </row>
    <row r="514" spans="2:8" s="35" customFormat="1" ht="15" customHeight="1" x14ac:dyDescent="0.25">
      <c r="B514" s="36"/>
      <c r="C514" s="39"/>
      <c r="D514" s="39"/>
      <c r="E514" s="30"/>
      <c r="F514" s="30"/>
      <c r="H514" s="36"/>
    </row>
    <row r="515" spans="2:8" s="35" customFormat="1" ht="15" customHeight="1" x14ac:dyDescent="0.25">
      <c r="B515" s="36"/>
      <c r="C515" s="39"/>
      <c r="D515" s="39"/>
      <c r="E515" s="30"/>
      <c r="F515" s="30"/>
      <c r="H515" s="36"/>
    </row>
    <row r="516" spans="2:8" s="35" customFormat="1" ht="15" customHeight="1" x14ac:dyDescent="0.25">
      <c r="B516" s="36"/>
      <c r="C516" s="39"/>
      <c r="D516" s="39"/>
      <c r="E516" s="30"/>
      <c r="F516" s="30"/>
      <c r="H516" s="36"/>
    </row>
    <row r="517" spans="2:8" s="35" customFormat="1" ht="15" customHeight="1" x14ac:dyDescent="0.25">
      <c r="B517" s="36"/>
      <c r="C517" s="39"/>
      <c r="D517" s="39"/>
      <c r="E517" s="30"/>
      <c r="F517" s="30"/>
      <c r="H517" s="36"/>
    </row>
    <row r="518" spans="2:8" s="35" customFormat="1" ht="15" customHeight="1" x14ac:dyDescent="0.25">
      <c r="B518" s="36"/>
      <c r="C518" s="39"/>
      <c r="D518" s="39"/>
      <c r="E518" s="30"/>
      <c r="F518" s="30"/>
      <c r="H518" s="36"/>
    </row>
    <row r="519" spans="2:8" s="35" customFormat="1" ht="15" customHeight="1" x14ac:dyDescent="0.25">
      <c r="B519" s="36"/>
      <c r="C519" s="39"/>
      <c r="D519" s="39"/>
      <c r="E519" s="30"/>
      <c r="F519" s="30"/>
      <c r="H519" s="36"/>
    </row>
    <row r="520" spans="2:8" s="35" customFormat="1" ht="15" customHeight="1" x14ac:dyDescent="0.25">
      <c r="B520" s="36"/>
      <c r="C520" s="39"/>
      <c r="D520" s="39"/>
      <c r="E520" s="30"/>
      <c r="F520" s="30"/>
      <c r="H520" s="36"/>
    </row>
    <row r="521" spans="2:8" s="35" customFormat="1" ht="15" customHeight="1" x14ac:dyDescent="0.25">
      <c r="B521" s="36"/>
      <c r="C521" s="39"/>
      <c r="D521" s="39"/>
      <c r="E521" s="30"/>
      <c r="F521" s="30"/>
      <c r="H521" s="36"/>
    </row>
    <row r="522" spans="2:8" s="35" customFormat="1" ht="15" customHeight="1" x14ac:dyDescent="0.25">
      <c r="B522" s="36"/>
      <c r="C522" s="39"/>
      <c r="D522" s="39"/>
      <c r="E522" s="30"/>
      <c r="F522" s="30"/>
      <c r="H522" s="36"/>
    </row>
    <row r="523" spans="2:8" s="35" customFormat="1" ht="15" customHeight="1" x14ac:dyDescent="0.25">
      <c r="B523" s="36"/>
      <c r="C523" s="39"/>
      <c r="D523" s="39"/>
      <c r="E523" s="30"/>
      <c r="F523" s="30"/>
      <c r="H523" s="36"/>
    </row>
    <row r="524" spans="2:8" s="35" customFormat="1" ht="15" customHeight="1" x14ac:dyDescent="0.25">
      <c r="B524" s="36"/>
      <c r="C524" s="39"/>
      <c r="D524" s="39"/>
      <c r="E524" s="30"/>
      <c r="F524" s="30"/>
      <c r="H524" s="36"/>
    </row>
    <row r="525" spans="2:8" s="35" customFormat="1" ht="15" customHeight="1" x14ac:dyDescent="0.25">
      <c r="B525" s="36"/>
      <c r="C525" s="39"/>
      <c r="D525" s="39"/>
      <c r="E525" s="30"/>
      <c r="F525" s="30"/>
      <c r="H525" s="36"/>
    </row>
    <row r="526" spans="2:8" s="35" customFormat="1" ht="15" customHeight="1" x14ac:dyDescent="0.25">
      <c r="B526" s="36"/>
      <c r="C526" s="39"/>
      <c r="D526" s="39"/>
      <c r="E526" s="30"/>
      <c r="F526" s="30"/>
      <c r="H526" s="36"/>
    </row>
    <row r="527" spans="2:8" s="35" customFormat="1" ht="15" customHeight="1" x14ac:dyDescent="0.25">
      <c r="B527" s="36"/>
      <c r="C527" s="39"/>
      <c r="D527" s="39"/>
      <c r="E527" s="30"/>
      <c r="F527" s="30"/>
      <c r="H527" s="36"/>
    </row>
    <row r="528" spans="2:8" s="35" customFormat="1" ht="15" customHeight="1" x14ac:dyDescent="0.25">
      <c r="B528" s="36"/>
      <c r="C528" s="39"/>
      <c r="D528" s="39"/>
      <c r="E528" s="30"/>
      <c r="F528" s="30"/>
      <c r="H528" s="36"/>
    </row>
    <row r="529" spans="2:8" s="35" customFormat="1" ht="15" customHeight="1" x14ac:dyDescent="0.25">
      <c r="B529" s="36"/>
      <c r="C529" s="39"/>
      <c r="D529" s="39"/>
      <c r="E529" s="30"/>
      <c r="F529" s="30"/>
      <c r="H529" s="36"/>
    </row>
    <row r="530" spans="2:8" s="35" customFormat="1" ht="15" customHeight="1" x14ac:dyDescent="0.25">
      <c r="B530" s="36"/>
      <c r="C530" s="39"/>
      <c r="D530" s="39"/>
      <c r="E530" s="30"/>
      <c r="F530" s="30"/>
      <c r="H530" s="36"/>
    </row>
    <row r="531" spans="2:8" s="35" customFormat="1" ht="15" customHeight="1" x14ac:dyDescent="0.25">
      <c r="B531" s="36"/>
      <c r="C531" s="39"/>
      <c r="D531" s="39"/>
      <c r="E531" s="30"/>
      <c r="F531" s="30"/>
      <c r="H531" s="36"/>
    </row>
    <row r="532" spans="2:8" s="35" customFormat="1" ht="15" customHeight="1" x14ac:dyDescent="0.25">
      <c r="B532" s="36"/>
      <c r="C532" s="39"/>
      <c r="D532" s="39"/>
      <c r="E532" s="30"/>
      <c r="F532" s="30"/>
      <c r="H532" s="36"/>
    </row>
    <row r="533" spans="2:8" s="35" customFormat="1" ht="15" customHeight="1" x14ac:dyDescent="0.25">
      <c r="B533" s="36"/>
      <c r="C533" s="39"/>
      <c r="D533" s="39"/>
      <c r="E533" s="30"/>
      <c r="F533" s="30"/>
      <c r="H533" s="36"/>
    </row>
    <row r="534" spans="2:8" s="35" customFormat="1" ht="15" customHeight="1" x14ac:dyDescent="0.25">
      <c r="B534" s="36"/>
      <c r="C534" s="39"/>
      <c r="D534" s="39"/>
      <c r="E534" s="30"/>
      <c r="F534" s="30"/>
      <c r="H534" s="36"/>
    </row>
    <row r="535" spans="2:8" s="35" customFormat="1" ht="15" customHeight="1" x14ac:dyDescent="0.25">
      <c r="B535" s="36"/>
      <c r="C535" s="39"/>
      <c r="D535" s="39"/>
      <c r="E535" s="30"/>
      <c r="F535" s="30"/>
      <c r="H535" s="36"/>
    </row>
    <row r="536" spans="2:8" s="35" customFormat="1" ht="15" customHeight="1" x14ac:dyDescent="0.25">
      <c r="B536" s="36"/>
      <c r="C536" s="39"/>
      <c r="D536" s="39"/>
      <c r="E536" s="30"/>
      <c r="F536" s="30"/>
      <c r="H536" s="36"/>
    </row>
    <row r="537" spans="2:8" s="35" customFormat="1" ht="15" customHeight="1" x14ac:dyDescent="0.25">
      <c r="B537" s="36"/>
      <c r="C537" s="39"/>
      <c r="D537" s="39"/>
      <c r="E537" s="30"/>
      <c r="F537" s="30"/>
      <c r="H537" s="36"/>
    </row>
    <row r="538" spans="2:8" s="35" customFormat="1" ht="15" customHeight="1" x14ac:dyDescent="0.25">
      <c r="B538" s="36"/>
      <c r="C538" s="39"/>
      <c r="D538" s="39"/>
      <c r="E538" s="30"/>
      <c r="F538" s="30"/>
      <c r="H538" s="36"/>
    </row>
    <row r="539" spans="2:8" s="35" customFormat="1" ht="15" customHeight="1" x14ac:dyDescent="0.25">
      <c r="B539" s="36"/>
      <c r="C539" s="39"/>
      <c r="D539" s="39"/>
      <c r="E539" s="30"/>
      <c r="F539" s="30"/>
      <c r="H539" s="36"/>
    </row>
    <row r="540" spans="2:8" s="35" customFormat="1" ht="15" customHeight="1" x14ac:dyDescent="0.25">
      <c r="B540" s="36"/>
      <c r="C540" s="39"/>
      <c r="D540" s="39"/>
      <c r="E540" s="30"/>
      <c r="F540" s="30"/>
      <c r="H540" s="36"/>
    </row>
    <row r="541" spans="2:8" s="35" customFormat="1" ht="15" customHeight="1" x14ac:dyDescent="0.25">
      <c r="B541" s="36"/>
      <c r="C541" s="39"/>
      <c r="D541" s="39"/>
      <c r="E541" s="30"/>
      <c r="F541" s="30"/>
      <c r="H541" s="36"/>
    </row>
    <row r="542" spans="2:8" s="35" customFormat="1" ht="15" customHeight="1" x14ac:dyDescent="0.25">
      <c r="B542" s="36"/>
      <c r="C542" s="39"/>
      <c r="D542" s="39"/>
      <c r="E542" s="30"/>
      <c r="F542" s="30"/>
      <c r="H542" s="36"/>
    </row>
    <row r="543" spans="2:8" s="35" customFormat="1" ht="15" customHeight="1" x14ac:dyDescent="0.25">
      <c r="B543" s="36"/>
      <c r="C543" s="39"/>
      <c r="D543" s="39"/>
      <c r="E543" s="30"/>
      <c r="F543" s="30"/>
      <c r="H543" s="36"/>
    </row>
    <row r="544" spans="2:8" s="35" customFormat="1" ht="15" customHeight="1" x14ac:dyDescent="0.25">
      <c r="B544" s="36"/>
      <c r="C544" s="39"/>
      <c r="D544" s="39"/>
      <c r="E544" s="30"/>
      <c r="F544" s="30"/>
      <c r="H544" s="36"/>
    </row>
    <row r="545" spans="2:8" s="35" customFormat="1" ht="15" customHeight="1" x14ac:dyDescent="0.25">
      <c r="B545" s="36"/>
      <c r="C545" s="39"/>
      <c r="D545" s="39"/>
      <c r="E545" s="30"/>
      <c r="F545" s="30"/>
      <c r="H545" s="36"/>
    </row>
    <row r="546" spans="2:8" s="35" customFormat="1" ht="15" customHeight="1" x14ac:dyDescent="0.25">
      <c r="B546" s="36"/>
      <c r="C546" s="39"/>
      <c r="D546" s="39"/>
      <c r="E546" s="30"/>
      <c r="F546" s="30"/>
      <c r="H546" s="36"/>
    </row>
    <row r="547" spans="2:8" s="35" customFormat="1" ht="15" customHeight="1" x14ac:dyDescent="0.25">
      <c r="B547" s="36"/>
      <c r="C547" s="39"/>
      <c r="D547" s="39"/>
      <c r="E547" s="30"/>
      <c r="F547" s="30"/>
      <c r="H547" s="36"/>
    </row>
    <row r="548" spans="2:8" s="35" customFormat="1" ht="15" customHeight="1" x14ac:dyDescent="0.25">
      <c r="B548" s="36"/>
      <c r="C548" s="39"/>
      <c r="D548" s="39"/>
      <c r="E548" s="30"/>
      <c r="F548" s="30"/>
      <c r="H548" s="36"/>
    </row>
    <row r="549" spans="2:8" s="35" customFormat="1" ht="15" customHeight="1" x14ac:dyDescent="0.25">
      <c r="B549" s="36"/>
      <c r="C549" s="39"/>
      <c r="D549" s="39"/>
      <c r="E549" s="30"/>
      <c r="F549" s="30"/>
      <c r="H549" s="36"/>
    </row>
    <row r="550" spans="2:8" s="35" customFormat="1" ht="15" customHeight="1" x14ac:dyDescent="0.25">
      <c r="B550" s="36"/>
      <c r="C550" s="39"/>
      <c r="D550" s="39"/>
      <c r="E550" s="30"/>
      <c r="F550" s="30"/>
      <c r="H550" s="36"/>
    </row>
    <row r="551" spans="2:8" s="35" customFormat="1" ht="15" customHeight="1" x14ac:dyDescent="0.25">
      <c r="B551" s="36"/>
      <c r="C551" s="39"/>
      <c r="D551" s="39"/>
      <c r="E551" s="30"/>
      <c r="F551" s="30"/>
      <c r="H551" s="36"/>
    </row>
    <row r="552" spans="2:8" s="35" customFormat="1" ht="15" customHeight="1" x14ac:dyDescent="0.25">
      <c r="B552" s="36"/>
      <c r="C552" s="39"/>
      <c r="D552" s="39"/>
      <c r="E552" s="30"/>
      <c r="F552" s="30"/>
      <c r="H552" s="36"/>
    </row>
    <row r="553" spans="2:8" s="35" customFormat="1" ht="15" customHeight="1" x14ac:dyDescent="0.25">
      <c r="B553" s="36"/>
      <c r="C553" s="39"/>
      <c r="D553" s="39"/>
      <c r="E553" s="30"/>
      <c r="F553" s="30"/>
      <c r="H553" s="36"/>
    </row>
    <row r="554" spans="2:8" s="35" customFormat="1" ht="15" customHeight="1" x14ac:dyDescent="0.25">
      <c r="B554" s="36"/>
      <c r="C554" s="39"/>
      <c r="D554" s="39"/>
      <c r="E554" s="30"/>
      <c r="F554" s="30"/>
      <c r="H554" s="36"/>
    </row>
    <row r="555" spans="2:8" s="35" customFormat="1" ht="15" customHeight="1" x14ac:dyDescent="0.25">
      <c r="B555" s="36"/>
      <c r="C555" s="39"/>
      <c r="D555" s="39"/>
      <c r="E555" s="30"/>
      <c r="F555" s="30"/>
      <c r="H555" s="36"/>
    </row>
    <row r="556" spans="2:8" s="35" customFormat="1" ht="15" customHeight="1" x14ac:dyDescent="0.25">
      <c r="B556" s="36"/>
      <c r="C556" s="39"/>
      <c r="D556" s="39"/>
      <c r="E556" s="30"/>
      <c r="F556" s="30"/>
      <c r="H556" s="36"/>
    </row>
    <row r="557" spans="2:8" s="35" customFormat="1" ht="15" customHeight="1" x14ac:dyDescent="0.25">
      <c r="B557" s="36"/>
      <c r="C557" s="39"/>
      <c r="D557" s="39"/>
      <c r="E557" s="30"/>
      <c r="F557" s="30"/>
      <c r="H557" s="36"/>
    </row>
    <row r="558" spans="2:8" s="35" customFormat="1" ht="15" customHeight="1" x14ac:dyDescent="0.25">
      <c r="B558" s="36"/>
      <c r="C558" s="39"/>
      <c r="D558" s="39"/>
      <c r="E558" s="30"/>
      <c r="F558" s="30"/>
      <c r="H558" s="36"/>
    </row>
    <row r="559" spans="2:8" s="35" customFormat="1" ht="15" customHeight="1" x14ac:dyDescent="0.25">
      <c r="B559" s="36"/>
      <c r="C559" s="39"/>
      <c r="D559" s="39"/>
      <c r="E559" s="30"/>
      <c r="F559" s="30"/>
      <c r="H559" s="36"/>
    </row>
    <row r="560" spans="2:8" s="35" customFormat="1" ht="15" customHeight="1" x14ac:dyDescent="0.25">
      <c r="B560" s="36"/>
      <c r="C560" s="39"/>
      <c r="D560" s="39"/>
      <c r="E560" s="30"/>
      <c r="F560" s="30"/>
      <c r="H560" s="36"/>
    </row>
    <row r="561" spans="2:8" s="35" customFormat="1" ht="15" customHeight="1" x14ac:dyDescent="0.25">
      <c r="B561" s="36"/>
      <c r="C561" s="39"/>
      <c r="D561" s="39"/>
      <c r="E561" s="30"/>
      <c r="F561" s="30"/>
      <c r="H561" s="36"/>
    </row>
    <row r="562" spans="2:8" s="35" customFormat="1" ht="15" customHeight="1" x14ac:dyDescent="0.25">
      <c r="B562" s="36"/>
      <c r="C562" s="39"/>
      <c r="D562" s="39"/>
      <c r="E562" s="30"/>
      <c r="F562" s="30"/>
      <c r="H562" s="36"/>
    </row>
    <row r="563" spans="2:8" s="35" customFormat="1" ht="15" customHeight="1" x14ac:dyDescent="0.25">
      <c r="B563" s="36"/>
      <c r="C563" s="39"/>
      <c r="D563" s="39"/>
      <c r="E563" s="30"/>
      <c r="F563" s="30"/>
      <c r="H563" s="36"/>
    </row>
    <row r="564" spans="2:8" s="35" customFormat="1" ht="15" customHeight="1" x14ac:dyDescent="0.25">
      <c r="B564" s="36"/>
      <c r="C564" s="39"/>
      <c r="D564" s="39"/>
      <c r="E564" s="30"/>
      <c r="F564" s="30"/>
      <c r="H564" s="36"/>
    </row>
    <row r="565" spans="2:8" s="35" customFormat="1" ht="15" customHeight="1" x14ac:dyDescent="0.25">
      <c r="B565" s="36"/>
      <c r="C565" s="39"/>
      <c r="D565" s="39"/>
      <c r="E565" s="30"/>
      <c r="F565" s="30"/>
      <c r="H565" s="36"/>
    </row>
    <row r="566" spans="2:8" s="35" customFormat="1" ht="15" customHeight="1" x14ac:dyDescent="0.25">
      <c r="B566" s="36"/>
      <c r="C566" s="39"/>
      <c r="D566" s="39"/>
      <c r="E566" s="30"/>
      <c r="F566" s="30"/>
      <c r="H566" s="36"/>
    </row>
    <row r="567" spans="2:8" s="35" customFormat="1" ht="15" customHeight="1" x14ac:dyDescent="0.25">
      <c r="B567" s="36"/>
      <c r="C567" s="39"/>
      <c r="D567" s="39"/>
      <c r="E567" s="30"/>
      <c r="F567" s="30"/>
      <c r="H567" s="36"/>
    </row>
    <row r="568" spans="2:8" s="35" customFormat="1" ht="15" customHeight="1" x14ac:dyDescent="0.25">
      <c r="B568" s="36"/>
      <c r="C568" s="39"/>
      <c r="D568" s="39"/>
      <c r="E568" s="30"/>
      <c r="F568" s="30"/>
      <c r="H568" s="36"/>
    </row>
    <row r="569" spans="2:8" s="35" customFormat="1" ht="15" customHeight="1" x14ac:dyDescent="0.25">
      <c r="B569" s="36"/>
      <c r="C569" s="39"/>
      <c r="D569" s="39"/>
      <c r="E569" s="30"/>
      <c r="F569" s="30"/>
      <c r="H569" s="36"/>
    </row>
    <row r="570" spans="2:8" s="35" customFormat="1" ht="15" customHeight="1" x14ac:dyDescent="0.25">
      <c r="B570" s="36"/>
      <c r="C570" s="39"/>
      <c r="D570" s="39"/>
      <c r="E570" s="30"/>
      <c r="F570" s="30"/>
      <c r="H570" s="36"/>
    </row>
    <row r="571" spans="2:8" s="35" customFormat="1" ht="15" customHeight="1" x14ac:dyDescent="0.25">
      <c r="B571" s="36"/>
      <c r="C571" s="39"/>
      <c r="D571" s="39"/>
      <c r="E571" s="30"/>
      <c r="F571" s="30"/>
      <c r="H571" s="36"/>
    </row>
    <row r="572" spans="2:8" s="35" customFormat="1" ht="15" customHeight="1" x14ac:dyDescent="0.25">
      <c r="B572" s="36"/>
      <c r="C572" s="39"/>
      <c r="D572" s="39"/>
      <c r="E572" s="30"/>
      <c r="F572" s="30"/>
      <c r="H572" s="36"/>
    </row>
    <row r="573" spans="2:8" s="35" customFormat="1" ht="15" customHeight="1" x14ac:dyDescent="0.25">
      <c r="B573" s="36"/>
      <c r="C573" s="39"/>
      <c r="D573" s="39"/>
      <c r="E573" s="30"/>
      <c r="F573" s="30"/>
      <c r="H573" s="36"/>
    </row>
    <row r="574" spans="2:8" s="35" customFormat="1" ht="15" customHeight="1" x14ac:dyDescent="0.25">
      <c r="B574" s="36"/>
      <c r="C574" s="39"/>
      <c r="D574" s="39"/>
      <c r="E574" s="30"/>
      <c r="F574" s="30"/>
      <c r="H574" s="36"/>
    </row>
    <row r="575" spans="2:8" s="35" customFormat="1" ht="15" customHeight="1" x14ac:dyDescent="0.25">
      <c r="B575" s="36"/>
      <c r="C575" s="39"/>
      <c r="D575" s="39"/>
      <c r="E575" s="30"/>
      <c r="F575" s="30"/>
      <c r="H575" s="36"/>
    </row>
    <row r="576" spans="2:8" s="35" customFormat="1" ht="15" customHeight="1" x14ac:dyDescent="0.25">
      <c r="B576" s="36"/>
      <c r="C576" s="39"/>
      <c r="D576" s="39"/>
      <c r="E576" s="30"/>
      <c r="F576" s="30"/>
      <c r="H576" s="36"/>
    </row>
    <row r="577" spans="2:8" s="35" customFormat="1" ht="15" customHeight="1" x14ac:dyDescent="0.25">
      <c r="B577" s="36"/>
      <c r="C577" s="39"/>
      <c r="D577" s="39"/>
      <c r="E577" s="30"/>
      <c r="F577" s="30"/>
      <c r="H577" s="36"/>
    </row>
    <row r="578" spans="2:8" s="35" customFormat="1" ht="15" customHeight="1" x14ac:dyDescent="0.25">
      <c r="B578" s="36"/>
      <c r="C578" s="39"/>
      <c r="D578" s="39"/>
      <c r="E578" s="30"/>
      <c r="F578" s="30"/>
      <c r="H578" s="36"/>
    </row>
    <row r="579" spans="2:8" s="35" customFormat="1" ht="15" customHeight="1" x14ac:dyDescent="0.25">
      <c r="B579" s="36"/>
      <c r="C579" s="39"/>
      <c r="D579" s="39"/>
      <c r="E579" s="30"/>
      <c r="F579" s="30"/>
      <c r="H579" s="36"/>
    </row>
    <row r="580" spans="2:8" s="35" customFormat="1" ht="15" customHeight="1" x14ac:dyDescent="0.25">
      <c r="B580" s="36"/>
      <c r="C580" s="39"/>
      <c r="D580" s="39"/>
      <c r="E580" s="30"/>
      <c r="F580" s="30"/>
      <c r="H580" s="36"/>
    </row>
    <row r="581" spans="2:8" s="35" customFormat="1" ht="15" customHeight="1" x14ac:dyDescent="0.25">
      <c r="B581" s="36"/>
      <c r="C581" s="39"/>
      <c r="D581" s="39"/>
      <c r="E581" s="30"/>
      <c r="F581" s="30"/>
      <c r="H581" s="36"/>
    </row>
    <row r="582" spans="2:8" s="35" customFormat="1" ht="15" customHeight="1" x14ac:dyDescent="0.25">
      <c r="B582" s="36"/>
      <c r="C582" s="39"/>
      <c r="D582" s="39"/>
      <c r="E582" s="30"/>
      <c r="F582" s="30"/>
      <c r="H582" s="36"/>
    </row>
    <row r="583" spans="2:8" s="35" customFormat="1" ht="15" customHeight="1" x14ac:dyDescent="0.25">
      <c r="B583" s="36"/>
      <c r="C583" s="39"/>
      <c r="D583" s="39"/>
      <c r="E583" s="30"/>
      <c r="F583" s="30"/>
      <c r="H583" s="36"/>
    </row>
    <row r="584" spans="2:8" s="35" customFormat="1" ht="15" customHeight="1" x14ac:dyDescent="0.25">
      <c r="B584" s="36"/>
      <c r="C584" s="39"/>
      <c r="D584" s="39"/>
      <c r="E584" s="30"/>
      <c r="F584" s="30"/>
      <c r="H584" s="36"/>
    </row>
    <row r="585" spans="2:8" s="35" customFormat="1" ht="15" customHeight="1" x14ac:dyDescent="0.25">
      <c r="B585" s="36"/>
      <c r="C585" s="39"/>
      <c r="D585" s="39"/>
      <c r="E585" s="30"/>
      <c r="F585" s="30"/>
      <c r="H585" s="36"/>
    </row>
    <row r="586" spans="2:8" s="35" customFormat="1" ht="15" customHeight="1" x14ac:dyDescent="0.25">
      <c r="B586" s="36"/>
      <c r="C586" s="39"/>
      <c r="D586" s="39"/>
      <c r="E586" s="30"/>
      <c r="F586" s="30"/>
      <c r="H586" s="36"/>
    </row>
    <row r="587" spans="2:8" s="35" customFormat="1" ht="15" customHeight="1" x14ac:dyDescent="0.25">
      <c r="B587" s="36"/>
      <c r="C587" s="39"/>
      <c r="D587" s="39"/>
      <c r="E587" s="30"/>
      <c r="F587" s="30"/>
      <c r="H587" s="36"/>
    </row>
    <row r="588" spans="2:8" s="35" customFormat="1" ht="15" customHeight="1" x14ac:dyDescent="0.25">
      <c r="B588" s="36"/>
      <c r="C588" s="39"/>
      <c r="D588" s="39"/>
      <c r="E588" s="30"/>
      <c r="F588" s="30"/>
      <c r="H588" s="36"/>
    </row>
    <row r="589" spans="2:8" s="35" customFormat="1" ht="15" customHeight="1" x14ac:dyDescent="0.25">
      <c r="B589" s="36"/>
      <c r="C589" s="39"/>
      <c r="D589" s="39"/>
      <c r="E589" s="30"/>
      <c r="F589" s="30"/>
      <c r="H589" s="36"/>
    </row>
    <row r="590" spans="2:8" s="35" customFormat="1" ht="15" customHeight="1" x14ac:dyDescent="0.25">
      <c r="B590" s="36"/>
      <c r="C590" s="39"/>
      <c r="D590" s="39"/>
      <c r="E590" s="30"/>
      <c r="F590" s="30"/>
      <c r="H590" s="36"/>
    </row>
    <row r="591" spans="2:8" s="35" customFormat="1" ht="15" customHeight="1" x14ac:dyDescent="0.25">
      <c r="B591" s="36"/>
      <c r="C591" s="39"/>
      <c r="D591" s="39"/>
      <c r="E591" s="30"/>
      <c r="F591" s="30"/>
      <c r="H591" s="36"/>
    </row>
    <row r="592" spans="2:8" s="35" customFormat="1" ht="15" customHeight="1" x14ac:dyDescent="0.25">
      <c r="B592" s="36"/>
      <c r="C592" s="39"/>
      <c r="D592" s="39"/>
      <c r="E592" s="30"/>
      <c r="F592" s="30"/>
      <c r="H592" s="36"/>
    </row>
    <row r="593" spans="2:8" s="35" customFormat="1" ht="15" customHeight="1" x14ac:dyDescent="0.25">
      <c r="B593" s="36"/>
      <c r="C593" s="39"/>
      <c r="D593" s="39"/>
      <c r="E593" s="30"/>
      <c r="F593" s="30"/>
      <c r="H593" s="36"/>
    </row>
    <row r="594" spans="2:8" s="35" customFormat="1" ht="15" customHeight="1" x14ac:dyDescent="0.25">
      <c r="B594" s="36"/>
      <c r="C594" s="39"/>
      <c r="D594" s="39"/>
      <c r="E594" s="30"/>
      <c r="F594" s="30"/>
      <c r="H594" s="36"/>
    </row>
    <row r="595" spans="2:8" s="35" customFormat="1" ht="15" customHeight="1" x14ac:dyDescent="0.25">
      <c r="B595" s="36"/>
      <c r="C595" s="39"/>
      <c r="D595" s="39"/>
      <c r="E595" s="30"/>
      <c r="F595" s="30"/>
      <c r="H595" s="36"/>
    </row>
    <row r="596" spans="2:8" s="35" customFormat="1" ht="15" customHeight="1" x14ac:dyDescent="0.25">
      <c r="B596" s="36"/>
      <c r="C596" s="39"/>
      <c r="D596" s="39"/>
      <c r="E596" s="30"/>
      <c r="F596" s="30"/>
      <c r="H596" s="36"/>
    </row>
    <row r="597" spans="2:8" s="35" customFormat="1" ht="15" customHeight="1" x14ac:dyDescent="0.25">
      <c r="B597" s="36"/>
      <c r="C597" s="39"/>
      <c r="D597" s="39"/>
      <c r="E597" s="30"/>
      <c r="F597" s="30"/>
      <c r="H597" s="36"/>
    </row>
    <row r="598" spans="2:8" s="35" customFormat="1" ht="15" customHeight="1" x14ac:dyDescent="0.25">
      <c r="B598" s="36"/>
      <c r="C598" s="39"/>
      <c r="D598" s="39"/>
      <c r="E598" s="30"/>
      <c r="F598" s="30"/>
      <c r="H598" s="36"/>
    </row>
    <row r="599" spans="2:8" s="35" customFormat="1" ht="15" customHeight="1" x14ac:dyDescent="0.25">
      <c r="B599" s="36"/>
      <c r="C599" s="39"/>
      <c r="D599" s="39"/>
      <c r="E599" s="30"/>
      <c r="F599" s="30"/>
      <c r="H599" s="36"/>
    </row>
    <row r="600" spans="2:8" s="35" customFormat="1" ht="15" customHeight="1" x14ac:dyDescent="0.25">
      <c r="B600" s="36"/>
      <c r="C600" s="39"/>
      <c r="D600" s="39"/>
      <c r="E600" s="30"/>
      <c r="F600" s="30"/>
      <c r="H600" s="36"/>
    </row>
    <row r="601" spans="2:8" s="35" customFormat="1" ht="15" customHeight="1" x14ac:dyDescent="0.25">
      <c r="B601" s="36"/>
      <c r="C601" s="39"/>
      <c r="D601" s="39"/>
      <c r="E601" s="30"/>
      <c r="F601" s="30"/>
      <c r="H601" s="36"/>
    </row>
    <row r="602" spans="2:8" s="35" customFormat="1" ht="15" customHeight="1" x14ac:dyDescent="0.25">
      <c r="B602" s="36"/>
      <c r="C602" s="39"/>
      <c r="D602" s="39"/>
      <c r="E602" s="30"/>
      <c r="F602" s="30"/>
      <c r="H602" s="36"/>
    </row>
    <row r="603" spans="2:8" s="35" customFormat="1" ht="15" customHeight="1" x14ac:dyDescent="0.25">
      <c r="B603" s="36"/>
      <c r="C603" s="39"/>
      <c r="D603" s="39"/>
      <c r="E603" s="30"/>
      <c r="F603" s="30"/>
      <c r="H603" s="36"/>
    </row>
    <row r="604" spans="2:8" s="35" customFormat="1" ht="15" customHeight="1" x14ac:dyDescent="0.25">
      <c r="B604" s="36"/>
      <c r="C604" s="39"/>
      <c r="D604" s="39"/>
      <c r="E604" s="30"/>
      <c r="F604" s="30"/>
      <c r="H604" s="36"/>
    </row>
    <row r="605" spans="2:8" s="35" customFormat="1" ht="15" customHeight="1" x14ac:dyDescent="0.25">
      <c r="B605" s="36"/>
      <c r="C605" s="39"/>
      <c r="D605" s="39"/>
      <c r="E605" s="30"/>
      <c r="F605" s="30"/>
      <c r="H605" s="36"/>
    </row>
    <row r="606" spans="2:8" s="35" customFormat="1" ht="15" customHeight="1" x14ac:dyDescent="0.25">
      <c r="B606" s="36"/>
      <c r="C606" s="39"/>
      <c r="D606" s="39"/>
      <c r="E606" s="30"/>
      <c r="F606" s="30"/>
      <c r="H606" s="36"/>
    </row>
    <row r="607" spans="2:8" s="35" customFormat="1" ht="15" customHeight="1" x14ac:dyDescent="0.25">
      <c r="B607" s="36"/>
      <c r="C607" s="39"/>
      <c r="D607" s="39"/>
      <c r="E607" s="30"/>
      <c r="F607" s="30"/>
      <c r="H607" s="36"/>
    </row>
    <row r="608" spans="2:8" s="35" customFormat="1" ht="15" customHeight="1" x14ac:dyDescent="0.25">
      <c r="B608" s="36"/>
      <c r="C608" s="39"/>
      <c r="D608" s="39"/>
      <c r="E608" s="30"/>
      <c r="F608" s="30"/>
      <c r="H608" s="36"/>
    </row>
    <row r="609" spans="2:8" s="35" customFormat="1" ht="15" customHeight="1" x14ac:dyDescent="0.25">
      <c r="B609" s="36"/>
      <c r="C609" s="39"/>
      <c r="D609" s="39"/>
      <c r="E609" s="30"/>
      <c r="F609" s="30"/>
      <c r="H609" s="36"/>
    </row>
    <row r="610" spans="2:8" s="35" customFormat="1" ht="15" customHeight="1" x14ac:dyDescent="0.25">
      <c r="B610" s="36"/>
      <c r="C610" s="39"/>
      <c r="D610" s="39"/>
      <c r="E610" s="30"/>
      <c r="F610" s="30"/>
      <c r="H610" s="36"/>
    </row>
    <row r="611" spans="2:8" s="35" customFormat="1" ht="15" customHeight="1" x14ac:dyDescent="0.25">
      <c r="B611" s="36"/>
      <c r="C611" s="39"/>
      <c r="D611" s="39"/>
      <c r="E611" s="30"/>
      <c r="F611" s="30"/>
      <c r="H611" s="36"/>
    </row>
    <row r="612" spans="2:8" s="35" customFormat="1" ht="15" customHeight="1" x14ac:dyDescent="0.25">
      <c r="B612" s="36"/>
      <c r="C612" s="39"/>
      <c r="D612" s="39"/>
      <c r="E612" s="30"/>
      <c r="F612" s="30"/>
      <c r="H612" s="36"/>
    </row>
    <row r="613" spans="2:8" s="35" customFormat="1" ht="15" customHeight="1" x14ac:dyDescent="0.25">
      <c r="B613" s="36"/>
      <c r="C613" s="39"/>
      <c r="D613" s="39"/>
      <c r="E613" s="30"/>
      <c r="F613" s="30"/>
      <c r="H613" s="36"/>
    </row>
    <row r="614" spans="2:8" s="35" customFormat="1" ht="15" customHeight="1" x14ac:dyDescent="0.25">
      <c r="B614" s="36"/>
      <c r="C614" s="39"/>
      <c r="D614" s="39"/>
      <c r="E614" s="30"/>
      <c r="F614" s="30"/>
      <c r="H614" s="36"/>
    </row>
    <row r="615" spans="2:8" s="35" customFormat="1" ht="15" customHeight="1" x14ac:dyDescent="0.25">
      <c r="B615" s="36"/>
      <c r="C615" s="39"/>
      <c r="D615" s="39"/>
      <c r="E615" s="30"/>
      <c r="F615" s="30"/>
      <c r="H615" s="36"/>
    </row>
    <row r="616" spans="2:8" s="35" customFormat="1" ht="15" customHeight="1" x14ac:dyDescent="0.25">
      <c r="B616" s="36"/>
      <c r="C616" s="39"/>
      <c r="D616" s="39"/>
      <c r="E616" s="30"/>
      <c r="F616" s="30"/>
      <c r="H616" s="36"/>
    </row>
    <row r="617" spans="2:8" s="35" customFormat="1" ht="15" customHeight="1" x14ac:dyDescent="0.25">
      <c r="B617" s="36"/>
      <c r="C617" s="39"/>
      <c r="D617" s="39"/>
      <c r="E617" s="30"/>
      <c r="F617" s="30"/>
      <c r="H617" s="36"/>
    </row>
    <row r="618" spans="2:8" s="35" customFormat="1" ht="15" customHeight="1" x14ac:dyDescent="0.25">
      <c r="B618" s="36"/>
      <c r="C618" s="39"/>
      <c r="D618" s="39"/>
      <c r="E618" s="30"/>
      <c r="F618" s="30"/>
      <c r="H618" s="36"/>
    </row>
    <row r="619" spans="2:8" s="35" customFormat="1" ht="15" customHeight="1" x14ac:dyDescent="0.25">
      <c r="B619" s="36"/>
      <c r="C619" s="39"/>
      <c r="D619" s="39"/>
      <c r="E619" s="30"/>
      <c r="F619" s="30"/>
      <c r="H619" s="36"/>
    </row>
    <row r="620" spans="2:8" s="35" customFormat="1" ht="15" customHeight="1" x14ac:dyDescent="0.25">
      <c r="B620" s="36"/>
      <c r="C620" s="39"/>
      <c r="D620" s="39"/>
      <c r="E620" s="30"/>
      <c r="F620" s="30"/>
      <c r="H620" s="36"/>
    </row>
    <row r="621" spans="2:8" s="35" customFormat="1" ht="15" customHeight="1" x14ac:dyDescent="0.25">
      <c r="B621" s="36"/>
      <c r="C621" s="39"/>
      <c r="D621" s="39"/>
      <c r="E621" s="30"/>
      <c r="F621" s="30"/>
      <c r="H621" s="36"/>
    </row>
    <row r="622" spans="2:8" s="35" customFormat="1" ht="15" customHeight="1" x14ac:dyDescent="0.25">
      <c r="B622" s="36"/>
      <c r="C622" s="39"/>
      <c r="D622" s="39"/>
      <c r="E622" s="30"/>
      <c r="F622" s="30"/>
      <c r="H622" s="36"/>
    </row>
    <row r="623" spans="2:8" s="35" customFormat="1" ht="15" customHeight="1" x14ac:dyDescent="0.25">
      <c r="B623" s="36"/>
      <c r="C623" s="39"/>
      <c r="D623" s="39"/>
      <c r="E623" s="30"/>
      <c r="F623" s="30"/>
      <c r="H623" s="36"/>
    </row>
    <row r="624" spans="2:8" s="35" customFormat="1" ht="15" customHeight="1" x14ac:dyDescent="0.25">
      <c r="B624" s="36"/>
      <c r="C624" s="39"/>
      <c r="D624" s="39"/>
      <c r="E624" s="30"/>
      <c r="F624" s="30"/>
      <c r="H624" s="36"/>
    </row>
    <row r="625" spans="2:8" s="35" customFormat="1" ht="15" customHeight="1" x14ac:dyDescent="0.25">
      <c r="B625" s="36"/>
      <c r="C625" s="39"/>
      <c r="D625" s="39"/>
      <c r="E625" s="30"/>
      <c r="F625" s="30"/>
      <c r="H625" s="36"/>
    </row>
    <row r="626" spans="2:8" s="35" customFormat="1" ht="15" customHeight="1" x14ac:dyDescent="0.25">
      <c r="B626" s="36"/>
      <c r="C626" s="39"/>
      <c r="D626" s="39"/>
      <c r="E626" s="30"/>
      <c r="F626" s="30"/>
      <c r="H626" s="36"/>
    </row>
    <row r="627" spans="2:8" s="35" customFormat="1" ht="15" customHeight="1" x14ac:dyDescent="0.25">
      <c r="B627" s="36"/>
      <c r="C627" s="39"/>
      <c r="D627" s="39"/>
      <c r="E627" s="30"/>
      <c r="F627" s="30"/>
      <c r="H627" s="36"/>
    </row>
    <row r="628" spans="2:8" s="35" customFormat="1" ht="15" customHeight="1" x14ac:dyDescent="0.25">
      <c r="B628" s="36"/>
      <c r="C628" s="39"/>
      <c r="D628" s="39"/>
      <c r="E628" s="30"/>
      <c r="F628" s="30"/>
      <c r="H628" s="36"/>
    </row>
    <row r="629" spans="2:8" s="35" customFormat="1" ht="15" customHeight="1" x14ac:dyDescent="0.25">
      <c r="B629" s="36"/>
      <c r="C629" s="39"/>
      <c r="D629" s="39"/>
      <c r="E629" s="30"/>
      <c r="F629" s="30"/>
      <c r="H629" s="36"/>
    </row>
    <row r="630" spans="2:8" s="35" customFormat="1" ht="15" customHeight="1" x14ac:dyDescent="0.25">
      <c r="B630" s="36"/>
      <c r="C630" s="39"/>
      <c r="D630" s="39"/>
      <c r="E630" s="30"/>
      <c r="F630" s="30"/>
      <c r="H630" s="36"/>
    </row>
    <row r="631" spans="2:8" s="35" customFormat="1" ht="15" customHeight="1" x14ac:dyDescent="0.25">
      <c r="B631" s="36"/>
      <c r="C631" s="39"/>
      <c r="D631" s="39"/>
      <c r="E631" s="30"/>
      <c r="F631" s="30"/>
      <c r="H631" s="36"/>
    </row>
    <row r="632" spans="2:8" s="35" customFormat="1" ht="15" customHeight="1" x14ac:dyDescent="0.25">
      <c r="B632" s="36"/>
      <c r="C632" s="39"/>
      <c r="D632" s="39"/>
      <c r="E632" s="30"/>
      <c r="F632" s="30"/>
      <c r="H632" s="36"/>
    </row>
    <row r="633" spans="2:8" s="35" customFormat="1" ht="15" customHeight="1" x14ac:dyDescent="0.25">
      <c r="B633" s="36"/>
      <c r="C633" s="39"/>
      <c r="D633" s="39"/>
      <c r="E633" s="30"/>
      <c r="F633" s="30"/>
      <c r="H633" s="36"/>
    </row>
    <row r="634" spans="2:8" s="35" customFormat="1" ht="15" customHeight="1" x14ac:dyDescent="0.25">
      <c r="B634" s="36"/>
      <c r="C634" s="39"/>
      <c r="D634" s="39"/>
      <c r="E634" s="30"/>
      <c r="F634" s="30"/>
      <c r="H634" s="36"/>
    </row>
    <row r="635" spans="2:8" s="35" customFormat="1" ht="15" customHeight="1" x14ac:dyDescent="0.25">
      <c r="B635" s="36"/>
      <c r="C635" s="39"/>
      <c r="D635" s="39"/>
      <c r="E635" s="30"/>
      <c r="F635" s="30"/>
      <c r="H635" s="36"/>
    </row>
    <row r="636" spans="2:8" s="35" customFormat="1" ht="15" customHeight="1" x14ac:dyDescent="0.25">
      <c r="B636" s="36"/>
      <c r="C636" s="39"/>
      <c r="D636" s="39"/>
      <c r="E636" s="30"/>
      <c r="F636" s="30"/>
      <c r="H636" s="36"/>
    </row>
    <row r="637" spans="2:8" s="35" customFormat="1" ht="15" customHeight="1" x14ac:dyDescent="0.25">
      <c r="B637" s="36"/>
      <c r="C637" s="39"/>
      <c r="D637" s="39"/>
      <c r="E637" s="30"/>
      <c r="F637" s="30"/>
      <c r="H637" s="36"/>
    </row>
    <row r="638" spans="2:8" s="35" customFormat="1" ht="15" customHeight="1" x14ac:dyDescent="0.25">
      <c r="B638" s="36"/>
      <c r="C638" s="39"/>
      <c r="D638" s="39"/>
      <c r="E638" s="30"/>
      <c r="F638" s="30"/>
      <c r="H638" s="36"/>
    </row>
    <row r="639" spans="2:8" s="35" customFormat="1" ht="15" customHeight="1" x14ac:dyDescent="0.25">
      <c r="B639" s="36"/>
      <c r="C639" s="39"/>
      <c r="D639" s="39"/>
      <c r="E639" s="30"/>
      <c r="F639" s="30"/>
      <c r="H639" s="36"/>
    </row>
    <row r="640" spans="2:8" s="35" customFormat="1" ht="15" customHeight="1" x14ac:dyDescent="0.25">
      <c r="B640" s="36"/>
      <c r="C640" s="39"/>
      <c r="D640" s="39"/>
      <c r="E640" s="30"/>
      <c r="F640" s="30"/>
      <c r="H640" s="36"/>
    </row>
    <row r="641" spans="2:8" s="35" customFormat="1" ht="15" customHeight="1" x14ac:dyDescent="0.25">
      <c r="B641" s="36"/>
      <c r="C641" s="39"/>
      <c r="D641" s="39"/>
      <c r="E641" s="30"/>
      <c r="F641" s="30"/>
      <c r="H641" s="36"/>
    </row>
    <row r="642" spans="2:8" s="35" customFormat="1" ht="15" customHeight="1" x14ac:dyDescent="0.25">
      <c r="B642" s="36"/>
      <c r="C642" s="39"/>
      <c r="D642" s="39"/>
      <c r="E642" s="30"/>
      <c r="F642" s="30"/>
      <c r="H642" s="36"/>
    </row>
    <row r="643" spans="2:8" s="35" customFormat="1" ht="15" customHeight="1" x14ac:dyDescent="0.25">
      <c r="B643" s="36"/>
      <c r="C643" s="39"/>
      <c r="D643" s="39"/>
      <c r="E643" s="30"/>
      <c r="F643" s="30"/>
      <c r="H643" s="36"/>
    </row>
    <row r="644" spans="2:8" s="35" customFormat="1" ht="15" customHeight="1" x14ac:dyDescent="0.25">
      <c r="B644" s="36"/>
      <c r="C644" s="39"/>
      <c r="D644" s="39"/>
      <c r="E644" s="30"/>
      <c r="F644" s="30"/>
      <c r="H644" s="36"/>
    </row>
    <row r="645" spans="2:8" s="35" customFormat="1" ht="15" customHeight="1" x14ac:dyDescent="0.25">
      <c r="B645" s="36"/>
      <c r="C645" s="39"/>
      <c r="D645" s="39"/>
      <c r="E645" s="30"/>
      <c r="F645" s="30"/>
      <c r="H645" s="36"/>
    </row>
    <row r="646" spans="2:8" s="35" customFormat="1" ht="15" customHeight="1" x14ac:dyDescent="0.25">
      <c r="B646" s="36"/>
      <c r="C646" s="39"/>
      <c r="D646" s="39"/>
      <c r="E646" s="30"/>
      <c r="F646" s="30"/>
      <c r="H646" s="36"/>
    </row>
    <row r="647" spans="2:8" s="35" customFormat="1" ht="15" customHeight="1" x14ac:dyDescent="0.25">
      <c r="B647" s="36"/>
      <c r="C647" s="39"/>
      <c r="D647" s="39"/>
      <c r="E647" s="30"/>
      <c r="F647" s="30"/>
      <c r="H647" s="36"/>
    </row>
    <row r="648" spans="2:8" s="35" customFormat="1" ht="15" customHeight="1" x14ac:dyDescent="0.25">
      <c r="B648" s="36"/>
      <c r="C648" s="39"/>
      <c r="D648" s="39"/>
      <c r="E648" s="30"/>
      <c r="F648" s="30"/>
      <c r="H648" s="36"/>
    </row>
    <row r="649" spans="2:8" s="35" customFormat="1" ht="15" customHeight="1" x14ac:dyDescent="0.25">
      <c r="B649" s="36"/>
      <c r="C649" s="39"/>
      <c r="D649" s="39"/>
      <c r="E649" s="30"/>
      <c r="F649" s="30"/>
      <c r="H649" s="36"/>
    </row>
    <row r="650" spans="2:8" s="35" customFormat="1" ht="15" customHeight="1" x14ac:dyDescent="0.25">
      <c r="B650" s="36"/>
      <c r="C650" s="39"/>
      <c r="D650" s="39"/>
      <c r="E650" s="30"/>
      <c r="F650" s="30"/>
      <c r="H650" s="36"/>
    </row>
    <row r="651" spans="2:8" s="35" customFormat="1" ht="15" customHeight="1" x14ac:dyDescent="0.25">
      <c r="B651" s="36"/>
      <c r="C651" s="39"/>
      <c r="D651" s="39"/>
      <c r="E651" s="30"/>
      <c r="F651" s="30"/>
      <c r="H651" s="36"/>
    </row>
    <row r="652" spans="2:8" s="35" customFormat="1" ht="15" customHeight="1" x14ac:dyDescent="0.25">
      <c r="B652" s="36"/>
      <c r="C652" s="39"/>
      <c r="D652" s="39"/>
      <c r="E652" s="30"/>
      <c r="F652" s="30"/>
      <c r="H652" s="36"/>
    </row>
    <row r="653" spans="2:8" s="35" customFormat="1" ht="15" customHeight="1" x14ac:dyDescent="0.25">
      <c r="B653" s="36"/>
      <c r="C653" s="39"/>
      <c r="D653" s="39"/>
      <c r="E653" s="30"/>
      <c r="F653" s="30"/>
      <c r="H653" s="36"/>
    </row>
    <row r="654" spans="2:8" s="35" customFormat="1" ht="15" customHeight="1" x14ac:dyDescent="0.25">
      <c r="B654" s="36"/>
      <c r="C654" s="39"/>
      <c r="D654" s="39"/>
      <c r="E654" s="30"/>
      <c r="F654" s="30"/>
      <c r="H654" s="36"/>
    </row>
    <row r="655" spans="2:8" s="35" customFormat="1" ht="15" customHeight="1" x14ac:dyDescent="0.25">
      <c r="B655" s="36"/>
      <c r="C655" s="39"/>
      <c r="D655" s="39"/>
      <c r="E655" s="30"/>
      <c r="F655" s="30"/>
      <c r="H655" s="36"/>
    </row>
    <row r="656" spans="2:8" s="35" customFormat="1" ht="15" customHeight="1" x14ac:dyDescent="0.25">
      <c r="B656" s="36"/>
      <c r="C656" s="39"/>
      <c r="D656" s="39"/>
      <c r="E656" s="30"/>
      <c r="F656" s="30"/>
      <c r="H656" s="36"/>
    </row>
    <row r="657" spans="2:8" s="35" customFormat="1" ht="15" customHeight="1" x14ac:dyDescent="0.25">
      <c r="B657" s="36"/>
      <c r="C657" s="39"/>
      <c r="D657" s="39"/>
      <c r="E657" s="30"/>
      <c r="F657" s="30"/>
      <c r="H657" s="36"/>
    </row>
    <row r="658" spans="2:8" s="35" customFormat="1" ht="15" customHeight="1" x14ac:dyDescent="0.25">
      <c r="B658" s="36"/>
      <c r="C658" s="39"/>
      <c r="D658" s="39"/>
      <c r="E658" s="30"/>
      <c r="F658" s="30"/>
      <c r="H658" s="36"/>
    </row>
    <row r="659" spans="2:8" s="35" customFormat="1" ht="15" customHeight="1" x14ac:dyDescent="0.25">
      <c r="B659" s="36"/>
      <c r="C659" s="39"/>
      <c r="D659" s="39"/>
      <c r="E659" s="30"/>
      <c r="F659" s="30"/>
      <c r="H659" s="36"/>
    </row>
    <row r="660" spans="2:8" s="35" customFormat="1" ht="15" customHeight="1" x14ac:dyDescent="0.25">
      <c r="B660" s="36"/>
      <c r="C660" s="39"/>
      <c r="D660" s="39"/>
      <c r="E660" s="30"/>
      <c r="F660" s="30"/>
      <c r="H660" s="36"/>
    </row>
    <row r="661" spans="2:8" s="35" customFormat="1" ht="15" customHeight="1" x14ac:dyDescent="0.25">
      <c r="B661" s="36"/>
      <c r="C661" s="39"/>
      <c r="D661" s="39"/>
      <c r="E661" s="30"/>
      <c r="F661" s="30"/>
      <c r="H661" s="36"/>
    </row>
    <row r="662" spans="2:8" s="35" customFormat="1" ht="15" customHeight="1" x14ac:dyDescent="0.25">
      <c r="B662" s="36"/>
      <c r="C662" s="39"/>
      <c r="D662" s="39"/>
      <c r="E662" s="30"/>
      <c r="F662" s="30"/>
      <c r="H662" s="36"/>
    </row>
    <row r="663" spans="2:8" s="35" customFormat="1" ht="15" customHeight="1" x14ac:dyDescent="0.25">
      <c r="B663" s="36"/>
      <c r="C663" s="39"/>
      <c r="D663" s="39"/>
      <c r="E663" s="30"/>
      <c r="F663" s="30"/>
      <c r="H663" s="36"/>
    </row>
    <row r="664" spans="2:8" s="35" customFormat="1" ht="15" customHeight="1" x14ac:dyDescent="0.25">
      <c r="B664" s="36"/>
      <c r="C664" s="39"/>
      <c r="D664" s="39"/>
      <c r="E664" s="30"/>
      <c r="F664" s="30"/>
      <c r="H664" s="36"/>
    </row>
    <row r="665" spans="2:8" s="35" customFormat="1" ht="15" customHeight="1" x14ac:dyDescent="0.25">
      <c r="B665" s="36"/>
      <c r="C665" s="39"/>
      <c r="D665" s="39"/>
      <c r="E665" s="30"/>
      <c r="F665" s="30"/>
      <c r="H665" s="36"/>
    </row>
    <row r="666" spans="2:8" s="35" customFormat="1" ht="15" customHeight="1" x14ac:dyDescent="0.25">
      <c r="B666" s="36"/>
      <c r="C666" s="39"/>
      <c r="D666" s="39"/>
      <c r="E666" s="30"/>
      <c r="F666" s="30"/>
      <c r="H666" s="36"/>
    </row>
    <row r="667" spans="2:8" s="35" customFormat="1" ht="15" customHeight="1" x14ac:dyDescent="0.25">
      <c r="B667" s="36"/>
      <c r="C667" s="39"/>
      <c r="D667" s="39"/>
      <c r="E667" s="30"/>
      <c r="F667" s="30"/>
      <c r="H667" s="36"/>
    </row>
    <row r="668" spans="2:8" s="35" customFormat="1" ht="15" customHeight="1" x14ac:dyDescent="0.25">
      <c r="B668" s="36"/>
      <c r="C668" s="39"/>
      <c r="D668" s="39"/>
      <c r="E668" s="30"/>
      <c r="F668" s="30"/>
      <c r="H668" s="36"/>
    </row>
    <row r="669" spans="2:8" s="35" customFormat="1" ht="15" customHeight="1" x14ac:dyDescent="0.25">
      <c r="B669" s="36"/>
      <c r="C669" s="39"/>
      <c r="D669" s="39"/>
      <c r="E669" s="30"/>
      <c r="F669" s="30"/>
      <c r="H669" s="36"/>
    </row>
    <row r="670" spans="2:8" s="35" customFormat="1" ht="15" customHeight="1" x14ac:dyDescent="0.25">
      <c r="B670" s="36"/>
      <c r="C670" s="39"/>
      <c r="D670" s="39"/>
      <c r="E670" s="30"/>
      <c r="F670" s="30"/>
      <c r="H670" s="36"/>
    </row>
    <row r="671" spans="2:8" s="35" customFormat="1" ht="15" customHeight="1" x14ac:dyDescent="0.25">
      <c r="B671" s="36"/>
      <c r="C671" s="39"/>
      <c r="D671" s="39"/>
      <c r="E671" s="30"/>
      <c r="F671" s="30"/>
      <c r="H671" s="36"/>
    </row>
    <row r="672" spans="2:8" s="35" customFormat="1" ht="15" customHeight="1" x14ac:dyDescent="0.25">
      <c r="B672" s="36"/>
      <c r="C672" s="39"/>
      <c r="D672" s="39"/>
      <c r="E672" s="30"/>
      <c r="F672" s="30"/>
      <c r="H672" s="36"/>
    </row>
    <row r="673" spans="2:8" s="35" customFormat="1" ht="15" customHeight="1" x14ac:dyDescent="0.25">
      <c r="B673" s="36"/>
      <c r="C673" s="39"/>
      <c r="D673" s="39"/>
      <c r="E673" s="30"/>
      <c r="F673" s="30"/>
      <c r="H673" s="36"/>
    </row>
    <row r="674" spans="2:8" s="35" customFormat="1" ht="15" customHeight="1" x14ac:dyDescent="0.25">
      <c r="B674" s="36"/>
      <c r="C674" s="39"/>
      <c r="D674" s="39"/>
      <c r="E674" s="30"/>
      <c r="F674" s="30"/>
      <c r="H674" s="36"/>
    </row>
    <row r="675" spans="2:8" s="35" customFormat="1" ht="15" customHeight="1" x14ac:dyDescent="0.25">
      <c r="B675" s="36"/>
      <c r="C675" s="39"/>
      <c r="D675" s="39"/>
      <c r="E675" s="30"/>
      <c r="F675" s="30"/>
      <c r="H675" s="36"/>
    </row>
    <row r="676" spans="2:8" s="35" customFormat="1" ht="15" customHeight="1" x14ac:dyDescent="0.25">
      <c r="B676" s="36"/>
      <c r="C676" s="39"/>
      <c r="D676" s="39"/>
      <c r="E676" s="30"/>
      <c r="F676" s="30"/>
      <c r="H676" s="36"/>
    </row>
    <row r="677" spans="2:8" s="35" customFormat="1" ht="15" customHeight="1" x14ac:dyDescent="0.25">
      <c r="B677" s="36"/>
      <c r="C677" s="39"/>
      <c r="D677" s="39"/>
      <c r="E677" s="30"/>
      <c r="F677" s="30"/>
      <c r="H677" s="36"/>
    </row>
    <row r="678" spans="2:8" s="35" customFormat="1" ht="15" customHeight="1" x14ac:dyDescent="0.25">
      <c r="B678" s="36"/>
      <c r="C678" s="39"/>
      <c r="D678" s="39"/>
      <c r="E678" s="30"/>
      <c r="F678" s="30"/>
      <c r="H678" s="36"/>
    </row>
    <row r="679" spans="2:8" s="35" customFormat="1" ht="15" customHeight="1" x14ac:dyDescent="0.25">
      <c r="B679" s="36"/>
      <c r="C679" s="39"/>
      <c r="D679" s="39"/>
      <c r="E679" s="30"/>
      <c r="F679" s="30"/>
      <c r="H679" s="36"/>
    </row>
    <row r="680" spans="2:8" s="35" customFormat="1" ht="15" customHeight="1" x14ac:dyDescent="0.25">
      <c r="B680" s="36"/>
      <c r="C680" s="39"/>
      <c r="D680" s="39"/>
      <c r="E680" s="30"/>
      <c r="F680" s="30"/>
      <c r="H680" s="36"/>
    </row>
    <row r="681" spans="2:8" s="35" customFormat="1" ht="15" customHeight="1" x14ac:dyDescent="0.25">
      <c r="B681" s="36"/>
      <c r="C681" s="39"/>
      <c r="D681" s="39"/>
      <c r="E681" s="30"/>
      <c r="F681" s="30"/>
      <c r="H681" s="36"/>
    </row>
    <row r="682" spans="2:8" s="35" customFormat="1" ht="15" customHeight="1" x14ac:dyDescent="0.25">
      <c r="B682" s="36"/>
      <c r="C682" s="39"/>
      <c r="D682" s="39"/>
      <c r="E682" s="30"/>
      <c r="F682" s="30"/>
      <c r="H682" s="36"/>
    </row>
    <row r="683" spans="2:8" s="35" customFormat="1" ht="15" customHeight="1" x14ac:dyDescent="0.25">
      <c r="B683" s="36"/>
      <c r="C683" s="39"/>
      <c r="D683" s="39"/>
      <c r="E683" s="30"/>
      <c r="F683" s="30"/>
      <c r="H683" s="36"/>
    </row>
    <row r="684" spans="2:8" s="35" customFormat="1" ht="15" customHeight="1" x14ac:dyDescent="0.25">
      <c r="B684" s="36"/>
      <c r="C684" s="39"/>
      <c r="D684" s="39"/>
      <c r="E684" s="30"/>
      <c r="F684" s="30"/>
      <c r="H684" s="36"/>
    </row>
    <row r="685" spans="2:8" s="35" customFormat="1" ht="15" customHeight="1" x14ac:dyDescent="0.25">
      <c r="B685" s="36"/>
      <c r="C685" s="39"/>
      <c r="D685" s="39"/>
      <c r="E685" s="30"/>
      <c r="F685" s="30"/>
      <c r="H685" s="36"/>
    </row>
    <row r="686" spans="2:8" s="35" customFormat="1" ht="15" customHeight="1" x14ac:dyDescent="0.25">
      <c r="B686" s="36"/>
      <c r="C686" s="39"/>
      <c r="D686" s="39"/>
      <c r="E686" s="30"/>
      <c r="F686" s="30"/>
      <c r="H686" s="36"/>
    </row>
    <row r="687" spans="2:8" s="35" customFormat="1" ht="15" customHeight="1" x14ac:dyDescent="0.25">
      <c r="B687" s="36"/>
      <c r="C687" s="39"/>
      <c r="D687" s="39"/>
      <c r="E687" s="30"/>
      <c r="F687" s="30"/>
      <c r="H687" s="36"/>
    </row>
    <row r="688" spans="2:8" s="35" customFormat="1" ht="15" customHeight="1" x14ac:dyDescent="0.25">
      <c r="B688" s="36"/>
      <c r="C688" s="39"/>
      <c r="D688" s="39"/>
      <c r="E688" s="30"/>
      <c r="F688" s="30"/>
      <c r="H688" s="36"/>
    </row>
    <row r="689" spans="2:8" s="35" customFormat="1" ht="15" customHeight="1" x14ac:dyDescent="0.25">
      <c r="B689" s="36"/>
      <c r="C689" s="39"/>
      <c r="D689" s="39"/>
      <c r="E689" s="30"/>
      <c r="F689" s="30"/>
      <c r="H689" s="36"/>
    </row>
    <row r="690" spans="2:8" s="35" customFormat="1" ht="15" customHeight="1" x14ac:dyDescent="0.25">
      <c r="B690" s="36"/>
      <c r="C690" s="39"/>
      <c r="D690" s="39"/>
      <c r="E690" s="30"/>
      <c r="F690" s="30"/>
      <c r="H690" s="36"/>
    </row>
    <row r="691" spans="2:8" s="35" customFormat="1" ht="15" customHeight="1" x14ac:dyDescent="0.25">
      <c r="B691" s="36"/>
      <c r="C691" s="39"/>
      <c r="D691" s="39"/>
      <c r="E691" s="30"/>
      <c r="F691" s="30"/>
      <c r="H691" s="36"/>
    </row>
    <row r="692" spans="2:8" s="35" customFormat="1" ht="15" customHeight="1" x14ac:dyDescent="0.25">
      <c r="B692" s="36"/>
      <c r="C692" s="39"/>
      <c r="D692" s="39"/>
      <c r="E692" s="30"/>
      <c r="F692" s="30"/>
      <c r="H692" s="36"/>
    </row>
    <row r="693" spans="2:8" s="35" customFormat="1" ht="15" customHeight="1" x14ac:dyDescent="0.25">
      <c r="B693" s="36"/>
      <c r="C693" s="39"/>
      <c r="D693" s="39"/>
      <c r="E693" s="30"/>
      <c r="F693" s="30"/>
      <c r="H693" s="36"/>
    </row>
    <row r="694" spans="2:8" s="35" customFormat="1" ht="15" customHeight="1" x14ac:dyDescent="0.25">
      <c r="B694" s="36"/>
      <c r="C694" s="39"/>
      <c r="D694" s="39"/>
      <c r="E694" s="30"/>
      <c r="F694" s="30"/>
      <c r="H694" s="36"/>
    </row>
    <row r="695" spans="2:8" s="35" customFormat="1" ht="15" customHeight="1" x14ac:dyDescent="0.25">
      <c r="B695" s="36"/>
      <c r="C695" s="39"/>
      <c r="D695" s="39"/>
      <c r="E695" s="30"/>
      <c r="F695" s="30"/>
      <c r="H695" s="36"/>
    </row>
    <row r="696" spans="2:8" s="35" customFormat="1" ht="15" customHeight="1" x14ac:dyDescent="0.25">
      <c r="B696" s="36"/>
      <c r="C696" s="39"/>
      <c r="D696" s="39"/>
      <c r="E696" s="30"/>
      <c r="F696" s="30"/>
      <c r="H696" s="36"/>
    </row>
    <row r="697" spans="2:8" s="35" customFormat="1" ht="15" customHeight="1" x14ac:dyDescent="0.25">
      <c r="B697" s="36"/>
      <c r="C697" s="39"/>
      <c r="D697" s="39"/>
      <c r="E697" s="30"/>
      <c r="F697" s="30"/>
      <c r="H697" s="36"/>
    </row>
    <row r="698" spans="2:8" s="35" customFormat="1" ht="15" customHeight="1" x14ac:dyDescent="0.25">
      <c r="B698" s="36"/>
      <c r="C698" s="39"/>
      <c r="D698" s="39"/>
      <c r="E698" s="30"/>
      <c r="F698" s="30"/>
      <c r="H698" s="36"/>
    </row>
    <row r="699" spans="2:8" s="35" customFormat="1" ht="15" customHeight="1" x14ac:dyDescent="0.25">
      <c r="B699" s="36"/>
      <c r="C699" s="39"/>
      <c r="D699" s="39"/>
      <c r="E699" s="30"/>
      <c r="F699" s="30"/>
      <c r="H699" s="36"/>
    </row>
    <row r="700" spans="2:8" s="35" customFormat="1" ht="15" customHeight="1" x14ac:dyDescent="0.25">
      <c r="B700" s="36"/>
      <c r="C700" s="39"/>
      <c r="D700" s="39"/>
      <c r="E700" s="30"/>
      <c r="F700" s="30"/>
      <c r="H700" s="36"/>
    </row>
    <row r="701" spans="2:8" s="35" customFormat="1" ht="15" customHeight="1" x14ac:dyDescent="0.25">
      <c r="B701" s="36"/>
      <c r="C701" s="39"/>
      <c r="D701" s="39"/>
      <c r="E701" s="30"/>
      <c r="F701" s="30"/>
      <c r="H701" s="36"/>
    </row>
    <row r="702" spans="2:8" s="35" customFormat="1" ht="15" customHeight="1" x14ac:dyDescent="0.25">
      <c r="B702" s="36"/>
      <c r="C702" s="39"/>
      <c r="D702" s="39"/>
      <c r="E702" s="30"/>
      <c r="F702" s="30"/>
      <c r="H702" s="36"/>
    </row>
    <row r="703" spans="2:8" s="35" customFormat="1" ht="15" customHeight="1" x14ac:dyDescent="0.25">
      <c r="B703" s="36"/>
      <c r="C703" s="39"/>
      <c r="D703" s="39"/>
      <c r="E703" s="30"/>
      <c r="F703" s="30"/>
      <c r="H703" s="36"/>
    </row>
    <row r="704" spans="2:8" s="35" customFormat="1" ht="15" customHeight="1" x14ac:dyDescent="0.25">
      <c r="B704" s="36"/>
      <c r="C704" s="39"/>
      <c r="D704" s="39"/>
      <c r="E704" s="30"/>
      <c r="F704" s="30"/>
      <c r="H704" s="36"/>
    </row>
    <row r="705" spans="2:8" s="35" customFormat="1" ht="15" customHeight="1" x14ac:dyDescent="0.25">
      <c r="B705" s="36"/>
      <c r="C705" s="39"/>
      <c r="D705" s="39"/>
      <c r="E705" s="30"/>
      <c r="F705" s="30"/>
      <c r="H705" s="36"/>
    </row>
    <row r="706" spans="2:8" s="35" customFormat="1" ht="15" customHeight="1" x14ac:dyDescent="0.25">
      <c r="B706" s="36"/>
      <c r="C706" s="39"/>
      <c r="D706" s="39"/>
      <c r="E706" s="30"/>
      <c r="F706" s="30"/>
      <c r="H706" s="36"/>
    </row>
    <row r="707" spans="2:8" s="35" customFormat="1" ht="15" customHeight="1" x14ac:dyDescent="0.25">
      <c r="B707" s="36"/>
      <c r="C707" s="39"/>
      <c r="D707" s="39"/>
      <c r="E707" s="30"/>
      <c r="F707" s="30"/>
      <c r="H707" s="36"/>
    </row>
    <row r="708" spans="2:8" s="35" customFormat="1" ht="15" customHeight="1" x14ac:dyDescent="0.25">
      <c r="B708" s="36"/>
      <c r="C708" s="39"/>
      <c r="D708" s="39"/>
      <c r="E708" s="30"/>
      <c r="F708" s="30"/>
      <c r="H708" s="36"/>
    </row>
    <row r="709" spans="2:8" s="35" customFormat="1" ht="15" customHeight="1" x14ac:dyDescent="0.25">
      <c r="B709" s="36"/>
      <c r="C709" s="39"/>
      <c r="D709" s="39"/>
      <c r="E709" s="30"/>
      <c r="F709" s="30"/>
      <c r="H709" s="36"/>
    </row>
    <row r="710" spans="2:8" s="35" customFormat="1" ht="15" customHeight="1" x14ac:dyDescent="0.25">
      <c r="B710" s="36"/>
      <c r="C710" s="39"/>
      <c r="D710" s="39"/>
      <c r="E710" s="30"/>
      <c r="F710" s="30"/>
      <c r="H710" s="36"/>
    </row>
    <row r="711" spans="2:8" s="35" customFormat="1" ht="15" customHeight="1" x14ac:dyDescent="0.25">
      <c r="B711" s="36"/>
      <c r="C711" s="39"/>
      <c r="D711" s="39"/>
      <c r="E711" s="30"/>
      <c r="F711" s="30"/>
      <c r="H711" s="36"/>
    </row>
    <row r="712" spans="2:8" s="35" customFormat="1" ht="15" customHeight="1" x14ac:dyDescent="0.25">
      <c r="B712" s="36"/>
      <c r="C712" s="39"/>
      <c r="D712" s="39"/>
      <c r="E712" s="30"/>
      <c r="F712" s="30"/>
      <c r="H712" s="36"/>
    </row>
    <row r="713" spans="2:8" s="35" customFormat="1" ht="15" customHeight="1" x14ac:dyDescent="0.25">
      <c r="B713" s="36"/>
      <c r="C713" s="39"/>
      <c r="D713" s="39"/>
      <c r="E713" s="30"/>
      <c r="F713" s="30"/>
      <c r="H713" s="36"/>
    </row>
    <row r="714" spans="2:8" s="35" customFormat="1" ht="15" customHeight="1" x14ac:dyDescent="0.25">
      <c r="B714" s="36"/>
      <c r="C714" s="39"/>
      <c r="D714" s="39"/>
      <c r="E714" s="30"/>
      <c r="F714" s="30"/>
      <c r="H714" s="36"/>
    </row>
    <row r="715" spans="2:8" s="35" customFormat="1" ht="15" customHeight="1" x14ac:dyDescent="0.25">
      <c r="B715" s="36"/>
      <c r="C715" s="39"/>
      <c r="D715" s="39"/>
      <c r="E715" s="30"/>
      <c r="F715" s="30"/>
      <c r="H715" s="36"/>
    </row>
    <row r="716" spans="2:8" s="35" customFormat="1" ht="15" customHeight="1" x14ac:dyDescent="0.25">
      <c r="B716" s="36"/>
      <c r="C716" s="39"/>
      <c r="D716" s="39"/>
      <c r="E716" s="30"/>
      <c r="F716" s="30"/>
      <c r="H716" s="36"/>
    </row>
    <row r="717" spans="2:8" s="35" customFormat="1" ht="15" customHeight="1" x14ac:dyDescent="0.25">
      <c r="B717" s="36"/>
      <c r="C717" s="39"/>
      <c r="D717" s="39"/>
      <c r="E717" s="30"/>
      <c r="F717" s="30"/>
      <c r="H717" s="36"/>
    </row>
    <row r="718" spans="2:8" s="35" customFormat="1" ht="15" customHeight="1" x14ac:dyDescent="0.25">
      <c r="B718" s="36"/>
      <c r="C718" s="39"/>
      <c r="D718" s="39"/>
      <c r="E718" s="30"/>
      <c r="F718" s="30"/>
      <c r="H718" s="36"/>
    </row>
    <row r="719" spans="2:8" s="35" customFormat="1" ht="15" customHeight="1" x14ac:dyDescent="0.25">
      <c r="B719" s="36"/>
      <c r="C719" s="39"/>
      <c r="D719" s="39"/>
      <c r="E719" s="30"/>
      <c r="F719" s="30"/>
      <c r="H719" s="36"/>
    </row>
    <row r="720" spans="2:8" s="35" customFormat="1" ht="15" customHeight="1" x14ac:dyDescent="0.25">
      <c r="B720" s="36"/>
      <c r="C720" s="39"/>
      <c r="D720" s="39"/>
      <c r="E720" s="30"/>
      <c r="F720" s="30"/>
      <c r="H720" s="36"/>
    </row>
    <row r="721" spans="2:8" s="35" customFormat="1" ht="15" customHeight="1" x14ac:dyDescent="0.25">
      <c r="B721" s="36"/>
      <c r="C721" s="39"/>
      <c r="D721" s="39"/>
      <c r="E721" s="30"/>
      <c r="F721" s="30"/>
      <c r="H721" s="36"/>
    </row>
    <row r="722" spans="2:8" s="35" customFormat="1" ht="15" customHeight="1" x14ac:dyDescent="0.25">
      <c r="B722" s="36"/>
      <c r="C722" s="39"/>
      <c r="D722" s="39"/>
      <c r="E722" s="30"/>
      <c r="F722" s="30"/>
      <c r="H722" s="36"/>
    </row>
    <row r="723" spans="2:8" s="35" customFormat="1" ht="15" customHeight="1" x14ac:dyDescent="0.25">
      <c r="B723" s="36"/>
      <c r="C723" s="39"/>
      <c r="D723" s="39"/>
      <c r="E723" s="30"/>
      <c r="F723" s="30"/>
      <c r="H723" s="36"/>
    </row>
    <row r="724" spans="2:8" s="35" customFormat="1" ht="15" customHeight="1" x14ac:dyDescent="0.25">
      <c r="B724" s="36"/>
      <c r="C724" s="39"/>
      <c r="D724" s="39"/>
      <c r="E724" s="30"/>
      <c r="F724" s="30"/>
      <c r="H724" s="36"/>
    </row>
    <row r="725" spans="2:8" s="35" customFormat="1" ht="15" customHeight="1" x14ac:dyDescent="0.25">
      <c r="B725" s="36"/>
      <c r="C725" s="39"/>
      <c r="D725" s="39"/>
      <c r="E725" s="30"/>
      <c r="F725" s="30"/>
      <c r="H725" s="36"/>
    </row>
    <row r="726" spans="2:8" s="35" customFormat="1" ht="15" customHeight="1" x14ac:dyDescent="0.25">
      <c r="B726" s="36"/>
      <c r="C726" s="39"/>
      <c r="D726" s="39"/>
      <c r="E726" s="30"/>
      <c r="F726" s="30"/>
      <c r="H726" s="36"/>
    </row>
    <row r="727" spans="2:8" s="35" customFormat="1" ht="15" customHeight="1" x14ac:dyDescent="0.25">
      <c r="B727" s="36"/>
      <c r="C727" s="39"/>
      <c r="D727" s="39"/>
      <c r="E727" s="30"/>
      <c r="F727" s="30"/>
      <c r="H727" s="36"/>
    </row>
    <row r="728" spans="2:8" s="35" customFormat="1" ht="15" customHeight="1" x14ac:dyDescent="0.25">
      <c r="B728" s="36"/>
      <c r="C728" s="39"/>
      <c r="D728" s="39"/>
      <c r="E728" s="30"/>
      <c r="F728" s="30"/>
      <c r="H728" s="36"/>
    </row>
    <row r="729" spans="2:8" s="35" customFormat="1" ht="15" customHeight="1" x14ac:dyDescent="0.25">
      <c r="B729" s="36"/>
      <c r="C729" s="39"/>
      <c r="D729" s="39"/>
      <c r="E729" s="30"/>
      <c r="F729" s="30"/>
      <c r="H729" s="36"/>
    </row>
    <row r="730" spans="2:8" s="35" customFormat="1" ht="15" customHeight="1" x14ac:dyDescent="0.25">
      <c r="B730" s="36"/>
      <c r="C730" s="39"/>
      <c r="D730" s="39"/>
      <c r="E730" s="30"/>
      <c r="F730" s="30"/>
      <c r="H730" s="36"/>
    </row>
    <row r="731" spans="2:8" s="35" customFormat="1" ht="15" customHeight="1" x14ac:dyDescent="0.25">
      <c r="B731" s="36"/>
      <c r="C731" s="39"/>
      <c r="D731" s="39"/>
      <c r="E731" s="30"/>
      <c r="F731" s="30"/>
      <c r="H731" s="36"/>
    </row>
    <row r="732" spans="2:8" s="35" customFormat="1" ht="15" customHeight="1" x14ac:dyDescent="0.25">
      <c r="B732" s="36"/>
      <c r="C732" s="39"/>
      <c r="D732" s="39"/>
      <c r="E732" s="30"/>
      <c r="F732" s="30"/>
      <c r="H732" s="36"/>
    </row>
    <row r="733" spans="2:8" s="35" customFormat="1" ht="15" customHeight="1" x14ac:dyDescent="0.25">
      <c r="B733" s="36"/>
      <c r="C733" s="39"/>
      <c r="D733" s="39"/>
      <c r="E733" s="30"/>
      <c r="F733" s="30"/>
      <c r="H733" s="36"/>
    </row>
    <row r="734" spans="2:8" s="35" customFormat="1" ht="15" customHeight="1" x14ac:dyDescent="0.25">
      <c r="B734" s="36"/>
      <c r="C734" s="39"/>
      <c r="D734" s="39"/>
      <c r="E734" s="30"/>
      <c r="F734" s="30"/>
      <c r="H734" s="36"/>
    </row>
    <row r="735" spans="2:8" s="35" customFormat="1" ht="15" customHeight="1" x14ac:dyDescent="0.25">
      <c r="B735" s="36"/>
      <c r="C735" s="39"/>
      <c r="D735" s="39"/>
      <c r="E735" s="30"/>
      <c r="F735" s="30"/>
      <c r="H735" s="36"/>
    </row>
    <row r="736" spans="2:8" s="35" customFormat="1" ht="15" customHeight="1" x14ac:dyDescent="0.25">
      <c r="B736" s="36"/>
      <c r="C736" s="39"/>
      <c r="D736" s="39"/>
      <c r="E736" s="30"/>
      <c r="F736" s="30"/>
      <c r="H736" s="36"/>
    </row>
    <row r="737" spans="2:8" s="35" customFormat="1" ht="15" customHeight="1" x14ac:dyDescent="0.25">
      <c r="B737" s="36"/>
      <c r="C737" s="39"/>
      <c r="D737" s="39"/>
      <c r="E737" s="30"/>
      <c r="F737" s="30"/>
      <c r="H737" s="36"/>
    </row>
    <row r="738" spans="2:8" s="35" customFormat="1" ht="15" customHeight="1" x14ac:dyDescent="0.25">
      <c r="B738" s="36"/>
      <c r="C738" s="39"/>
      <c r="D738" s="39"/>
      <c r="E738" s="30"/>
      <c r="F738" s="30"/>
      <c r="H738" s="36"/>
    </row>
    <row r="739" spans="2:8" s="35" customFormat="1" ht="15" customHeight="1" x14ac:dyDescent="0.25">
      <c r="B739" s="36"/>
      <c r="C739" s="39"/>
      <c r="D739" s="39"/>
      <c r="E739" s="30"/>
      <c r="F739" s="30"/>
      <c r="H739" s="36"/>
    </row>
    <row r="740" spans="2:8" s="35" customFormat="1" ht="15" customHeight="1" x14ac:dyDescent="0.25">
      <c r="B740" s="36"/>
      <c r="C740" s="39"/>
      <c r="D740" s="39"/>
      <c r="E740" s="30"/>
      <c r="F740" s="30"/>
      <c r="H740" s="36"/>
    </row>
    <row r="741" spans="2:8" s="35" customFormat="1" ht="15" customHeight="1" x14ac:dyDescent="0.25">
      <c r="B741" s="36"/>
      <c r="C741" s="39"/>
      <c r="D741" s="39"/>
      <c r="E741" s="30"/>
      <c r="F741" s="30"/>
      <c r="H741" s="36"/>
    </row>
    <row r="742" spans="2:8" s="35" customFormat="1" ht="15" customHeight="1" x14ac:dyDescent="0.25">
      <c r="B742" s="36"/>
      <c r="C742" s="39"/>
      <c r="D742" s="39"/>
      <c r="E742" s="30"/>
      <c r="F742" s="30"/>
      <c r="H742" s="36"/>
    </row>
    <row r="743" spans="2:8" s="35" customFormat="1" ht="15" customHeight="1" x14ac:dyDescent="0.25">
      <c r="B743" s="36"/>
      <c r="C743" s="39"/>
      <c r="D743" s="39"/>
      <c r="E743" s="30"/>
      <c r="F743" s="30"/>
      <c r="H743" s="36"/>
    </row>
    <row r="744" spans="2:8" s="35" customFormat="1" ht="15" customHeight="1" x14ac:dyDescent="0.25">
      <c r="B744" s="36"/>
      <c r="C744" s="39"/>
      <c r="D744" s="39"/>
      <c r="E744" s="30"/>
      <c r="F744" s="30"/>
      <c r="H744" s="36"/>
    </row>
    <row r="745" spans="2:8" s="35" customFormat="1" ht="15" customHeight="1" x14ac:dyDescent="0.25">
      <c r="B745" s="36"/>
      <c r="C745" s="39"/>
      <c r="D745" s="39"/>
      <c r="E745" s="30"/>
      <c r="F745" s="30"/>
      <c r="H745" s="36"/>
    </row>
    <row r="746" spans="2:8" s="35" customFormat="1" ht="15" customHeight="1" x14ac:dyDescent="0.25">
      <c r="B746" s="36"/>
      <c r="C746" s="39"/>
      <c r="D746" s="39"/>
      <c r="E746" s="30"/>
      <c r="F746" s="30"/>
      <c r="H746" s="36"/>
    </row>
    <row r="747" spans="2:8" s="35" customFormat="1" ht="15" customHeight="1" x14ac:dyDescent="0.25">
      <c r="B747" s="36"/>
      <c r="C747" s="39"/>
      <c r="D747" s="39"/>
      <c r="E747" s="30"/>
      <c r="F747" s="30"/>
      <c r="H747" s="36"/>
    </row>
    <row r="748" spans="2:8" s="35" customFormat="1" ht="15" customHeight="1" x14ac:dyDescent="0.25">
      <c r="B748" s="36"/>
      <c r="C748" s="39"/>
      <c r="D748" s="39"/>
      <c r="E748" s="30"/>
      <c r="F748" s="30"/>
      <c r="H748" s="36"/>
    </row>
    <row r="749" spans="2:8" s="35" customFormat="1" ht="15" customHeight="1" x14ac:dyDescent="0.25">
      <c r="B749" s="36"/>
      <c r="C749" s="39"/>
      <c r="D749" s="39"/>
      <c r="E749" s="30"/>
      <c r="F749" s="30"/>
      <c r="H749" s="36"/>
    </row>
    <row r="750" spans="2:8" s="35" customFormat="1" ht="15" customHeight="1" x14ac:dyDescent="0.25">
      <c r="B750" s="36"/>
      <c r="C750" s="39"/>
      <c r="D750" s="39"/>
      <c r="E750" s="30"/>
      <c r="F750" s="30"/>
      <c r="H750" s="36"/>
    </row>
    <row r="751" spans="2:8" s="35" customFormat="1" ht="15" customHeight="1" x14ac:dyDescent="0.25">
      <c r="B751" s="36"/>
      <c r="C751" s="39"/>
      <c r="D751" s="39"/>
      <c r="E751" s="30"/>
      <c r="F751" s="30"/>
      <c r="H751" s="36"/>
    </row>
    <row r="752" spans="2:8" s="35" customFormat="1" ht="15" customHeight="1" x14ac:dyDescent="0.25">
      <c r="B752" s="36"/>
      <c r="C752" s="39"/>
      <c r="D752" s="39"/>
      <c r="E752" s="30"/>
      <c r="F752" s="30"/>
      <c r="H752" s="36"/>
    </row>
    <row r="753" spans="2:8" s="35" customFormat="1" ht="15" customHeight="1" x14ac:dyDescent="0.25">
      <c r="B753" s="36"/>
      <c r="C753" s="39"/>
      <c r="D753" s="39"/>
      <c r="E753" s="30"/>
      <c r="F753" s="30"/>
      <c r="H753" s="36"/>
    </row>
    <row r="754" spans="2:8" s="35" customFormat="1" ht="15" customHeight="1" x14ac:dyDescent="0.25">
      <c r="B754" s="36"/>
      <c r="C754" s="39"/>
      <c r="D754" s="39"/>
      <c r="E754" s="30"/>
      <c r="F754" s="30"/>
      <c r="H754" s="36"/>
    </row>
    <row r="755" spans="2:8" s="35" customFormat="1" ht="15" customHeight="1" x14ac:dyDescent="0.25">
      <c r="B755" s="36"/>
      <c r="C755" s="39"/>
      <c r="D755" s="39"/>
      <c r="E755" s="30"/>
      <c r="F755" s="30"/>
      <c r="H755" s="36"/>
    </row>
    <row r="756" spans="2:8" s="35" customFormat="1" ht="15" customHeight="1" x14ac:dyDescent="0.25">
      <c r="B756" s="36"/>
      <c r="C756" s="39"/>
      <c r="D756" s="39"/>
      <c r="E756" s="30"/>
      <c r="F756" s="30"/>
      <c r="H756" s="36"/>
    </row>
    <row r="757" spans="2:8" s="35" customFormat="1" ht="15" customHeight="1" x14ac:dyDescent="0.25">
      <c r="B757" s="36"/>
      <c r="C757" s="39"/>
      <c r="D757" s="39"/>
      <c r="E757" s="30"/>
      <c r="F757" s="30"/>
      <c r="H757" s="36"/>
    </row>
    <row r="758" spans="2:8" s="35" customFormat="1" ht="15" customHeight="1" x14ac:dyDescent="0.25">
      <c r="B758" s="36"/>
      <c r="C758" s="39"/>
      <c r="D758" s="39"/>
      <c r="E758" s="30"/>
      <c r="F758" s="30"/>
      <c r="H758" s="36"/>
    </row>
    <row r="759" spans="2:8" s="35" customFormat="1" ht="15" customHeight="1" x14ac:dyDescent="0.25">
      <c r="B759" s="36"/>
      <c r="C759" s="39"/>
      <c r="D759" s="39"/>
      <c r="E759" s="30"/>
      <c r="F759" s="30"/>
      <c r="H759" s="36"/>
    </row>
    <row r="760" spans="2:8" s="35" customFormat="1" ht="15" customHeight="1" x14ac:dyDescent="0.25">
      <c r="B760" s="36"/>
      <c r="C760" s="39"/>
      <c r="D760" s="39"/>
      <c r="E760" s="30"/>
      <c r="F760" s="30"/>
      <c r="H760" s="36"/>
    </row>
    <row r="761" spans="2:8" s="35" customFormat="1" ht="15" customHeight="1" x14ac:dyDescent="0.25">
      <c r="B761" s="36"/>
      <c r="C761" s="39"/>
      <c r="D761" s="39"/>
      <c r="E761" s="30"/>
      <c r="F761" s="30"/>
      <c r="H761" s="36"/>
    </row>
    <row r="762" spans="2:8" s="35" customFormat="1" ht="15" customHeight="1" x14ac:dyDescent="0.25">
      <c r="B762" s="36"/>
      <c r="C762" s="39"/>
      <c r="D762" s="39"/>
      <c r="E762" s="30"/>
      <c r="F762" s="30"/>
      <c r="H762" s="36"/>
    </row>
    <row r="763" spans="2:8" s="35" customFormat="1" ht="15" customHeight="1" x14ac:dyDescent="0.25">
      <c r="B763" s="36"/>
      <c r="C763" s="39"/>
      <c r="D763" s="39"/>
      <c r="E763" s="30"/>
      <c r="F763" s="30"/>
      <c r="H763" s="36"/>
    </row>
    <row r="764" spans="2:8" s="35" customFormat="1" ht="15" customHeight="1" x14ac:dyDescent="0.25">
      <c r="B764" s="36"/>
      <c r="C764" s="39"/>
      <c r="D764" s="39"/>
      <c r="E764" s="30"/>
      <c r="F764" s="30"/>
      <c r="H764" s="36"/>
    </row>
    <row r="765" spans="2:8" s="35" customFormat="1" ht="15" customHeight="1" x14ac:dyDescent="0.25">
      <c r="B765" s="36"/>
      <c r="C765" s="39"/>
      <c r="D765" s="39"/>
      <c r="E765" s="30"/>
      <c r="F765" s="30"/>
      <c r="H765" s="36"/>
    </row>
    <row r="766" spans="2:8" s="35" customFormat="1" ht="15" customHeight="1" x14ac:dyDescent="0.25">
      <c r="B766" s="36"/>
      <c r="C766" s="39"/>
      <c r="D766" s="39"/>
      <c r="E766" s="30"/>
      <c r="F766" s="30"/>
      <c r="H766" s="36"/>
    </row>
    <row r="767" spans="2:8" s="35" customFormat="1" ht="15" customHeight="1" x14ac:dyDescent="0.25">
      <c r="B767" s="36"/>
      <c r="C767" s="39"/>
      <c r="D767" s="39"/>
      <c r="E767" s="30"/>
      <c r="F767" s="30"/>
      <c r="H767" s="36"/>
    </row>
    <row r="768" spans="2:8" s="35" customFormat="1" ht="15" customHeight="1" x14ac:dyDescent="0.25">
      <c r="B768" s="36"/>
      <c r="C768" s="39"/>
      <c r="D768" s="39"/>
      <c r="E768" s="30"/>
      <c r="F768" s="30"/>
      <c r="H768" s="36"/>
    </row>
    <row r="769" spans="2:8" s="35" customFormat="1" ht="15" customHeight="1" x14ac:dyDescent="0.25">
      <c r="B769" s="36"/>
      <c r="C769" s="39"/>
      <c r="D769" s="39"/>
      <c r="E769" s="30"/>
      <c r="F769" s="30"/>
      <c r="H769" s="36"/>
    </row>
    <row r="770" spans="2:8" s="35" customFormat="1" ht="15" customHeight="1" x14ac:dyDescent="0.25">
      <c r="B770" s="36"/>
      <c r="C770" s="39"/>
      <c r="D770" s="39"/>
      <c r="E770" s="30"/>
      <c r="F770" s="30"/>
      <c r="H770" s="36"/>
    </row>
    <row r="771" spans="2:8" s="35" customFormat="1" ht="15" customHeight="1" x14ac:dyDescent="0.25">
      <c r="B771" s="36"/>
      <c r="C771" s="39"/>
      <c r="D771" s="39"/>
      <c r="E771" s="30"/>
      <c r="F771" s="30"/>
      <c r="H771" s="36"/>
    </row>
    <row r="772" spans="2:8" s="35" customFormat="1" ht="15" customHeight="1" x14ac:dyDescent="0.25">
      <c r="B772" s="36"/>
      <c r="C772" s="39"/>
      <c r="D772" s="39"/>
      <c r="E772" s="30"/>
      <c r="F772" s="30"/>
      <c r="H772" s="36"/>
    </row>
    <row r="773" spans="2:8" s="35" customFormat="1" ht="15" customHeight="1" x14ac:dyDescent="0.25">
      <c r="B773" s="36"/>
      <c r="C773" s="39"/>
      <c r="D773" s="39"/>
      <c r="E773" s="30"/>
      <c r="F773" s="30"/>
      <c r="H773" s="36"/>
    </row>
    <row r="774" spans="2:8" s="35" customFormat="1" ht="15" customHeight="1" x14ac:dyDescent="0.25">
      <c r="B774" s="36"/>
      <c r="C774" s="39"/>
      <c r="D774" s="39"/>
      <c r="E774" s="30"/>
      <c r="F774" s="30"/>
      <c r="H774" s="36"/>
    </row>
    <row r="775" spans="2:8" s="35" customFormat="1" ht="15" customHeight="1" x14ac:dyDescent="0.25">
      <c r="B775" s="36"/>
      <c r="C775" s="39"/>
      <c r="D775" s="39"/>
      <c r="E775" s="30"/>
      <c r="F775" s="30"/>
      <c r="H775" s="36"/>
    </row>
    <row r="776" spans="2:8" s="35" customFormat="1" ht="15" customHeight="1" x14ac:dyDescent="0.25">
      <c r="B776" s="36"/>
      <c r="C776" s="39"/>
      <c r="D776" s="39"/>
      <c r="E776" s="30"/>
      <c r="F776" s="30"/>
      <c r="H776" s="36"/>
    </row>
    <row r="777" spans="2:8" s="35" customFormat="1" ht="15" customHeight="1" x14ac:dyDescent="0.25">
      <c r="B777" s="36"/>
      <c r="C777" s="39"/>
      <c r="D777" s="39"/>
      <c r="E777" s="30"/>
      <c r="F777" s="30"/>
      <c r="H777" s="36"/>
    </row>
    <row r="778" spans="2:8" s="35" customFormat="1" ht="15" customHeight="1" x14ac:dyDescent="0.25">
      <c r="B778" s="36"/>
      <c r="C778" s="39"/>
      <c r="D778" s="39"/>
      <c r="E778" s="30"/>
      <c r="F778" s="30"/>
      <c r="H778" s="36"/>
    </row>
    <row r="779" spans="2:8" s="35" customFormat="1" ht="15" customHeight="1" x14ac:dyDescent="0.25">
      <c r="B779" s="36"/>
      <c r="C779" s="39"/>
      <c r="D779" s="39"/>
      <c r="E779" s="30"/>
      <c r="F779" s="30"/>
      <c r="H779" s="36"/>
    </row>
    <row r="780" spans="2:8" s="35" customFormat="1" ht="15" customHeight="1" x14ac:dyDescent="0.25">
      <c r="B780" s="36"/>
      <c r="C780" s="39"/>
      <c r="D780" s="39"/>
      <c r="E780" s="30"/>
      <c r="F780" s="30"/>
      <c r="H780" s="36"/>
    </row>
    <row r="781" spans="2:8" s="35" customFormat="1" ht="15" customHeight="1" x14ac:dyDescent="0.25">
      <c r="B781" s="36"/>
      <c r="C781" s="39"/>
      <c r="D781" s="39"/>
      <c r="E781" s="30"/>
      <c r="F781" s="30"/>
      <c r="H781" s="36"/>
    </row>
    <row r="782" spans="2:8" s="35" customFormat="1" ht="15" customHeight="1" x14ac:dyDescent="0.25">
      <c r="B782" s="36"/>
      <c r="C782" s="39"/>
      <c r="D782" s="39"/>
      <c r="E782" s="30"/>
      <c r="F782" s="30"/>
      <c r="H782" s="36"/>
    </row>
    <row r="783" spans="2:8" s="35" customFormat="1" ht="15" customHeight="1" x14ac:dyDescent="0.25">
      <c r="B783" s="36"/>
      <c r="C783" s="39"/>
      <c r="D783" s="39"/>
      <c r="E783" s="30"/>
      <c r="F783" s="30"/>
      <c r="H783" s="36"/>
    </row>
    <row r="784" spans="2:8" s="35" customFormat="1" ht="15" customHeight="1" x14ac:dyDescent="0.25">
      <c r="B784" s="36"/>
      <c r="C784" s="39"/>
      <c r="D784" s="39"/>
      <c r="E784" s="30"/>
      <c r="F784" s="30"/>
      <c r="H784" s="36"/>
    </row>
    <row r="785" spans="2:8" s="35" customFormat="1" ht="15" customHeight="1" x14ac:dyDescent="0.25">
      <c r="B785" s="36"/>
      <c r="C785" s="39"/>
      <c r="D785" s="39"/>
      <c r="E785" s="30"/>
      <c r="F785" s="30"/>
      <c r="H785" s="36"/>
    </row>
    <row r="786" spans="2:8" s="35" customFormat="1" ht="15" customHeight="1" x14ac:dyDescent="0.25">
      <c r="B786" s="36"/>
      <c r="C786" s="39"/>
      <c r="D786" s="39"/>
      <c r="E786" s="30"/>
      <c r="F786" s="30"/>
      <c r="H786" s="36"/>
    </row>
    <row r="787" spans="2:8" s="35" customFormat="1" ht="15" customHeight="1" x14ac:dyDescent="0.25">
      <c r="B787" s="36"/>
      <c r="C787" s="39"/>
      <c r="D787" s="39"/>
      <c r="E787" s="30"/>
      <c r="F787" s="30"/>
      <c r="H787" s="36"/>
    </row>
    <row r="788" spans="2:8" s="35" customFormat="1" ht="15" customHeight="1" x14ac:dyDescent="0.25">
      <c r="B788" s="36"/>
      <c r="C788" s="39"/>
      <c r="D788" s="39"/>
      <c r="E788" s="30"/>
      <c r="F788" s="30"/>
      <c r="H788" s="36"/>
    </row>
    <row r="789" spans="2:8" s="35" customFormat="1" ht="15" customHeight="1" x14ac:dyDescent="0.25">
      <c r="B789" s="36"/>
      <c r="C789" s="39"/>
      <c r="D789" s="39"/>
      <c r="E789" s="30"/>
      <c r="F789" s="30"/>
      <c r="H789" s="36"/>
    </row>
    <row r="790" spans="2:8" s="35" customFormat="1" ht="15" customHeight="1" x14ac:dyDescent="0.25">
      <c r="B790" s="36"/>
      <c r="C790" s="39"/>
      <c r="D790" s="39"/>
      <c r="E790" s="30"/>
      <c r="F790" s="30"/>
      <c r="H790" s="36"/>
    </row>
    <row r="791" spans="2:8" s="35" customFormat="1" ht="15" customHeight="1" x14ac:dyDescent="0.25">
      <c r="B791" s="36"/>
      <c r="C791" s="39"/>
      <c r="D791" s="39"/>
      <c r="E791" s="30"/>
      <c r="F791" s="30"/>
      <c r="H791" s="36"/>
    </row>
    <row r="792" spans="2:8" s="35" customFormat="1" ht="15" customHeight="1" x14ac:dyDescent="0.25">
      <c r="B792" s="36"/>
      <c r="C792" s="39"/>
      <c r="D792" s="39"/>
      <c r="E792" s="30"/>
      <c r="F792" s="30"/>
      <c r="H792" s="36"/>
    </row>
    <row r="793" spans="2:8" s="35" customFormat="1" ht="15" customHeight="1" x14ac:dyDescent="0.25">
      <c r="B793" s="36"/>
      <c r="C793" s="39"/>
      <c r="D793" s="39"/>
      <c r="E793" s="30"/>
      <c r="F793" s="30"/>
      <c r="H793" s="36"/>
    </row>
    <row r="794" spans="2:8" s="35" customFormat="1" ht="15" customHeight="1" x14ac:dyDescent="0.25">
      <c r="B794" s="36"/>
      <c r="C794" s="39"/>
      <c r="D794" s="39"/>
      <c r="E794" s="30"/>
      <c r="F794" s="30"/>
      <c r="H794" s="36"/>
    </row>
    <row r="795" spans="2:8" s="35" customFormat="1" ht="15" customHeight="1" x14ac:dyDescent="0.25">
      <c r="B795" s="36"/>
      <c r="C795" s="39"/>
      <c r="D795" s="39"/>
      <c r="E795" s="30"/>
      <c r="F795" s="30"/>
      <c r="H795" s="36"/>
    </row>
    <row r="796" spans="2:8" s="35" customFormat="1" ht="15" customHeight="1" x14ac:dyDescent="0.25">
      <c r="B796" s="36"/>
      <c r="C796" s="39"/>
      <c r="D796" s="39"/>
      <c r="E796" s="30"/>
      <c r="F796" s="30"/>
      <c r="H796" s="36"/>
    </row>
    <row r="797" spans="2:8" s="35" customFormat="1" ht="15" customHeight="1" x14ac:dyDescent="0.25">
      <c r="B797" s="36"/>
      <c r="C797" s="39"/>
      <c r="D797" s="39"/>
      <c r="E797" s="30"/>
      <c r="F797" s="30"/>
      <c r="H797" s="36"/>
    </row>
    <row r="798" spans="2:8" s="35" customFormat="1" ht="15" customHeight="1" x14ac:dyDescent="0.25">
      <c r="B798" s="36"/>
      <c r="C798" s="39"/>
      <c r="D798" s="39"/>
      <c r="E798" s="30"/>
      <c r="F798" s="30"/>
      <c r="H798" s="36"/>
    </row>
    <row r="799" spans="2:8" s="35" customFormat="1" ht="15" customHeight="1" x14ac:dyDescent="0.25">
      <c r="B799" s="36"/>
      <c r="C799" s="39"/>
      <c r="D799" s="39"/>
      <c r="E799" s="30"/>
      <c r="F799" s="30"/>
      <c r="H799" s="36"/>
    </row>
    <row r="800" spans="2:8" s="35" customFormat="1" ht="15" customHeight="1" x14ac:dyDescent="0.25">
      <c r="B800" s="36"/>
      <c r="C800" s="39"/>
      <c r="D800" s="39"/>
      <c r="E800" s="30"/>
      <c r="F800" s="30"/>
      <c r="H800" s="36"/>
    </row>
    <row r="801" spans="2:8" s="35" customFormat="1" ht="15" customHeight="1" x14ac:dyDescent="0.25">
      <c r="B801" s="36"/>
      <c r="C801" s="39"/>
      <c r="D801" s="39"/>
      <c r="E801" s="30"/>
      <c r="F801" s="30"/>
      <c r="H801" s="36"/>
    </row>
    <row r="802" spans="2:8" s="35" customFormat="1" ht="15" customHeight="1" x14ac:dyDescent="0.25">
      <c r="B802" s="36"/>
      <c r="C802" s="39"/>
      <c r="D802" s="39"/>
      <c r="E802" s="30"/>
      <c r="F802" s="30"/>
      <c r="H802" s="36"/>
    </row>
    <row r="803" spans="2:8" s="35" customFormat="1" ht="15" customHeight="1" x14ac:dyDescent="0.25">
      <c r="B803" s="36"/>
      <c r="C803" s="39"/>
      <c r="D803" s="39"/>
      <c r="E803" s="30"/>
      <c r="F803" s="30"/>
      <c r="H803" s="36"/>
    </row>
    <row r="804" spans="2:8" s="35" customFormat="1" ht="15" customHeight="1" x14ac:dyDescent="0.25">
      <c r="B804" s="36"/>
      <c r="C804" s="39"/>
      <c r="D804" s="39"/>
      <c r="E804" s="30"/>
      <c r="F804" s="30"/>
      <c r="H804" s="36"/>
    </row>
    <row r="805" spans="2:8" s="35" customFormat="1" ht="15" customHeight="1" x14ac:dyDescent="0.25">
      <c r="B805" s="36"/>
      <c r="C805" s="39"/>
      <c r="D805" s="39"/>
      <c r="E805" s="30"/>
      <c r="F805" s="30"/>
      <c r="H805" s="36"/>
    </row>
    <row r="806" spans="2:8" s="35" customFormat="1" ht="15" customHeight="1" x14ac:dyDescent="0.25">
      <c r="B806" s="36"/>
      <c r="C806" s="39"/>
      <c r="D806" s="39"/>
      <c r="E806" s="30"/>
      <c r="F806" s="30"/>
      <c r="H806" s="36"/>
    </row>
    <row r="807" spans="2:8" s="35" customFormat="1" ht="15" customHeight="1" x14ac:dyDescent="0.25">
      <c r="B807" s="36"/>
      <c r="C807" s="39"/>
      <c r="D807" s="39"/>
      <c r="E807" s="30"/>
      <c r="F807" s="30"/>
      <c r="H807" s="36"/>
    </row>
    <row r="808" spans="2:8" s="35" customFormat="1" ht="15" customHeight="1" x14ac:dyDescent="0.25">
      <c r="B808" s="36"/>
      <c r="C808" s="39"/>
      <c r="D808" s="39"/>
      <c r="E808" s="30"/>
      <c r="F808" s="30"/>
      <c r="H808" s="36"/>
    </row>
    <row r="809" spans="2:8" s="35" customFormat="1" ht="15" customHeight="1" x14ac:dyDescent="0.25">
      <c r="B809" s="36"/>
      <c r="C809" s="39"/>
      <c r="D809" s="39"/>
      <c r="E809" s="30"/>
      <c r="F809" s="30"/>
      <c r="H809" s="36"/>
    </row>
    <row r="810" spans="2:8" s="35" customFormat="1" ht="15" customHeight="1" x14ac:dyDescent="0.25">
      <c r="B810" s="36"/>
      <c r="C810" s="39"/>
      <c r="D810" s="39"/>
      <c r="E810" s="30"/>
      <c r="F810" s="30"/>
      <c r="H810" s="36"/>
    </row>
    <row r="811" spans="2:8" s="35" customFormat="1" ht="15" customHeight="1" x14ac:dyDescent="0.25">
      <c r="B811" s="36"/>
      <c r="C811" s="39"/>
      <c r="D811" s="39"/>
      <c r="E811" s="30"/>
      <c r="F811" s="30"/>
      <c r="H811" s="36"/>
    </row>
    <row r="812" spans="2:8" s="35" customFormat="1" ht="15" customHeight="1" x14ac:dyDescent="0.25">
      <c r="B812" s="36"/>
      <c r="C812" s="39"/>
      <c r="D812" s="39"/>
      <c r="E812" s="30"/>
      <c r="F812" s="30"/>
      <c r="H812" s="36"/>
    </row>
    <row r="813" spans="2:8" s="35" customFormat="1" ht="15" customHeight="1" x14ac:dyDescent="0.25">
      <c r="B813" s="36"/>
      <c r="C813" s="39"/>
      <c r="D813" s="39"/>
      <c r="E813" s="30"/>
      <c r="F813" s="30"/>
      <c r="H813" s="36"/>
    </row>
    <row r="814" spans="2:8" s="35" customFormat="1" ht="15" customHeight="1" x14ac:dyDescent="0.25">
      <c r="B814" s="36"/>
      <c r="C814" s="39"/>
      <c r="D814" s="39"/>
      <c r="E814" s="30"/>
      <c r="F814" s="30"/>
      <c r="H814" s="36"/>
    </row>
    <row r="815" spans="2:8" s="35" customFormat="1" ht="15" customHeight="1" x14ac:dyDescent="0.25">
      <c r="B815" s="36"/>
      <c r="C815" s="39"/>
      <c r="D815" s="39"/>
      <c r="E815" s="30"/>
      <c r="F815" s="30"/>
      <c r="H815" s="36"/>
    </row>
    <row r="816" spans="2:8" s="35" customFormat="1" ht="15" customHeight="1" x14ac:dyDescent="0.25">
      <c r="B816" s="36"/>
      <c r="C816" s="39"/>
      <c r="D816" s="39"/>
      <c r="E816" s="30"/>
      <c r="F816" s="30"/>
      <c r="H816" s="36"/>
    </row>
    <row r="817" spans="2:8" s="35" customFormat="1" ht="15" customHeight="1" x14ac:dyDescent="0.25">
      <c r="B817" s="36"/>
      <c r="C817" s="39"/>
      <c r="D817" s="39"/>
      <c r="E817" s="30"/>
      <c r="F817" s="30"/>
      <c r="H817" s="36"/>
    </row>
    <row r="818" spans="2:8" s="35" customFormat="1" ht="15" customHeight="1" x14ac:dyDescent="0.25">
      <c r="B818" s="36"/>
      <c r="C818" s="39"/>
      <c r="D818" s="39"/>
      <c r="E818" s="30"/>
      <c r="F818" s="30"/>
      <c r="H818" s="36"/>
    </row>
    <row r="819" spans="2:8" s="35" customFormat="1" ht="15" customHeight="1" x14ac:dyDescent="0.25">
      <c r="B819" s="36"/>
      <c r="C819" s="39"/>
      <c r="D819" s="39"/>
      <c r="E819" s="30"/>
      <c r="F819" s="30"/>
      <c r="H819" s="36"/>
    </row>
    <row r="820" spans="2:8" s="35" customFormat="1" ht="15" customHeight="1" x14ac:dyDescent="0.25">
      <c r="B820" s="36"/>
      <c r="C820" s="39"/>
      <c r="D820" s="39"/>
      <c r="E820" s="30"/>
      <c r="F820" s="30"/>
      <c r="H820" s="36"/>
    </row>
    <row r="821" spans="2:8" s="35" customFormat="1" ht="15" customHeight="1" x14ac:dyDescent="0.25">
      <c r="B821" s="36"/>
      <c r="C821" s="39"/>
      <c r="D821" s="39"/>
      <c r="E821" s="30"/>
      <c r="F821" s="30"/>
      <c r="H821" s="36"/>
    </row>
    <row r="822" spans="2:8" s="35" customFormat="1" ht="15" customHeight="1" x14ac:dyDescent="0.25">
      <c r="B822" s="36"/>
      <c r="C822" s="39"/>
      <c r="D822" s="39"/>
      <c r="E822" s="30"/>
      <c r="F822" s="30"/>
      <c r="H822" s="36"/>
    </row>
    <row r="823" spans="2:8" s="35" customFormat="1" ht="15" customHeight="1" x14ac:dyDescent="0.25">
      <c r="B823" s="36"/>
      <c r="C823" s="39"/>
      <c r="D823" s="39"/>
      <c r="E823" s="30"/>
      <c r="F823" s="30"/>
      <c r="H823" s="36"/>
    </row>
    <row r="824" spans="2:8" s="35" customFormat="1" ht="15" customHeight="1" x14ac:dyDescent="0.25">
      <c r="B824" s="36"/>
      <c r="C824" s="39"/>
      <c r="D824" s="39"/>
      <c r="E824" s="30"/>
      <c r="F824" s="30"/>
      <c r="H824" s="36"/>
    </row>
    <row r="825" spans="2:8" s="35" customFormat="1" ht="15" customHeight="1" x14ac:dyDescent="0.25">
      <c r="B825" s="36"/>
      <c r="C825" s="39"/>
      <c r="D825" s="39"/>
      <c r="E825" s="30"/>
      <c r="F825" s="30"/>
      <c r="H825" s="36"/>
    </row>
    <row r="826" spans="2:8" s="35" customFormat="1" ht="15" customHeight="1" x14ac:dyDescent="0.25">
      <c r="B826" s="36"/>
      <c r="C826" s="39"/>
      <c r="D826" s="39"/>
      <c r="E826" s="30"/>
      <c r="F826" s="30"/>
      <c r="H826" s="36"/>
    </row>
    <row r="827" spans="2:8" s="35" customFormat="1" ht="15" customHeight="1" x14ac:dyDescent="0.25">
      <c r="B827" s="36"/>
      <c r="C827" s="39"/>
      <c r="D827" s="39"/>
      <c r="E827" s="30"/>
      <c r="F827" s="30"/>
      <c r="H827" s="36"/>
    </row>
    <row r="828" spans="2:8" s="35" customFormat="1" ht="15" customHeight="1" x14ac:dyDescent="0.25">
      <c r="B828" s="36"/>
      <c r="C828" s="39"/>
      <c r="D828" s="39"/>
      <c r="E828" s="30"/>
      <c r="F828" s="30"/>
      <c r="H828" s="36"/>
    </row>
    <row r="829" spans="2:8" s="35" customFormat="1" ht="15" customHeight="1" x14ac:dyDescent="0.25">
      <c r="B829" s="36"/>
      <c r="C829" s="39"/>
      <c r="D829" s="39"/>
      <c r="E829" s="30"/>
      <c r="F829" s="30"/>
      <c r="H829" s="36"/>
    </row>
    <row r="830" spans="2:8" s="35" customFormat="1" ht="15" customHeight="1" x14ac:dyDescent="0.25">
      <c r="B830" s="36"/>
      <c r="C830" s="39"/>
      <c r="D830" s="39"/>
      <c r="E830" s="30"/>
      <c r="F830" s="30"/>
      <c r="H830" s="36"/>
    </row>
    <row r="831" spans="2:8" s="35" customFormat="1" ht="15" customHeight="1" x14ac:dyDescent="0.25">
      <c r="B831" s="36"/>
      <c r="C831" s="39"/>
      <c r="D831" s="39"/>
      <c r="E831" s="30"/>
      <c r="F831" s="30"/>
      <c r="H831" s="36"/>
    </row>
    <row r="832" spans="2:8" s="35" customFormat="1" ht="15" customHeight="1" x14ac:dyDescent="0.25">
      <c r="B832" s="36"/>
      <c r="C832" s="39"/>
      <c r="D832" s="39"/>
      <c r="E832" s="30"/>
      <c r="F832" s="30"/>
      <c r="H832" s="36"/>
    </row>
    <row r="833" spans="2:8" s="35" customFormat="1" ht="15" customHeight="1" x14ac:dyDescent="0.25">
      <c r="B833" s="36"/>
      <c r="C833" s="39"/>
      <c r="D833" s="39"/>
      <c r="E833" s="30"/>
      <c r="F833" s="30"/>
      <c r="H833" s="36"/>
    </row>
    <row r="834" spans="2:8" s="35" customFormat="1" ht="15" customHeight="1" x14ac:dyDescent="0.25">
      <c r="B834" s="36"/>
      <c r="C834" s="39"/>
      <c r="D834" s="39"/>
      <c r="E834" s="30"/>
      <c r="F834" s="30"/>
      <c r="H834" s="36"/>
    </row>
    <row r="835" spans="2:8" s="35" customFormat="1" ht="15" customHeight="1" x14ac:dyDescent="0.25">
      <c r="B835" s="36"/>
      <c r="C835" s="39"/>
      <c r="D835" s="39"/>
      <c r="E835" s="30"/>
      <c r="F835" s="30"/>
      <c r="H835" s="36"/>
    </row>
    <row r="836" spans="2:8" s="35" customFormat="1" ht="15" customHeight="1" x14ac:dyDescent="0.25">
      <c r="B836" s="36"/>
      <c r="C836" s="39"/>
      <c r="D836" s="39"/>
      <c r="E836" s="30"/>
      <c r="F836" s="30"/>
      <c r="H836" s="36"/>
    </row>
    <row r="837" spans="2:8" s="35" customFormat="1" ht="15" customHeight="1" x14ac:dyDescent="0.25">
      <c r="B837" s="36"/>
      <c r="C837" s="39"/>
      <c r="D837" s="39"/>
      <c r="E837" s="30"/>
      <c r="F837" s="30"/>
      <c r="H837" s="36"/>
    </row>
    <row r="838" spans="2:8" s="35" customFormat="1" ht="15" customHeight="1" x14ac:dyDescent="0.25">
      <c r="B838" s="36"/>
      <c r="C838" s="39"/>
      <c r="D838" s="39"/>
      <c r="E838" s="30"/>
      <c r="F838" s="30"/>
      <c r="H838" s="36"/>
    </row>
    <row r="839" spans="2:8" s="35" customFormat="1" ht="15" customHeight="1" x14ac:dyDescent="0.25">
      <c r="B839" s="36"/>
      <c r="C839" s="39"/>
      <c r="D839" s="39"/>
      <c r="E839" s="30"/>
      <c r="F839" s="30"/>
      <c r="H839" s="36"/>
    </row>
    <row r="840" spans="2:8" s="35" customFormat="1" ht="15" customHeight="1" x14ac:dyDescent="0.25">
      <c r="B840" s="36"/>
      <c r="C840" s="39"/>
      <c r="D840" s="39"/>
      <c r="E840" s="30"/>
      <c r="F840" s="30"/>
      <c r="H840" s="36"/>
    </row>
    <row r="841" spans="2:8" s="35" customFormat="1" ht="15" customHeight="1" x14ac:dyDescent="0.25">
      <c r="B841" s="36"/>
      <c r="C841" s="39"/>
      <c r="D841" s="39"/>
      <c r="E841" s="30"/>
      <c r="F841" s="30"/>
      <c r="H841" s="36"/>
    </row>
    <row r="842" spans="2:8" s="35" customFormat="1" ht="15" customHeight="1" x14ac:dyDescent="0.25">
      <c r="B842" s="36"/>
      <c r="C842" s="39"/>
      <c r="D842" s="39"/>
      <c r="E842" s="30"/>
      <c r="F842" s="30"/>
      <c r="H842" s="36"/>
    </row>
    <row r="843" spans="2:8" s="35" customFormat="1" ht="15" customHeight="1" x14ac:dyDescent="0.25">
      <c r="B843" s="36"/>
      <c r="C843" s="39"/>
      <c r="D843" s="39"/>
      <c r="E843" s="30"/>
      <c r="F843" s="30"/>
      <c r="H843" s="36"/>
    </row>
    <row r="844" spans="2:8" s="35" customFormat="1" ht="15" customHeight="1" x14ac:dyDescent="0.25">
      <c r="B844" s="36"/>
      <c r="C844" s="39"/>
      <c r="D844" s="39"/>
      <c r="E844" s="30"/>
      <c r="F844" s="30"/>
      <c r="H844" s="36"/>
    </row>
    <row r="845" spans="2:8" s="35" customFormat="1" ht="15" customHeight="1" x14ac:dyDescent="0.25">
      <c r="B845" s="36"/>
      <c r="C845" s="39"/>
      <c r="D845" s="39"/>
      <c r="E845" s="30"/>
      <c r="F845" s="30"/>
      <c r="H845" s="36"/>
    </row>
    <row r="846" spans="2:8" s="35" customFormat="1" ht="15" customHeight="1" x14ac:dyDescent="0.25">
      <c r="B846" s="36"/>
      <c r="C846" s="39"/>
      <c r="D846" s="39"/>
      <c r="E846" s="30"/>
      <c r="F846" s="30"/>
      <c r="H846" s="36"/>
    </row>
    <row r="847" spans="2:8" s="35" customFormat="1" ht="15" customHeight="1" x14ac:dyDescent="0.25">
      <c r="B847" s="36"/>
      <c r="C847" s="39"/>
      <c r="D847" s="39"/>
      <c r="E847" s="30"/>
      <c r="F847" s="30"/>
      <c r="H847" s="36"/>
    </row>
    <row r="848" spans="2:8" s="35" customFormat="1" ht="15" customHeight="1" x14ac:dyDescent="0.25">
      <c r="B848" s="36"/>
      <c r="C848" s="39"/>
      <c r="D848" s="39"/>
      <c r="E848" s="30"/>
      <c r="F848" s="30"/>
      <c r="H848" s="36"/>
    </row>
    <row r="849" spans="2:8" s="35" customFormat="1" ht="15" customHeight="1" x14ac:dyDescent="0.25">
      <c r="B849" s="36"/>
      <c r="C849" s="39"/>
      <c r="D849" s="39"/>
      <c r="E849" s="30"/>
      <c r="F849" s="30"/>
      <c r="H849" s="36"/>
    </row>
    <row r="850" spans="2:8" s="35" customFormat="1" ht="15" customHeight="1" x14ac:dyDescent="0.25">
      <c r="B850" s="36"/>
      <c r="C850" s="39"/>
      <c r="D850" s="39"/>
      <c r="E850" s="30"/>
      <c r="F850" s="30"/>
      <c r="H850" s="36"/>
    </row>
    <row r="851" spans="2:8" s="35" customFormat="1" ht="15" customHeight="1" x14ac:dyDescent="0.25">
      <c r="B851" s="36"/>
      <c r="C851" s="39"/>
      <c r="D851" s="39"/>
      <c r="E851" s="30"/>
      <c r="F851" s="30"/>
      <c r="H851" s="36"/>
    </row>
    <row r="852" spans="2:8" s="35" customFormat="1" ht="15" customHeight="1" x14ac:dyDescent="0.25">
      <c r="B852" s="36"/>
      <c r="C852" s="39"/>
      <c r="D852" s="39"/>
      <c r="E852" s="30"/>
      <c r="F852" s="30"/>
      <c r="H852" s="36"/>
    </row>
    <row r="853" spans="2:8" s="35" customFormat="1" ht="15" customHeight="1" x14ac:dyDescent="0.25">
      <c r="B853" s="36"/>
      <c r="C853" s="39"/>
      <c r="D853" s="39"/>
      <c r="E853" s="30"/>
      <c r="F853" s="30"/>
      <c r="H853" s="36"/>
    </row>
    <row r="854" spans="2:8" s="35" customFormat="1" ht="15" customHeight="1" x14ac:dyDescent="0.25">
      <c r="B854" s="36"/>
      <c r="C854" s="39"/>
      <c r="D854" s="39"/>
      <c r="E854" s="30"/>
      <c r="F854" s="30"/>
      <c r="H854" s="36"/>
    </row>
    <row r="855" spans="2:8" s="35" customFormat="1" ht="15" customHeight="1" x14ac:dyDescent="0.25">
      <c r="B855" s="36"/>
      <c r="C855" s="39"/>
      <c r="D855" s="39"/>
      <c r="E855" s="30"/>
      <c r="F855" s="30"/>
      <c r="H855" s="36"/>
    </row>
    <row r="856" spans="2:8" s="35" customFormat="1" ht="15" customHeight="1" x14ac:dyDescent="0.25">
      <c r="B856" s="36"/>
      <c r="C856" s="39"/>
      <c r="D856" s="39"/>
      <c r="E856" s="30"/>
      <c r="F856" s="30"/>
      <c r="H856" s="36"/>
    </row>
    <row r="857" spans="2:8" s="35" customFormat="1" ht="15" customHeight="1" x14ac:dyDescent="0.25">
      <c r="B857" s="36"/>
      <c r="C857" s="39"/>
      <c r="D857" s="39"/>
      <c r="E857" s="30"/>
      <c r="F857" s="30"/>
      <c r="H857" s="36"/>
    </row>
    <row r="858" spans="2:8" s="35" customFormat="1" ht="15" customHeight="1" x14ac:dyDescent="0.25">
      <c r="B858" s="36"/>
      <c r="C858" s="39"/>
      <c r="D858" s="39"/>
      <c r="E858" s="30"/>
      <c r="F858" s="30"/>
      <c r="H858" s="36"/>
    </row>
    <row r="859" spans="2:8" s="35" customFormat="1" ht="15" customHeight="1" x14ac:dyDescent="0.25">
      <c r="B859" s="36"/>
      <c r="C859" s="39"/>
      <c r="D859" s="39"/>
      <c r="E859" s="30"/>
      <c r="F859" s="30"/>
      <c r="H859" s="36"/>
    </row>
    <row r="860" spans="2:8" s="35" customFormat="1" ht="15" customHeight="1" x14ac:dyDescent="0.25">
      <c r="B860" s="36"/>
      <c r="C860" s="39"/>
      <c r="D860" s="39"/>
      <c r="E860" s="30"/>
      <c r="F860" s="30"/>
      <c r="H860" s="36"/>
    </row>
    <row r="861" spans="2:8" s="35" customFormat="1" ht="15" customHeight="1" x14ac:dyDescent="0.25">
      <c r="B861" s="36"/>
      <c r="C861" s="39"/>
      <c r="D861" s="39"/>
      <c r="E861" s="30"/>
      <c r="F861" s="30"/>
      <c r="H861" s="36"/>
    </row>
    <row r="862" spans="2:8" s="35" customFormat="1" ht="15" customHeight="1" x14ac:dyDescent="0.25">
      <c r="B862" s="36"/>
      <c r="C862" s="39"/>
      <c r="D862" s="39"/>
      <c r="E862" s="30"/>
      <c r="F862" s="30"/>
      <c r="H862" s="36"/>
    </row>
    <row r="863" spans="2:8" s="35" customFormat="1" ht="15" customHeight="1" x14ac:dyDescent="0.25">
      <c r="B863" s="36"/>
      <c r="C863" s="39"/>
      <c r="D863" s="39"/>
      <c r="E863" s="30"/>
      <c r="F863" s="30"/>
      <c r="H863" s="36"/>
    </row>
    <row r="864" spans="2:8" s="35" customFormat="1" ht="15" customHeight="1" x14ac:dyDescent="0.25">
      <c r="B864" s="36"/>
      <c r="C864" s="39"/>
      <c r="D864" s="39"/>
      <c r="E864" s="30"/>
      <c r="F864" s="30"/>
      <c r="H864" s="36"/>
    </row>
    <row r="865" spans="2:8" s="35" customFormat="1" ht="15" customHeight="1" x14ac:dyDescent="0.25">
      <c r="B865" s="36"/>
      <c r="C865" s="39"/>
      <c r="D865" s="39"/>
      <c r="E865" s="30"/>
      <c r="F865" s="30"/>
      <c r="H865" s="36"/>
    </row>
    <row r="866" spans="2:8" s="35" customFormat="1" ht="15" customHeight="1" x14ac:dyDescent="0.25">
      <c r="B866" s="36"/>
      <c r="C866" s="39"/>
      <c r="D866" s="39"/>
      <c r="E866" s="30"/>
      <c r="F866" s="30"/>
      <c r="H866" s="36"/>
    </row>
    <row r="867" spans="2:8" s="35" customFormat="1" ht="15" customHeight="1" x14ac:dyDescent="0.25">
      <c r="B867" s="36"/>
      <c r="C867" s="39"/>
      <c r="D867" s="39"/>
      <c r="E867" s="30"/>
      <c r="F867" s="30"/>
      <c r="H867" s="36"/>
    </row>
    <row r="868" spans="2:8" s="35" customFormat="1" ht="15" customHeight="1" x14ac:dyDescent="0.25">
      <c r="B868" s="36"/>
      <c r="C868" s="39"/>
      <c r="D868" s="39"/>
      <c r="E868" s="30"/>
      <c r="F868" s="30"/>
      <c r="H868" s="36"/>
    </row>
    <row r="869" spans="2:8" s="35" customFormat="1" ht="15" customHeight="1" x14ac:dyDescent="0.25">
      <c r="B869" s="36"/>
      <c r="C869" s="39"/>
      <c r="D869" s="39"/>
      <c r="E869" s="30"/>
      <c r="F869" s="30"/>
      <c r="H869" s="36"/>
    </row>
    <row r="870" spans="2:8" s="35" customFormat="1" ht="15" customHeight="1" x14ac:dyDescent="0.25">
      <c r="B870" s="36"/>
      <c r="C870" s="39"/>
      <c r="D870" s="39"/>
      <c r="E870" s="30"/>
      <c r="F870" s="30"/>
      <c r="H870" s="36"/>
    </row>
    <row r="871" spans="2:8" s="35" customFormat="1" ht="15" customHeight="1" x14ac:dyDescent="0.25">
      <c r="B871" s="36"/>
      <c r="C871" s="39"/>
      <c r="D871" s="39"/>
      <c r="E871" s="30"/>
      <c r="F871" s="30"/>
      <c r="H871" s="36"/>
    </row>
    <row r="872" spans="2:8" s="35" customFormat="1" ht="15" customHeight="1" x14ac:dyDescent="0.25">
      <c r="B872" s="36"/>
      <c r="C872" s="39"/>
      <c r="D872" s="39"/>
      <c r="E872" s="30"/>
      <c r="F872" s="30"/>
      <c r="H872" s="36"/>
    </row>
    <row r="873" spans="2:8" s="35" customFormat="1" ht="15" customHeight="1" x14ac:dyDescent="0.25">
      <c r="B873" s="36"/>
      <c r="C873" s="39"/>
      <c r="D873" s="39"/>
      <c r="E873" s="30"/>
      <c r="F873" s="30"/>
      <c r="H873" s="36"/>
    </row>
    <row r="874" spans="2:8" s="35" customFormat="1" ht="15" customHeight="1" x14ac:dyDescent="0.25">
      <c r="B874" s="36"/>
      <c r="C874" s="39"/>
      <c r="D874" s="39"/>
      <c r="E874" s="30"/>
      <c r="F874" s="30"/>
      <c r="H874" s="36"/>
    </row>
    <row r="875" spans="2:8" s="35" customFormat="1" ht="15" customHeight="1" x14ac:dyDescent="0.25">
      <c r="B875" s="36"/>
      <c r="C875" s="39"/>
      <c r="D875" s="39"/>
      <c r="E875" s="30"/>
      <c r="F875" s="30"/>
      <c r="H875" s="36"/>
    </row>
    <row r="876" spans="2:8" s="35" customFormat="1" ht="15" customHeight="1" x14ac:dyDescent="0.25">
      <c r="B876" s="36"/>
      <c r="C876" s="39"/>
      <c r="D876" s="39"/>
      <c r="E876" s="30"/>
      <c r="F876" s="30"/>
      <c r="H876" s="36"/>
    </row>
    <row r="877" spans="2:8" s="35" customFormat="1" ht="15" customHeight="1" x14ac:dyDescent="0.25">
      <c r="B877" s="36"/>
      <c r="C877" s="39"/>
      <c r="D877" s="39"/>
      <c r="E877" s="30"/>
      <c r="F877" s="30"/>
      <c r="H877" s="36"/>
    </row>
    <row r="878" spans="2:8" s="35" customFormat="1" ht="15" customHeight="1" x14ac:dyDescent="0.25">
      <c r="B878" s="36"/>
      <c r="C878" s="39"/>
      <c r="D878" s="39"/>
      <c r="E878" s="30"/>
      <c r="F878" s="30"/>
      <c r="H878" s="36"/>
    </row>
    <row r="879" spans="2:8" s="35" customFormat="1" ht="15" customHeight="1" x14ac:dyDescent="0.25">
      <c r="B879" s="36"/>
      <c r="C879" s="39"/>
      <c r="D879" s="39"/>
      <c r="E879" s="30"/>
      <c r="F879" s="30"/>
      <c r="H879" s="36"/>
    </row>
    <row r="880" spans="2:8" s="35" customFormat="1" ht="15" customHeight="1" x14ac:dyDescent="0.25">
      <c r="B880" s="36"/>
      <c r="C880" s="39"/>
      <c r="D880" s="39"/>
      <c r="E880" s="30"/>
      <c r="F880" s="30"/>
      <c r="H880" s="36"/>
    </row>
    <row r="881" spans="2:8" s="35" customFormat="1" ht="15" customHeight="1" x14ac:dyDescent="0.25">
      <c r="B881" s="36"/>
      <c r="C881" s="39"/>
      <c r="D881" s="39"/>
      <c r="E881" s="30"/>
      <c r="F881" s="30"/>
      <c r="H881" s="36"/>
    </row>
    <row r="882" spans="2:8" s="35" customFormat="1" ht="15" customHeight="1" x14ac:dyDescent="0.25">
      <c r="B882" s="36"/>
      <c r="C882" s="39"/>
      <c r="D882" s="39"/>
      <c r="E882" s="30"/>
      <c r="F882" s="30"/>
      <c r="H882" s="36"/>
    </row>
    <row r="883" spans="2:8" s="35" customFormat="1" ht="15" customHeight="1" x14ac:dyDescent="0.25">
      <c r="B883" s="36"/>
      <c r="C883" s="39"/>
      <c r="D883" s="39"/>
      <c r="E883" s="30"/>
      <c r="F883" s="30"/>
      <c r="H883" s="36"/>
    </row>
    <row r="884" spans="2:8" s="35" customFormat="1" ht="15" customHeight="1" x14ac:dyDescent="0.25">
      <c r="B884" s="36"/>
      <c r="C884" s="39"/>
      <c r="D884" s="39"/>
      <c r="E884" s="30"/>
      <c r="F884" s="30"/>
      <c r="H884" s="36"/>
    </row>
    <row r="885" spans="2:8" s="35" customFormat="1" ht="15" customHeight="1" x14ac:dyDescent="0.25">
      <c r="B885" s="36"/>
      <c r="C885" s="39"/>
      <c r="D885" s="39"/>
      <c r="E885" s="30"/>
      <c r="F885" s="30"/>
      <c r="H885" s="36"/>
    </row>
    <row r="886" spans="2:8" s="35" customFormat="1" ht="15" customHeight="1" x14ac:dyDescent="0.25">
      <c r="B886" s="36"/>
      <c r="C886" s="39"/>
      <c r="D886" s="39"/>
      <c r="E886" s="30"/>
      <c r="F886" s="30"/>
      <c r="H886" s="36"/>
    </row>
    <row r="887" spans="2:8" s="35" customFormat="1" ht="15" customHeight="1" x14ac:dyDescent="0.25">
      <c r="B887" s="36"/>
      <c r="C887" s="39"/>
      <c r="D887" s="39"/>
      <c r="E887" s="30"/>
      <c r="F887" s="30"/>
      <c r="H887" s="36"/>
    </row>
    <row r="888" spans="2:8" s="35" customFormat="1" ht="15" customHeight="1" x14ac:dyDescent="0.25">
      <c r="B888" s="36"/>
      <c r="C888" s="39"/>
      <c r="D888" s="39"/>
      <c r="E888" s="30"/>
      <c r="F888" s="30"/>
      <c r="H888" s="36"/>
    </row>
    <row r="889" spans="2:8" s="35" customFormat="1" ht="15" customHeight="1" x14ac:dyDescent="0.25">
      <c r="B889" s="36"/>
      <c r="C889" s="39"/>
      <c r="D889" s="39"/>
      <c r="E889" s="30"/>
      <c r="F889" s="30"/>
      <c r="H889" s="36"/>
    </row>
    <row r="890" spans="2:8" s="35" customFormat="1" ht="15" customHeight="1" x14ac:dyDescent="0.25">
      <c r="B890" s="36"/>
      <c r="C890" s="39"/>
      <c r="D890" s="39"/>
      <c r="E890" s="30"/>
      <c r="F890" s="30"/>
      <c r="H890" s="36"/>
    </row>
    <row r="891" spans="2:8" s="35" customFormat="1" ht="15" customHeight="1" x14ac:dyDescent="0.25">
      <c r="B891" s="36"/>
      <c r="C891" s="39"/>
      <c r="D891" s="39"/>
      <c r="E891" s="30"/>
      <c r="F891" s="30"/>
      <c r="H891" s="36"/>
    </row>
    <row r="892" spans="2:8" s="35" customFormat="1" ht="15" customHeight="1" x14ac:dyDescent="0.25">
      <c r="B892" s="36"/>
      <c r="C892" s="39"/>
      <c r="D892" s="39"/>
      <c r="E892" s="30"/>
      <c r="F892" s="30"/>
      <c r="H892" s="36"/>
    </row>
    <row r="893" spans="2:8" s="35" customFormat="1" ht="15" customHeight="1" x14ac:dyDescent="0.25">
      <c r="B893" s="36"/>
      <c r="C893" s="39"/>
      <c r="D893" s="39"/>
      <c r="E893" s="30"/>
      <c r="F893" s="30"/>
      <c r="H893" s="36"/>
    </row>
    <row r="894" spans="2:8" s="35" customFormat="1" ht="15" customHeight="1" x14ac:dyDescent="0.25">
      <c r="B894" s="36"/>
      <c r="C894" s="39"/>
      <c r="D894" s="39"/>
      <c r="E894" s="30"/>
      <c r="F894" s="30"/>
      <c r="H894" s="36"/>
    </row>
    <row r="895" spans="2:8" s="35" customFormat="1" ht="15" customHeight="1" x14ac:dyDescent="0.25">
      <c r="B895" s="36"/>
      <c r="C895" s="39"/>
      <c r="D895" s="39"/>
      <c r="E895" s="30"/>
      <c r="F895" s="30"/>
      <c r="H895" s="36"/>
    </row>
    <row r="896" spans="2:8" s="35" customFormat="1" ht="15" customHeight="1" x14ac:dyDescent="0.25">
      <c r="B896" s="36"/>
      <c r="C896" s="39"/>
      <c r="D896" s="39"/>
      <c r="E896" s="30"/>
      <c r="F896" s="30"/>
      <c r="H896" s="36"/>
    </row>
    <row r="897" spans="2:8" s="35" customFormat="1" ht="15" customHeight="1" x14ac:dyDescent="0.25">
      <c r="B897" s="36"/>
      <c r="C897" s="39"/>
      <c r="D897" s="39"/>
      <c r="E897" s="30"/>
      <c r="F897" s="30"/>
      <c r="H897" s="36"/>
    </row>
    <row r="898" spans="2:8" s="35" customFormat="1" ht="15" customHeight="1" x14ac:dyDescent="0.25">
      <c r="B898" s="36"/>
      <c r="C898" s="39"/>
      <c r="D898" s="39"/>
      <c r="E898" s="30"/>
      <c r="F898" s="30"/>
      <c r="H898" s="36"/>
    </row>
    <row r="899" spans="2:8" s="35" customFormat="1" ht="15" customHeight="1" x14ac:dyDescent="0.25">
      <c r="B899" s="36"/>
      <c r="C899" s="39"/>
      <c r="D899" s="39"/>
      <c r="E899" s="30"/>
      <c r="F899" s="30"/>
      <c r="H899" s="36"/>
    </row>
    <row r="900" spans="2:8" s="35" customFormat="1" ht="15" customHeight="1" x14ac:dyDescent="0.25">
      <c r="B900" s="36"/>
      <c r="C900" s="39"/>
      <c r="D900" s="39"/>
      <c r="E900" s="30"/>
      <c r="F900" s="30"/>
      <c r="H900" s="36"/>
    </row>
    <row r="901" spans="2:8" s="35" customFormat="1" ht="15" customHeight="1" x14ac:dyDescent="0.25">
      <c r="B901" s="36"/>
      <c r="C901" s="39"/>
      <c r="D901" s="39"/>
      <c r="E901" s="30"/>
      <c r="F901" s="30"/>
      <c r="H901" s="36"/>
    </row>
    <row r="902" spans="2:8" s="35" customFormat="1" ht="15" customHeight="1" x14ac:dyDescent="0.25">
      <c r="B902" s="36"/>
      <c r="C902" s="39"/>
      <c r="D902" s="39"/>
      <c r="E902" s="30"/>
      <c r="F902" s="30"/>
      <c r="H902" s="36"/>
    </row>
    <row r="903" spans="2:8" s="35" customFormat="1" ht="15" customHeight="1" x14ac:dyDescent="0.25">
      <c r="B903" s="36"/>
      <c r="C903" s="39"/>
      <c r="D903" s="39"/>
      <c r="E903" s="30"/>
      <c r="F903" s="30"/>
      <c r="H903" s="36"/>
    </row>
    <row r="904" spans="2:8" s="35" customFormat="1" ht="15" customHeight="1" x14ac:dyDescent="0.25">
      <c r="B904" s="36"/>
      <c r="C904" s="39"/>
      <c r="D904" s="39"/>
      <c r="E904" s="30"/>
      <c r="F904" s="30"/>
      <c r="H904" s="36"/>
    </row>
    <row r="905" spans="2:8" s="35" customFormat="1" ht="15" customHeight="1" x14ac:dyDescent="0.25">
      <c r="B905" s="36"/>
      <c r="C905" s="39"/>
      <c r="D905" s="39"/>
      <c r="E905" s="30"/>
      <c r="F905" s="30"/>
      <c r="H905" s="36"/>
    </row>
    <row r="906" spans="2:8" s="35" customFormat="1" ht="15" customHeight="1" x14ac:dyDescent="0.25">
      <c r="B906" s="36"/>
      <c r="C906" s="39"/>
      <c r="D906" s="39"/>
      <c r="E906" s="30"/>
      <c r="F906" s="30"/>
      <c r="H906" s="36"/>
    </row>
    <row r="907" spans="2:8" s="35" customFormat="1" ht="15" customHeight="1" x14ac:dyDescent="0.25">
      <c r="B907" s="36"/>
      <c r="C907" s="39"/>
      <c r="D907" s="39"/>
      <c r="E907" s="30"/>
      <c r="F907" s="30"/>
      <c r="H907" s="36"/>
    </row>
    <row r="908" spans="2:8" s="35" customFormat="1" ht="15" customHeight="1" x14ac:dyDescent="0.25">
      <c r="B908" s="36"/>
      <c r="C908" s="39"/>
      <c r="D908" s="39"/>
      <c r="E908" s="30"/>
      <c r="F908" s="30"/>
      <c r="H908" s="36"/>
    </row>
    <row r="909" spans="2:8" s="35" customFormat="1" ht="15" customHeight="1" x14ac:dyDescent="0.25">
      <c r="B909" s="36"/>
      <c r="C909" s="39"/>
      <c r="D909" s="39"/>
      <c r="E909" s="30"/>
      <c r="F909" s="30"/>
      <c r="H909" s="36"/>
    </row>
    <row r="910" spans="2:8" s="35" customFormat="1" ht="15" customHeight="1" x14ac:dyDescent="0.25">
      <c r="B910" s="36"/>
      <c r="C910" s="39"/>
      <c r="D910" s="39"/>
      <c r="E910" s="30"/>
      <c r="F910" s="30"/>
      <c r="H910" s="36"/>
    </row>
    <row r="911" spans="2:8" s="35" customFormat="1" ht="15" customHeight="1" x14ac:dyDescent="0.25">
      <c r="B911" s="36"/>
      <c r="C911" s="39"/>
      <c r="D911" s="39"/>
      <c r="E911" s="30"/>
      <c r="F911" s="30"/>
      <c r="H911" s="36"/>
    </row>
    <row r="912" spans="2:8" s="35" customFormat="1" ht="15" customHeight="1" x14ac:dyDescent="0.25">
      <c r="B912" s="36"/>
      <c r="C912" s="39"/>
      <c r="D912" s="39"/>
      <c r="E912" s="30"/>
      <c r="F912" s="30"/>
      <c r="H912" s="36"/>
    </row>
    <row r="913" spans="2:8" s="35" customFormat="1" ht="15" customHeight="1" x14ac:dyDescent="0.25">
      <c r="B913" s="36"/>
      <c r="C913" s="39"/>
      <c r="D913" s="39"/>
      <c r="E913" s="30"/>
      <c r="F913" s="30"/>
      <c r="H913" s="36"/>
    </row>
    <row r="914" spans="2:8" s="35" customFormat="1" ht="15" customHeight="1" x14ac:dyDescent="0.25">
      <c r="B914" s="36"/>
      <c r="C914" s="39"/>
      <c r="D914" s="39"/>
      <c r="E914" s="30"/>
      <c r="F914" s="30"/>
      <c r="H914" s="36"/>
    </row>
    <row r="915" spans="2:8" s="35" customFormat="1" ht="15" customHeight="1" x14ac:dyDescent="0.25">
      <c r="B915" s="36"/>
      <c r="C915" s="39"/>
      <c r="D915" s="39"/>
      <c r="E915" s="30"/>
      <c r="F915" s="30"/>
      <c r="H915" s="36"/>
    </row>
    <row r="916" spans="2:8" s="35" customFormat="1" ht="15" customHeight="1" x14ac:dyDescent="0.25">
      <c r="B916" s="36"/>
      <c r="C916" s="39"/>
      <c r="D916" s="39"/>
      <c r="E916" s="30"/>
      <c r="F916" s="30"/>
      <c r="H916" s="36"/>
    </row>
    <row r="917" spans="2:8" s="35" customFormat="1" ht="15" customHeight="1" x14ac:dyDescent="0.25">
      <c r="B917" s="36"/>
      <c r="C917" s="39"/>
      <c r="D917" s="39"/>
      <c r="E917" s="30"/>
      <c r="F917" s="30"/>
      <c r="H917" s="36"/>
    </row>
    <row r="918" spans="2:8" s="35" customFormat="1" ht="15" customHeight="1" x14ac:dyDescent="0.25">
      <c r="B918" s="36"/>
      <c r="C918" s="39"/>
      <c r="D918" s="39"/>
      <c r="E918" s="30"/>
      <c r="F918" s="30"/>
      <c r="H918" s="36"/>
    </row>
    <row r="919" spans="2:8" s="35" customFormat="1" ht="15" customHeight="1" x14ac:dyDescent="0.25">
      <c r="B919" s="36"/>
      <c r="C919" s="39"/>
      <c r="D919" s="39"/>
      <c r="E919" s="30"/>
      <c r="F919" s="30"/>
      <c r="H919" s="36"/>
    </row>
    <row r="920" spans="2:8" s="35" customFormat="1" ht="15" customHeight="1" x14ac:dyDescent="0.25">
      <c r="B920" s="36"/>
      <c r="C920" s="39"/>
      <c r="D920" s="39"/>
      <c r="E920" s="30"/>
      <c r="F920" s="30"/>
      <c r="H920" s="36"/>
    </row>
    <row r="921" spans="2:8" s="35" customFormat="1" ht="15" customHeight="1" x14ac:dyDescent="0.25">
      <c r="B921" s="36"/>
      <c r="C921" s="39"/>
      <c r="D921" s="39"/>
      <c r="E921" s="30"/>
      <c r="F921" s="30"/>
      <c r="H921" s="36"/>
    </row>
    <row r="922" spans="2:8" s="35" customFormat="1" ht="15" customHeight="1" x14ac:dyDescent="0.25">
      <c r="B922" s="36"/>
      <c r="C922" s="39"/>
      <c r="D922" s="39"/>
      <c r="E922" s="30"/>
      <c r="F922" s="30"/>
      <c r="H922" s="36"/>
    </row>
    <row r="923" spans="2:8" s="35" customFormat="1" ht="15" customHeight="1" x14ac:dyDescent="0.25">
      <c r="B923" s="36"/>
      <c r="C923" s="39"/>
      <c r="D923" s="39"/>
      <c r="E923" s="30"/>
      <c r="F923" s="30"/>
      <c r="H923" s="36"/>
    </row>
    <row r="924" spans="2:8" s="35" customFormat="1" ht="15" customHeight="1" x14ac:dyDescent="0.25">
      <c r="B924" s="36"/>
      <c r="C924" s="39"/>
      <c r="D924" s="39"/>
      <c r="E924" s="30"/>
      <c r="F924" s="30"/>
      <c r="H924" s="36"/>
    </row>
    <row r="925" spans="2:8" s="35" customFormat="1" ht="15" customHeight="1" x14ac:dyDescent="0.25">
      <c r="B925" s="36"/>
      <c r="C925" s="39"/>
      <c r="D925" s="39"/>
      <c r="E925" s="30"/>
      <c r="F925" s="30"/>
      <c r="H925" s="36"/>
    </row>
    <row r="926" spans="2:8" s="35" customFormat="1" ht="15" customHeight="1" x14ac:dyDescent="0.25">
      <c r="B926" s="36"/>
      <c r="C926" s="39"/>
      <c r="D926" s="39"/>
      <c r="E926" s="30"/>
      <c r="F926" s="30"/>
      <c r="H926" s="36"/>
    </row>
    <row r="927" spans="2:8" s="35" customFormat="1" ht="15" customHeight="1" x14ac:dyDescent="0.25">
      <c r="B927" s="36"/>
      <c r="C927" s="39"/>
      <c r="D927" s="39"/>
      <c r="E927" s="30"/>
      <c r="F927" s="30"/>
      <c r="H927" s="36"/>
    </row>
    <row r="928" spans="2:8" s="35" customFormat="1" ht="15" customHeight="1" x14ac:dyDescent="0.25">
      <c r="B928" s="36"/>
      <c r="C928" s="39"/>
      <c r="D928" s="39"/>
      <c r="E928" s="30"/>
      <c r="F928" s="30"/>
      <c r="H928" s="36"/>
    </row>
    <row r="929" spans="2:8" s="35" customFormat="1" ht="15" customHeight="1" x14ac:dyDescent="0.25">
      <c r="B929" s="36"/>
      <c r="C929" s="39"/>
      <c r="D929" s="39"/>
      <c r="E929" s="30"/>
      <c r="F929" s="30"/>
      <c r="H929" s="36"/>
    </row>
    <row r="930" spans="2:8" s="35" customFormat="1" ht="15" customHeight="1" x14ac:dyDescent="0.25">
      <c r="B930" s="36"/>
      <c r="C930" s="39"/>
      <c r="D930" s="39"/>
      <c r="E930" s="30"/>
      <c r="F930" s="30"/>
      <c r="H930" s="36"/>
    </row>
    <row r="931" spans="2:8" s="35" customFormat="1" ht="15" customHeight="1" x14ac:dyDescent="0.25">
      <c r="B931" s="36"/>
      <c r="C931" s="39"/>
      <c r="D931" s="39"/>
      <c r="E931" s="30"/>
      <c r="F931" s="30"/>
      <c r="H931" s="36"/>
    </row>
    <row r="932" spans="2:8" s="35" customFormat="1" ht="15" customHeight="1" x14ac:dyDescent="0.25">
      <c r="B932" s="36"/>
      <c r="C932" s="39"/>
      <c r="D932" s="39"/>
      <c r="E932" s="30"/>
      <c r="F932" s="30"/>
      <c r="H932" s="36"/>
    </row>
    <row r="933" spans="2:8" s="35" customFormat="1" ht="15" customHeight="1" x14ac:dyDescent="0.25">
      <c r="B933" s="36"/>
      <c r="C933" s="39"/>
      <c r="D933" s="39"/>
      <c r="E933" s="30"/>
      <c r="F933" s="30"/>
      <c r="H933" s="36"/>
    </row>
    <row r="934" spans="2:8" s="35" customFormat="1" ht="15" customHeight="1" x14ac:dyDescent="0.25">
      <c r="B934" s="36"/>
      <c r="C934" s="39"/>
      <c r="D934" s="39"/>
      <c r="E934" s="30"/>
      <c r="F934" s="30"/>
      <c r="H934" s="36"/>
    </row>
    <row r="935" spans="2:8" s="35" customFormat="1" ht="15" customHeight="1" x14ac:dyDescent="0.25">
      <c r="B935" s="36"/>
      <c r="C935" s="39"/>
      <c r="D935" s="39"/>
      <c r="E935" s="30"/>
      <c r="F935" s="30"/>
      <c r="H935" s="36"/>
    </row>
    <row r="936" spans="2:8" s="35" customFormat="1" ht="15" customHeight="1" x14ac:dyDescent="0.25">
      <c r="B936" s="36"/>
      <c r="C936" s="39"/>
      <c r="D936" s="39"/>
      <c r="E936" s="30"/>
      <c r="F936" s="30"/>
      <c r="H936" s="36"/>
    </row>
    <row r="937" spans="2:8" s="35" customFormat="1" ht="15" customHeight="1" x14ac:dyDescent="0.25">
      <c r="B937" s="36"/>
      <c r="C937" s="39"/>
      <c r="D937" s="39"/>
      <c r="E937" s="30"/>
      <c r="F937" s="30"/>
      <c r="H937" s="36"/>
    </row>
    <row r="938" spans="2:8" s="35" customFormat="1" ht="15" customHeight="1" x14ac:dyDescent="0.25">
      <c r="B938" s="36"/>
      <c r="C938" s="39"/>
      <c r="D938" s="39"/>
      <c r="E938" s="30"/>
      <c r="F938" s="30"/>
      <c r="H938" s="36"/>
    </row>
    <row r="939" spans="2:8" s="35" customFormat="1" ht="15" customHeight="1" x14ac:dyDescent="0.25">
      <c r="B939" s="36"/>
      <c r="C939" s="39"/>
      <c r="D939" s="39"/>
      <c r="E939" s="30"/>
      <c r="F939" s="30"/>
      <c r="H939" s="36"/>
    </row>
    <row r="940" spans="2:8" s="35" customFormat="1" ht="15" customHeight="1" x14ac:dyDescent="0.25">
      <c r="B940" s="36"/>
      <c r="C940" s="39"/>
      <c r="D940" s="39"/>
      <c r="E940" s="30"/>
      <c r="F940" s="30"/>
      <c r="H940" s="36"/>
    </row>
    <row r="941" spans="2:8" s="35" customFormat="1" ht="15" customHeight="1" x14ac:dyDescent="0.25">
      <c r="B941" s="36"/>
      <c r="C941" s="39"/>
      <c r="D941" s="39"/>
      <c r="E941" s="30"/>
      <c r="F941" s="30"/>
      <c r="H941" s="36"/>
    </row>
    <row r="942" spans="2:8" s="35" customFormat="1" ht="15" customHeight="1" x14ac:dyDescent="0.25">
      <c r="B942" s="36"/>
      <c r="C942" s="39"/>
      <c r="D942" s="39"/>
      <c r="E942" s="30"/>
      <c r="F942" s="30"/>
      <c r="H942" s="36"/>
    </row>
    <row r="943" spans="2:8" s="35" customFormat="1" ht="15" customHeight="1" x14ac:dyDescent="0.25">
      <c r="B943" s="36"/>
      <c r="C943" s="39"/>
      <c r="D943" s="39"/>
      <c r="E943" s="30"/>
      <c r="F943" s="30"/>
      <c r="H943" s="36"/>
    </row>
    <row r="944" spans="2:8" s="35" customFormat="1" ht="15" customHeight="1" x14ac:dyDescent="0.25">
      <c r="B944" s="36"/>
      <c r="C944" s="39"/>
      <c r="D944" s="39"/>
      <c r="E944" s="30"/>
      <c r="F944" s="30"/>
      <c r="H944" s="36"/>
    </row>
    <row r="945" spans="2:8" s="35" customFormat="1" ht="15" customHeight="1" x14ac:dyDescent="0.25">
      <c r="B945" s="36"/>
      <c r="C945" s="39"/>
      <c r="D945" s="39"/>
      <c r="E945" s="30"/>
      <c r="F945" s="30"/>
      <c r="H945" s="36"/>
    </row>
    <row r="946" spans="2:8" s="35" customFormat="1" ht="15" customHeight="1" x14ac:dyDescent="0.25">
      <c r="B946" s="36"/>
      <c r="C946" s="39"/>
      <c r="D946" s="39"/>
      <c r="E946" s="30"/>
      <c r="F946" s="30"/>
      <c r="H946" s="36"/>
    </row>
    <row r="947" spans="2:8" s="35" customFormat="1" ht="15" customHeight="1" x14ac:dyDescent="0.25">
      <c r="B947" s="36"/>
      <c r="C947" s="39"/>
      <c r="D947" s="39"/>
      <c r="E947" s="30"/>
      <c r="F947" s="30"/>
      <c r="H947" s="36"/>
    </row>
    <row r="948" spans="2:8" s="35" customFormat="1" ht="15" customHeight="1" x14ac:dyDescent="0.25">
      <c r="B948" s="36"/>
      <c r="C948" s="39"/>
      <c r="D948" s="39"/>
      <c r="E948" s="30"/>
      <c r="F948" s="30"/>
      <c r="H948" s="36"/>
    </row>
    <row r="949" spans="2:8" s="35" customFormat="1" ht="15" customHeight="1" x14ac:dyDescent="0.25">
      <c r="B949" s="36"/>
      <c r="C949" s="39"/>
      <c r="D949" s="39"/>
      <c r="E949" s="30"/>
      <c r="F949" s="30"/>
      <c r="H949" s="36"/>
    </row>
    <row r="950" spans="2:8" s="35" customFormat="1" ht="15" customHeight="1" x14ac:dyDescent="0.25">
      <c r="B950" s="36"/>
      <c r="C950" s="39"/>
      <c r="D950" s="39"/>
      <c r="E950" s="30"/>
      <c r="F950" s="30"/>
      <c r="H950" s="36"/>
    </row>
    <row r="951" spans="2:8" s="35" customFormat="1" ht="15" customHeight="1" x14ac:dyDescent="0.25">
      <c r="B951" s="36"/>
      <c r="C951" s="39"/>
      <c r="D951" s="39"/>
      <c r="E951" s="30"/>
      <c r="F951" s="30"/>
      <c r="H951" s="36"/>
    </row>
    <row r="952" spans="2:8" s="35" customFormat="1" ht="15" customHeight="1" x14ac:dyDescent="0.25">
      <c r="B952" s="36"/>
      <c r="C952" s="39"/>
      <c r="D952" s="39"/>
      <c r="E952" s="30"/>
      <c r="F952" s="30"/>
      <c r="H952" s="36"/>
    </row>
    <row r="953" spans="2:8" s="35" customFormat="1" ht="15" customHeight="1" x14ac:dyDescent="0.25">
      <c r="B953" s="36"/>
      <c r="C953" s="39"/>
      <c r="D953" s="39"/>
      <c r="E953" s="30"/>
      <c r="F953" s="30"/>
      <c r="H953" s="36"/>
    </row>
    <row r="954" spans="2:8" s="35" customFormat="1" ht="15" customHeight="1" x14ac:dyDescent="0.25">
      <c r="B954" s="36"/>
      <c r="C954" s="39"/>
      <c r="D954" s="39"/>
      <c r="E954" s="30"/>
      <c r="F954" s="30"/>
      <c r="H954" s="36"/>
    </row>
    <row r="955" spans="2:8" s="35" customFormat="1" ht="15" customHeight="1" x14ac:dyDescent="0.25">
      <c r="B955" s="36"/>
      <c r="C955" s="39"/>
      <c r="D955" s="39"/>
      <c r="E955" s="30"/>
      <c r="F955" s="30"/>
      <c r="H955" s="36"/>
    </row>
    <row r="956" spans="2:8" s="35" customFormat="1" ht="15" customHeight="1" x14ac:dyDescent="0.25">
      <c r="B956" s="36"/>
      <c r="C956" s="39"/>
      <c r="D956" s="39"/>
      <c r="E956" s="30"/>
      <c r="F956" s="30"/>
      <c r="H956" s="36"/>
    </row>
    <row r="957" spans="2:8" s="35" customFormat="1" ht="15" customHeight="1" x14ac:dyDescent="0.25">
      <c r="B957" s="36"/>
      <c r="C957" s="39"/>
      <c r="D957" s="39"/>
      <c r="E957" s="30"/>
      <c r="F957" s="30"/>
      <c r="H957" s="36"/>
    </row>
    <row r="958" spans="2:8" s="35" customFormat="1" ht="15" customHeight="1" x14ac:dyDescent="0.25">
      <c r="B958" s="36"/>
      <c r="C958" s="39"/>
      <c r="D958" s="39"/>
      <c r="E958" s="30"/>
      <c r="F958" s="30"/>
      <c r="H958" s="36"/>
    </row>
    <row r="959" spans="2:8" s="35" customFormat="1" ht="15" customHeight="1" x14ac:dyDescent="0.25">
      <c r="B959" s="36"/>
      <c r="C959" s="39"/>
      <c r="D959" s="39"/>
      <c r="E959" s="30"/>
      <c r="F959" s="30"/>
      <c r="H959" s="36"/>
    </row>
    <row r="960" spans="2:8" s="35" customFormat="1" ht="15" customHeight="1" x14ac:dyDescent="0.25">
      <c r="B960" s="36"/>
      <c r="C960" s="39"/>
      <c r="D960" s="39"/>
      <c r="E960" s="30"/>
      <c r="F960" s="30"/>
      <c r="H960" s="36"/>
    </row>
    <row r="961" spans="2:8" s="35" customFormat="1" ht="15" customHeight="1" x14ac:dyDescent="0.25">
      <c r="B961" s="36"/>
      <c r="C961" s="39"/>
      <c r="D961" s="39"/>
      <c r="E961" s="30"/>
      <c r="F961" s="30"/>
      <c r="H961" s="36"/>
    </row>
    <row r="962" spans="2:8" s="35" customFormat="1" ht="15" customHeight="1" x14ac:dyDescent="0.25">
      <c r="B962" s="36"/>
      <c r="C962" s="39"/>
      <c r="D962" s="39"/>
      <c r="E962" s="30"/>
      <c r="F962" s="30"/>
      <c r="H962" s="36"/>
    </row>
    <row r="963" spans="2:8" s="35" customFormat="1" ht="15" customHeight="1" x14ac:dyDescent="0.25">
      <c r="B963" s="36"/>
      <c r="C963" s="39"/>
      <c r="D963" s="39"/>
      <c r="E963" s="30"/>
      <c r="F963" s="30"/>
      <c r="H963" s="36"/>
    </row>
    <row r="964" spans="2:8" s="35" customFormat="1" ht="15" customHeight="1" x14ac:dyDescent="0.25">
      <c r="B964" s="36"/>
      <c r="C964" s="39"/>
      <c r="D964" s="39"/>
      <c r="E964" s="30"/>
      <c r="F964" s="30"/>
      <c r="H964" s="36"/>
    </row>
    <row r="965" spans="2:8" s="35" customFormat="1" ht="15" customHeight="1" x14ac:dyDescent="0.25">
      <c r="B965" s="36"/>
      <c r="C965" s="39"/>
      <c r="D965" s="39"/>
      <c r="E965" s="30"/>
      <c r="F965" s="30"/>
      <c r="H965" s="36"/>
    </row>
    <row r="966" spans="2:8" s="35" customFormat="1" ht="15" customHeight="1" x14ac:dyDescent="0.25">
      <c r="B966" s="36"/>
      <c r="C966" s="39"/>
      <c r="D966" s="39"/>
      <c r="E966" s="30"/>
      <c r="F966" s="30"/>
      <c r="H966" s="36"/>
    </row>
    <row r="967" spans="2:8" s="35" customFormat="1" ht="15" customHeight="1" x14ac:dyDescent="0.25">
      <c r="B967" s="36"/>
      <c r="C967" s="39"/>
      <c r="D967" s="39"/>
      <c r="E967" s="30"/>
      <c r="F967" s="30"/>
      <c r="H967" s="36"/>
    </row>
    <row r="968" spans="2:8" s="35" customFormat="1" ht="15" customHeight="1" x14ac:dyDescent="0.25">
      <c r="B968" s="36"/>
      <c r="C968" s="39"/>
      <c r="D968" s="39"/>
      <c r="E968" s="30"/>
      <c r="F968" s="30"/>
      <c r="H968" s="36"/>
    </row>
    <row r="969" spans="2:8" s="35" customFormat="1" ht="15" customHeight="1" x14ac:dyDescent="0.25">
      <c r="B969" s="36"/>
      <c r="C969" s="39"/>
      <c r="D969" s="39"/>
      <c r="E969" s="30"/>
      <c r="F969" s="30"/>
      <c r="H969" s="36"/>
    </row>
    <row r="970" spans="2:8" s="35" customFormat="1" ht="15" customHeight="1" x14ac:dyDescent="0.25">
      <c r="B970" s="36"/>
      <c r="C970" s="39"/>
      <c r="D970" s="39"/>
      <c r="E970" s="30"/>
      <c r="F970" s="30"/>
      <c r="H970" s="36"/>
    </row>
    <row r="971" spans="2:8" s="35" customFormat="1" ht="15" customHeight="1" x14ac:dyDescent="0.25">
      <c r="B971" s="36"/>
      <c r="C971" s="39"/>
      <c r="D971" s="39"/>
      <c r="E971" s="30"/>
      <c r="F971" s="30"/>
      <c r="H971" s="36"/>
    </row>
    <row r="972" spans="2:8" s="35" customFormat="1" ht="15" customHeight="1" x14ac:dyDescent="0.25">
      <c r="B972" s="36"/>
      <c r="C972" s="39"/>
      <c r="D972" s="39"/>
      <c r="E972" s="30"/>
      <c r="F972" s="30"/>
      <c r="H972" s="36"/>
    </row>
    <row r="973" spans="2:8" s="35" customFormat="1" ht="15" customHeight="1" x14ac:dyDescent="0.25">
      <c r="B973" s="36"/>
      <c r="C973" s="39"/>
      <c r="D973" s="39"/>
      <c r="E973" s="30"/>
      <c r="F973" s="30"/>
      <c r="H973" s="36"/>
    </row>
    <row r="974" spans="2:8" s="35" customFormat="1" ht="15" customHeight="1" x14ac:dyDescent="0.25">
      <c r="B974" s="36"/>
      <c r="C974" s="39"/>
      <c r="D974" s="39"/>
      <c r="E974" s="30"/>
      <c r="F974" s="30"/>
      <c r="H974" s="36"/>
    </row>
    <row r="975" spans="2:8" s="35" customFormat="1" ht="15" customHeight="1" x14ac:dyDescent="0.25">
      <c r="B975" s="36"/>
      <c r="C975" s="39"/>
      <c r="D975" s="39"/>
      <c r="E975" s="30"/>
      <c r="F975" s="30"/>
      <c r="H975" s="36"/>
    </row>
    <row r="976" spans="2:8" s="35" customFormat="1" ht="15" customHeight="1" x14ac:dyDescent="0.25">
      <c r="B976" s="36"/>
      <c r="C976" s="39"/>
      <c r="D976" s="39"/>
      <c r="E976" s="30"/>
      <c r="F976" s="30"/>
      <c r="H976" s="36"/>
    </row>
    <row r="977" spans="2:8" s="35" customFormat="1" ht="15" customHeight="1" x14ac:dyDescent="0.25">
      <c r="B977" s="36"/>
      <c r="C977" s="39"/>
      <c r="D977" s="39"/>
      <c r="E977" s="30"/>
      <c r="F977" s="30"/>
      <c r="H977" s="36"/>
    </row>
    <row r="978" spans="2:8" s="35" customFormat="1" ht="15" customHeight="1" x14ac:dyDescent="0.25">
      <c r="B978" s="36"/>
      <c r="C978" s="39"/>
      <c r="D978" s="39"/>
      <c r="E978" s="30"/>
      <c r="F978" s="30"/>
      <c r="H978" s="36"/>
    </row>
    <row r="979" spans="2:8" s="35" customFormat="1" ht="15" customHeight="1" x14ac:dyDescent="0.25">
      <c r="B979" s="36"/>
      <c r="C979" s="39"/>
      <c r="D979" s="39"/>
      <c r="E979" s="30"/>
      <c r="F979" s="30"/>
      <c r="H979" s="36"/>
    </row>
    <row r="980" spans="2:8" s="35" customFormat="1" ht="15" customHeight="1" x14ac:dyDescent="0.25">
      <c r="B980" s="36"/>
      <c r="C980" s="39"/>
      <c r="D980" s="39"/>
      <c r="E980" s="30"/>
      <c r="F980" s="30"/>
      <c r="H980" s="36"/>
    </row>
    <row r="981" spans="2:8" s="35" customFormat="1" ht="15" customHeight="1" x14ac:dyDescent="0.25">
      <c r="B981" s="36"/>
      <c r="C981" s="39"/>
      <c r="D981" s="39"/>
      <c r="E981" s="30"/>
      <c r="F981" s="30"/>
      <c r="H981" s="36"/>
    </row>
    <row r="982" spans="2:8" s="35" customFormat="1" ht="15" customHeight="1" x14ac:dyDescent="0.25">
      <c r="B982" s="36"/>
      <c r="C982" s="39"/>
      <c r="D982" s="39"/>
      <c r="E982" s="30"/>
      <c r="F982" s="30"/>
      <c r="H982" s="36"/>
    </row>
    <row r="983" spans="2:8" s="35" customFormat="1" ht="15" customHeight="1" x14ac:dyDescent="0.25">
      <c r="B983" s="36"/>
      <c r="C983" s="39"/>
      <c r="D983" s="39"/>
      <c r="E983" s="30"/>
      <c r="F983" s="30"/>
      <c r="H983" s="36"/>
    </row>
    <row r="984" spans="2:8" s="35" customFormat="1" ht="15" customHeight="1" x14ac:dyDescent="0.25">
      <c r="B984" s="36"/>
      <c r="C984" s="39"/>
      <c r="D984" s="39"/>
      <c r="E984" s="30"/>
      <c r="F984" s="30"/>
      <c r="H984" s="36"/>
    </row>
    <row r="985" spans="2:8" s="35" customFormat="1" ht="15" customHeight="1" x14ac:dyDescent="0.25">
      <c r="B985" s="36"/>
      <c r="C985" s="39"/>
      <c r="D985" s="39"/>
      <c r="E985" s="30"/>
      <c r="F985" s="30"/>
      <c r="H985" s="36"/>
    </row>
    <row r="986" spans="2:8" s="35" customFormat="1" ht="15" customHeight="1" x14ac:dyDescent="0.25">
      <c r="B986" s="36"/>
      <c r="C986" s="39"/>
      <c r="D986" s="39"/>
      <c r="E986" s="30"/>
      <c r="F986" s="30"/>
      <c r="H986" s="36"/>
    </row>
    <row r="987" spans="2:8" s="35" customFormat="1" ht="15" customHeight="1" x14ac:dyDescent="0.25">
      <c r="B987" s="36"/>
      <c r="C987" s="39"/>
      <c r="D987" s="39"/>
      <c r="E987" s="30"/>
      <c r="F987" s="30"/>
      <c r="H987" s="36"/>
    </row>
    <row r="988" spans="2:8" s="35" customFormat="1" ht="15" customHeight="1" x14ac:dyDescent="0.25">
      <c r="B988" s="36"/>
      <c r="C988" s="39"/>
      <c r="D988" s="39"/>
      <c r="E988" s="30"/>
      <c r="F988" s="30"/>
      <c r="H988" s="36"/>
    </row>
    <row r="989" spans="2:8" s="35" customFormat="1" ht="15" customHeight="1" x14ac:dyDescent="0.25">
      <c r="B989" s="36"/>
      <c r="C989" s="39"/>
      <c r="D989" s="39"/>
      <c r="E989" s="30"/>
      <c r="F989" s="30"/>
      <c r="H989" s="36"/>
    </row>
    <row r="990" spans="2:8" s="35" customFormat="1" ht="15" customHeight="1" x14ac:dyDescent="0.25">
      <c r="B990" s="36"/>
      <c r="C990" s="39"/>
      <c r="D990" s="39"/>
      <c r="E990" s="30"/>
      <c r="F990" s="30"/>
      <c r="H990" s="36"/>
    </row>
    <row r="991" spans="2:8" s="35" customFormat="1" ht="15" customHeight="1" x14ac:dyDescent="0.25">
      <c r="B991" s="36"/>
      <c r="C991" s="39"/>
      <c r="D991" s="39"/>
      <c r="E991" s="30"/>
      <c r="F991" s="30"/>
      <c r="H991" s="36"/>
    </row>
    <row r="992" spans="2:8" s="35" customFormat="1" ht="15" customHeight="1" x14ac:dyDescent="0.25">
      <c r="B992" s="36"/>
      <c r="C992" s="39"/>
      <c r="D992" s="39"/>
      <c r="E992" s="30"/>
      <c r="F992" s="30"/>
      <c r="H992" s="36"/>
    </row>
    <row r="993" spans="2:8" s="35" customFormat="1" ht="15" customHeight="1" x14ac:dyDescent="0.25">
      <c r="B993" s="36"/>
      <c r="C993" s="39"/>
      <c r="D993" s="39"/>
      <c r="E993" s="30"/>
      <c r="F993" s="30"/>
      <c r="H993" s="36"/>
    </row>
    <row r="994" spans="2:8" s="35" customFormat="1" ht="15" customHeight="1" x14ac:dyDescent="0.25">
      <c r="B994" s="36"/>
      <c r="C994" s="39"/>
      <c r="D994" s="39"/>
      <c r="E994" s="30"/>
      <c r="F994" s="30"/>
      <c r="H994" s="36"/>
    </row>
    <row r="995" spans="2:8" s="35" customFormat="1" ht="15" customHeight="1" x14ac:dyDescent="0.25">
      <c r="B995" s="36"/>
      <c r="C995" s="39"/>
      <c r="D995" s="39"/>
      <c r="E995" s="30"/>
      <c r="F995" s="30"/>
      <c r="H995" s="36"/>
    </row>
    <row r="996" spans="2:8" s="35" customFormat="1" ht="15" customHeight="1" x14ac:dyDescent="0.25">
      <c r="B996" s="36"/>
      <c r="C996" s="39"/>
      <c r="D996" s="39"/>
      <c r="E996" s="30"/>
      <c r="F996" s="30"/>
      <c r="H996" s="36"/>
    </row>
    <row r="997" spans="2:8" s="35" customFormat="1" ht="15" customHeight="1" x14ac:dyDescent="0.25">
      <c r="B997" s="36"/>
      <c r="C997" s="39"/>
      <c r="D997" s="39"/>
      <c r="E997" s="30"/>
      <c r="F997" s="30"/>
      <c r="H997" s="36"/>
    </row>
    <row r="998" spans="2:8" s="35" customFormat="1" ht="15" customHeight="1" x14ac:dyDescent="0.25">
      <c r="B998" s="36"/>
      <c r="C998" s="39"/>
      <c r="D998" s="39"/>
      <c r="E998" s="30"/>
      <c r="F998" s="30"/>
      <c r="H998" s="36"/>
    </row>
    <row r="999" spans="2:8" s="35" customFormat="1" ht="15" customHeight="1" x14ac:dyDescent="0.25">
      <c r="B999" s="36"/>
      <c r="C999" s="39"/>
      <c r="D999" s="39"/>
      <c r="E999" s="30"/>
      <c r="F999" s="30"/>
      <c r="H999" s="36"/>
    </row>
    <row r="1000" spans="2:8" s="35" customFormat="1" ht="15" customHeight="1" x14ac:dyDescent="0.25">
      <c r="B1000" s="36"/>
      <c r="C1000" s="39"/>
      <c r="D1000" s="39"/>
      <c r="E1000" s="30"/>
      <c r="F1000" s="30"/>
      <c r="H1000" s="36"/>
    </row>
    <row r="1001" spans="2:8" s="35" customFormat="1" ht="15" customHeight="1" x14ac:dyDescent="0.25">
      <c r="B1001" s="36"/>
      <c r="C1001" s="39"/>
      <c r="D1001" s="39"/>
      <c r="E1001" s="30"/>
      <c r="F1001" s="30"/>
      <c r="H1001" s="36"/>
    </row>
    <row r="1002" spans="2:8" s="35" customFormat="1" ht="15" customHeight="1" x14ac:dyDescent="0.25">
      <c r="B1002" s="36"/>
      <c r="C1002" s="39"/>
      <c r="D1002" s="39"/>
      <c r="E1002" s="30"/>
      <c r="F1002" s="30"/>
      <c r="H1002" s="36"/>
    </row>
    <row r="1003" spans="2:8" s="35" customFormat="1" ht="15" customHeight="1" x14ac:dyDescent="0.25">
      <c r="B1003" s="36"/>
      <c r="C1003" s="39"/>
      <c r="D1003" s="39"/>
      <c r="E1003" s="30"/>
      <c r="F1003" s="30"/>
      <c r="H1003" s="36"/>
    </row>
    <row r="1004" spans="2:8" s="35" customFormat="1" ht="15" customHeight="1" x14ac:dyDescent="0.25">
      <c r="B1004" s="36"/>
      <c r="C1004" s="39"/>
      <c r="D1004" s="39"/>
      <c r="E1004" s="30"/>
      <c r="F1004" s="30"/>
      <c r="H1004" s="36"/>
    </row>
    <row r="1005" spans="2:8" s="35" customFormat="1" ht="15" customHeight="1" x14ac:dyDescent="0.25">
      <c r="B1005" s="36"/>
      <c r="C1005" s="39"/>
      <c r="D1005" s="39"/>
      <c r="E1005" s="30"/>
      <c r="F1005" s="30"/>
      <c r="H1005" s="36"/>
    </row>
    <row r="1006" spans="2:8" s="35" customFormat="1" ht="15" customHeight="1" x14ac:dyDescent="0.25">
      <c r="B1006" s="36"/>
      <c r="C1006" s="39"/>
      <c r="D1006" s="39"/>
      <c r="E1006" s="30"/>
      <c r="F1006" s="30"/>
      <c r="H1006" s="36"/>
    </row>
    <row r="1007" spans="2:8" s="35" customFormat="1" ht="11.25" x14ac:dyDescent="0.25">
      <c r="B1007" s="36"/>
      <c r="C1007" s="39"/>
      <c r="D1007" s="39"/>
      <c r="E1007" s="30"/>
      <c r="F1007" s="30"/>
      <c r="H1007" s="36"/>
    </row>
    <row r="1008" spans="2:8" s="35" customFormat="1" ht="11.25" x14ac:dyDescent="0.25">
      <c r="B1008" s="36"/>
      <c r="C1008" s="39"/>
      <c r="D1008" s="39"/>
      <c r="E1008" s="30"/>
      <c r="F1008" s="30"/>
      <c r="H1008" s="36"/>
    </row>
    <row r="1009" spans="2:8" s="35" customFormat="1" ht="11.25" x14ac:dyDescent="0.25">
      <c r="B1009" s="36"/>
      <c r="C1009" s="39"/>
      <c r="D1009" s="39"/>
      <c r="E1009" s="30"/>
      <c r="F1009" s="30"/>
      <c r="H1009" s="36"/>
    </row>
    <row r="1010" spans="2:8" s="35" customFormat="1" ht="11.25" x14ac:dyDescent="0.25">
      <c r="B1010" s="36"/>
      <c r="C1010" s="39"/>
      <c r="D1010" s="39"/>
      <c r="E1010" s="30"/>
      <c r="F1010" s="30"/>
      <c r="H1010" s="36"/>
    </row>
    <row r="1011" spans="2:8" s="35" customFormat="1" ht="11.25" x14ac:dyDescent="0.25">
      <c r="B1011" s="36"/>
      <c r="C1011" s="39"/>
      <c r="D1011" s="39"/>
      <c r="E1011" s="30"/>
      <c r="F1011" s="30"/>
      <c r="H1011" s="36"/>
    </row>
    <row r="1012" spans="2:8" s="35" customFormat="1" ht="11.25" x14ac:dyDescent="0.25">
      <c r="B1012" s="36"/>
      <c r="C1012" s="39"/>
      <c r="D1012" s="39"/>
      <c r="E1012" s="30"/>
      <c r="F1012" s="30"/>
      <c r="H1012" s="36"/>
    </row>
    <row r="1013" spans="2:8" s="35" customFormat="1" ht="11.25" x14ac:dyDescent="0.25">
      <c r="B1013" s="36"/>
      <c r="C1013" s="39"/>
      <c r="D1013" s="39"/>
      <c r="E1013" s="30"/>
      <c r="F1013" s="30"/>
      <c r="H1013" s="36"/>
    </row>
    <row r="1014" spans="2:8" s="35" customFormat="1" ht="11.25" x14ac:dyDescent="0.25">
      <c r="B1014" s="36"/>
      <c r="C1014" s="39"/>
      <c r="D1014" s="39"/>
      <c r="E1014" s="30"/>
      <c r="F1014" s="30"/>
      <c r="H1014" s="36"/>
    </row>
    <row r="1015" spans="2:8" s="35" customFormat="1" ht="11.25" x14ac:dyDescent="0.25">
      <c r="B1015" s="36"/>
      <c r="C1015" s="39"/>
      <c r="D1015" s="39"/>
      <c r="E1015" s="30"/>
      <c r="F1015" s="30"/>
      <c r="H1015" s="36"/>
    </row>
    <row r="1016" spans="2:8" s="35" customFormat="1" ht="11.25" x14ac:dyDescent="0.25">
      <c r="B1016" s="36"/>
      <c r="C1016" s="39"/>
      <c r="D1016" s="39"/>
      <c r="E1016" s="30"/>
      <c r="F1016" s="30"/>
      <c r="H1016" s="36"/>
    </row>
    <row r="1017" spans="2:8" s="35" customFormat="1" ht="11.25" x14ac:dyDescent="0.25">
      <c r="B1017" s="36"/>
      <c r="C1017" s="39"/>
      <c r="D1017" s="39"/>
      <c r="E1017" s="30"/>
      <c r="F1017" s="30"/>
      <c r="H1017" s="36"/>
    </row>
    <row r="1018" spans="2:8" s="35" customFormat="1" ht="11.25" x14ac:dyDescent="0.25">
      <c r="B1018" s="36"/>
      <c r="C1018" s="39"/>
      <c r="D1018" s="39"/>
      <c r="E1018" s="30"/>
      <c r="F1018" s="30"/>
      <c r="H1018" s="36"/>
    </row>
    <row r="1019" spans="2:8" s="35" customFormat="1" ht="11.25" x14ac:dyDescent="0.25">
      <c r="B1019" s="36"/>
      <c r="C1019" s="39"/>
      <c r="D1019" s="39"/>
      <c r="E1019" s="30"/>
      <c r="F1019" s="30"/>
      <c r="H1019" s="36"/>
    </row>
    <row r="1020" spans="2:8" s="35" customFormat="1" ht="11.25" x14ac:dyDescent="0.25">
      <c r="B1020" s="36"/>
      <c r="C1020" s="39"/>
      <c r="D1020" s="39"/>
      <c r="E1020" s="30"/>
      <c r="F1020" s="30"/>
      <c r="H1020" s="36"/>
    </row>
    <row r="1021" spans="2:8" s="35" customFormat="1" ht="11.25" x14ac:dyDescent="0.25">
      <c r="B1021" s="36"/>
      <c r="C1021" s="39"/>
      <c r="D1021" s="39"/>
      <c r="E1021" s="30"/>
      <c r="F1021" s="30"/>
      <c r="H1021" s="36"/>
    </row>
    <row r="1022" spans="2:8" s="35" customFormat="1" ht="11.25" x14ac:dyDescent="0.25">
      <c r="B1022" s="36"/>
      <c r="C1022" s="39"/>
      <c r="D1022" s="39"/>
      <c r="E1022" s="30"/>
      <c r="F1022" s="30"/>
      <c r="H1022" s="36"/>
    </row>
    <row r="1023" spans="2:8" s="35" customFormat="1" ht="11.25" x14ac:dyDescent="0.25">
      <c r="B1023" s="36"/>
      <c r="C1023" s="39"/>
      <c r="D1023" s="39"/>
      <c r="E1023" s="30"/>
      <c r="F1023" s="30"/>
      <c r="H1023" s="36"/>
    </row>
    <row r="1024" spans="2:8" s="35" customFormat="1" ht="11.25" x14ac:dyDescent="0.25">
      <c r="B1024" s="36"/>
      <c r="C1024" s="39"/>
      <c r="D1024" s="39"/>
      <c r="E1024" s="30"/>
      <c r="F1024" s="30"/>
      <c r="H1024" s="36"/>
    </row>
    <row r="1025" spans="2:8" s="35" customFormat="1" ht="11.25" x14ac:dyDescent="0.25">
      <c r="B1025" s="36"/>
      <c r="C1025" s="39"/>
      <c r="D1025" s="39"/>
      <c r="E1025" s="30"/>
      <c r="F1025" s="30"/>
      <c r="H1025" s="36"/>
    </row>
    <row r="1026" spans="2:8" s="35" customFormat="1" ht="11.25" x14ac:dyDescent="0.25">
      <c r="B1026" s="36"/>
      <c r="C1026" s="39"/>
      <c r="D1026" s="39"/>
      <c r="E1026" s="30"/>
      <c r="F1026" s="30"/>
      <c r="H1026" s="36"/>
    </row>
    <row r="1027" spans="2:8" s="35" customFormat="1" ht="11.25" x14ac:dyDescent="0.25">
      <c r="B1027" s="36"/>
      <c r="C1027" s="39"/>
      <c r="D1027" s="39"/>
      <c r="E1027" s="30"/>
      <c r="F1027" s="30"/>
      <c r="H1027" s="36"/>
    </row>
    <row r="1028" spans="2:8" s="35" customFormat="1" ht="11.25" x14ac:dyDescent="0.25">
      <c r="B1028" s="36"/>
      <c r="C1028" s="39"/>
      <c r="D1028" s="39"/>
      <c r="E1028" s="30"/>
      <c r="F1028" s="30"/>
      <c r="H1028" s="36"/>
    </row>
    <row r="1029" spans="2:8" s="35" customFormat="1" ht="11.25" x14ac:dyDescent="0.25">
      <c r="B1029" s="36"/>
      <c r="C1029" s="39"/>
      <c r="D1029" s="39"/>
      <c r="E1029" s="30"/>
      <c r="F1029" s="30"/>
      <c r="H1029" s="36"/>
    </row>
    <row r="1030" spans="2:8" s="35" customFormat="1" ht="11.25" x14ac:dyDescent="0.25">
      <c r="B1030" s="36"/>
      <c r="C1030" s="39"/>
      <c r="D1030" s="39"/>
      <c r="E1030" s="30"/>
      <c r="F1030" s="30"/>
      <c r="H1030" s="36"/>
    </row>
    <row r="1031" spans="2:8" s="35" customFormat="1" ht="11.25" x14ac:dyDescent="0.25">
      <c r="B1031" s="36"/>
      <c r="C1031" s="39"/>
      <c r="D1031" s="39"/>
      <c r="E1031" s="30"/>
      <c r="F1031" s="30"/>
      <c r="H1031" s="36"/>
    </row>
    <row r="1032" spans="2:8" s="35" customFormat="1" ht="11.25" x14ac:dyDescent="0.25">
      <c r="B1032" s="36"/>
      <c r="C1032" s="39"/>
      <c r="D1032" s="39"/>
      <c r="E1032" s="30"/>
      <c r="F1032" s="30"/>
      <c r="H1032" s="36"/>
    </row>
    <row r="1033" spans="2:8" s="35" customFormat="1" ht="11.25" x14ac:dyDescent="0.25">
      <c r="B1033" s="36"/>
      <c r="C1033" s="39"/>
      <c r="D1033" s="39"/>
      <c r="E1033" s="30"/>
      <c r="F1033" s="30"/>
      <c r="H1033" s="36"/>
    </row>
    <row r="1034" spans="2:8" s="35" customFormat="1" ht="11.25" x14ac:dyDescent="0.25">
      <c r="B1034" s="36"/>
      <c r="C1034" s="39"/>
      <c r="D1034" s="39"/>
      <c r="E1034" s="30"/>
      <c r="F1034" s="30"/>
      <c r="H1034" s="36"/>
    </row>
    <row r="1035" spans="2:8" s="35" customFormat="1" ht="11.25" x14ac:dyDescent="0.25">
      <c r="B1035" s="36"/>
      <c r="C1035" s="39"/>
      <c r="D1035" s="39"/>
      <c r="E1035" s="30"/>
      <c r="F1035" s="30"/>
      <c r="H1035" s="36"/>
    </row>
    <row r="1036" spans="2:8" s="35" customFormat="1" ht="11.25" x14ac:dyDescent="0.25">
      <c r="B1036" s="36"/>
      <c r="C1036" s="39"/>
      <c r="D1036" s="39"/>
      <c r="E1036" s="30"/>
      <c r="F1036" s="30"/>
      <c r="H1036" s="36"/>
    </row>
    <row r="1037" spans="2:8" s="35" customFormat="1" ht="11.25" x14ac:dyDescent="0.25">
      <c r="B1037" s="36"/>
      <c r="C1037" s="39"/>
      <c r="D1037" s="39"/>
      <c r="E1037" s="30"/>
      <c r="F1037" s="30"/>
      <c r="H1037" s="36"/>
    </row>
    <row r="1038" spans="2:8" s="35" customFormat="1" ht="11.25" x14ac:dyDescent="0.25">
      <c r="B1038" s="36"/>
      <c r="C1038" s="39"/>
      <c r="D1038" s="39"/>
      <c r="E1038" s="30"/>
      <c r="F1038" s="30"/>
      <c r="H1038" s="36"/>
    </row>
    <row r="1039" spans="2:8" s="35" customFormat="1" ht="11.25" x14ac:dyDescent="0.25">
      <c r="B1039" s="36"/>
      <c r="C1039" s="39"/>
      <c r="D1039" s="39"/>
      <c r="E1039" s="30"/>
      <c r="F1039" s="30"/>
      <c r="H1039" s="36"/>
    </row>
    <row r="1040" spans="2:8" s="35" customFormat="1" ht="11.25" x14ac:dyDescent="0.25">
      <c r="B1040" s="36"/>
      <c r="C1040" s="39"/>
      <c r="D1040" s="39"/>
      <c r="E1040" s="30"/>
      <c r="F1040" s="30"/>
      <c r="H1040" s="36"/>
    </row>
    <row r="1041" spans="2:8" s="35" customFormat="1" ht="11.25" x14ac:dyDescent="0.25">
      <c r="B1041" s="36"/>
      <c r="C1041" s="39"/>
      <c r="D1041" s="39"/>
      <c r="E1041" s="30"/>
      <c r="F1041" s="30"/>
      <c r="H1041" s="36"/>
    </row>
    <row r="1042" spans="2:8" s="35" customFormat="1" ht="11.25" x14ac:dyDescent="0.25">
      <c r="B1042" s="36"/>
      <c r="C1042" s="39"/>
      <c r="D1042" s="39"/>
      <c r="E1042" s="30"/>
      <c r="F1042" s="30"/>
      <c r="H1042" s="36"/>
    </row>
    <row r="1043" spans="2:8" s="35" customFormat="1" ht="11.25" x14ac:dyDescent="0.25">
      <c r="B1043" s="36"/>
      <c r="C1043" s="39"/>
      <c r="D1043" s="39"/>
      <c r="E1043" s="30"/>
      <c r="F1043" s="30"/>
      <c r="H1043" s="36"/>
    </row>
    <row r="1044" spans="2:8" s="35" customFormat="1" ht="11.25" x14ac:dyDescent="0.25">
      <c r="B1044" s="36"/>
      <c r="C1044" s="39"/>
      <c r="D1044" s="39"/>
      <c r="E1044" s="30"/>
      <c r="F1044" s="30"/>
      <c r="H1044" s="36"/>
    </row>
    <row r="1045" spans="2:8" s="35" customFormat="1" ht="11.25" x14ac:dyDescent="0.25">
      <c r="B1045" s="36"/>
      <c r="C1045" s="39"/>
      <c r="D1045" s="39"/>
      <c r="E1045" s="30"/>
      <c r="F1045" s="30"/>
      <c r="H1045" s="36"/>
    </row>
    <row r="1046" spans="2:8" s="35" customFormat="1" ht="11.25" x14ac:dyDescent="0.25">
      <c r="B1046" s="36"/>
      <c r="C1046" s="39"/>
      <c r="D1046" s="39"/>
      <c r="E1046" s="30"/>
      <c r="F1046" s="30"/>
      <c r="H1046" s="36"/>
    </row>
    <row r="1047" spans="2:8" s="35" customFormat="1" ht="11.25" x14ac:dyDescent="0.25">
      <c r="B1047" s="36"/>
      <c r="C1047" s="39"/>
      <c r="D1047" s="39"/>
      <c r="E1047" s="30"/>
      <c r="F1047" s="30"/>
      <c r="H1047" s="36"/>
    </row>
    <row r="1048" spans="2:8" s="35" customFormat="1" ht="11.25" x14ac:dyDescent="0.25">
      <c r="B1048" s="36"/>
      <c r="C1048" s="39"/>
      <c r="D1048" s="39"/>
      <c r="E1048" s="30"/>
      <c r="F1048" s="30"/>
      <c r="H1048" s="36"/>
    </row>
    <row r="1049" spans="2:8" s="35" customFormat="1" ht="11.25" x14ac:dyDescent="0.25">
      <c r="B1049" s="36"/>
      <c r="C1049" s="39"/>
      <c r="D1049" s="39"/>
      <c r="E1049" s="30"/>
      <c r="F1049" s="30"/>
      <c r="H1049" s="36"/>
    </row>
    <row r="1050" spans="2:8" s="35" customFormat="1" ht="11.25" x14ac:dyDescent="0.25">
      <c r="B1050" s="36"/>
      <c r="C1050" s="39"/>
      <c r="D1050" s="39"/>
      <c r="E1050" s="30"/>
      <c r="F1050" s="30"/>
      <c r="H1050" s="36"/>
    </row>
    <row r="1051" spans="2:8" s="35" customFormat="1" ht="11.25" x14ac:dyDescent="0.25">
      <c r="B1051" s="36"/>
      <c r="C1051" s="39"/>
      <c r="D1051" s="39"/>
      <c r="E1051" s="30"/>
      <c r="F1051" s="30"/>
      <c r="H1051" s="36"/>
    </row>
    <row r="1052" spans="2:8" s="35" customFormat="1" ht="11.25" x14ac:dyDescent="0.25">
      <c r="B1052" s="36"/>
      <c r="C1052" s="39"/>
      <c r="D1052" s="39"/>
      <c r="E1052" s="30"/>
      <c r="F1052" s="30"/>
      <c r="H1052" s="36"/>
    </row>
    <row r="1053" spans="2:8" s="35" customFormat="1" ht="11.25" x14ac:dyDescent="0.25">
      <c r="B1053" s="36"/>
      <c r="C1053" s="39"/>
      <c r="D1053" s="39"/>
      <c r="E1053" s="30"/>
      <c r="F1053" s="30"/>
      <c r="H1053" s="36"/>
    </row>
    <row r="1054" spans="2:8" s="35" customFormat="1" ht="11.25" x14ac:dyDescent="0.25">
      <c r="B1054" s="36"/>
      <c r="C1054" s="39"/>
      <c r="D1054" s="39"/>
      <c r="E1054" s="30"/>
      <c r="F1054" s="30"/>
      <c r="H1054" s="36"/>
    </row>
    <row r="1055" spans="2:8" s="35" customFormat="1" ht="11.25" x14ac:dyDescent="0.25">
      <c r="B1055" s="36"/>
      <c r="C1055" s="39"/>
      <c r="D1055" s="39"/>
      <c r="E1055" s="30"/>
      <c r="F1055" s="30"/>
      <c r="H1055" s="36"/>
    </row>
    <row r="1056" spans="2:8" s="35" customFormat="1" ht="11.25" x14ac:dyDescent="0.25">
      <c r="B1056" s="36"/>
      <c r="C1056" s="39"/>
      <c r="D1056" s="39"/>
      <c r="E1056" s="30"/>
      <c r="F1056" s="30"/>
      <c r="H1056" s="36"/>
    </row>
    <row r="1057" spans="2:8" s="35" customFormat="1" ht="11.25" x14ac:dyDescent="0.25">
      <c r="B1057" s="36"/>
      <c r="C1057" s="39"/>
      <c r="D1057" s="39"/>
      <c r="E1057" s="30"/>
      <c r="F1057" s="30"/>
      <c r="H1057" s="36"/>
    </row>
    <row r="1058" spans="2:8" s="35" customFormat="1" ht="11.25" x14ac:dyDescent="0.25">
      <c r="B1058" s="36"/>
      <c r="C1058" s="39"/>
      <c r="D1058" s="39"/>
      <c r="E1058" s="30"/>
      <c r="F1058" s="30"/>
      <c r="H1058" s="36"/>
    </row>
    <row r="1059" spans="2:8" s="35" customFormat="1" ht="11.25" x14ac:dyDescent="0.25">
      <c r="B1059" s="36"/>
      <c r="C1059" s="39"/>
      <c r="D1059" s="39"/>
      <c r="E1059" s="30"/>
      <c r="F1059" s="30"/>
      <c r="H1059" s="36"/>
    </row>
    <row r="1060" spans="2:8" s="35" customFormat="1" ht="11.25" x14ac:dyDescent="0.25">
      <c r="B1060" s="36"/>
      <c r="C1060" s="39"/>
      <c r="D1060" s="39"/>
      <c r="E1060" s="30"/>
      <c r="F1060" s="30"/>
      <c r="H1060" s="36"/>
    </row>
    <row r="1061" spans="2:8" s="35" customFormat="1" ht="11.25" x14ac:dyDescent="0.25">
      <c r="B1061" s="36"/>
      <c r="C1061" s="39"/>
      <c r="D1061" s="39"/>
      <c r="E1061" s="30"/>
      <c r="F1061" s="30"/>
      <c r="H1061" s="36"/>
    </row>
    <row r="1062" spans="2:8" s="35" customFormat="1" ht="11.25" x14ac:dyDescent="0.25">
      <c r="B1062" s="36"/>
      <c r="C1062" s="39"/>
      <c r="D1062" s="39"/>
      <c r="E1062" s="30"/>
      <c r="F1062" s="30"/>
      <c r="H1062" s="36"/>
    </row>
    <row r="1063" spans="2:8" s="35" customFormat="1" ht="11.25" x14ac:dyDescent="0.25">
      <c r="B1063" s="36"/>
      <c r="C1063" s="39"/>
      <c r="D1063" s="39"/>
      <c r="E1063" s="30"/>
      <c r="F1063" s="30"/>
      <c r="H1063" s="36"/>
    </row>
    <row r="1064" spans="2:8" s="35" customFormat="1" ht="11.25" x14ac:dyDescent="0.25">
      <c r="B1064" s="36"/>
      <c r="C1064" s="39"/>
      <c r="D1064" s="39"/>
      <c r="E1064" s="30"/>
      <c r="F1064" s="30"/>
      <c r="H1064" s="36"/>
    </row>
    <row r="1065" spans="2:8" s="35" customFormat="1" ht="11.25" x14ac:dyDescent="0.25">
      <c r="B1065" s="36"/>
      <c r="C1065" s="39"/>
      <c r="D1065" s="39"/>
      <c r="E1065" s="30"/>
      <c r="F1065" s="30"/>
      <c r="H1065" s="36"/>
    </row>
    <row r="1066" spans="2:8" s="35" customFormat="1" ht="11.25" x14ac:dyDescent="0.25">
      <c r="B1066" s="36"/>
      <c r="C1066" s="39"/>
      <c r="D1066" s="39"/>
      <c r="E1066" s="30"/>
      <c r="F1066" s="30"/>
      <c r="H1066" s="36"/>
    </row>
    <row r="1067" spans="2:8" s="35" customFormat="1" ht="11.25" x14ac:dyDescent="0.25">
      <c r="B1067" s="36"/>
      <c r="C1067" s="39"/>
      <c r="D1067" s="39"/>
      <c r="E1067" s="30"/>
      <c r="F1067" s="30"/>
      <c r="H1067" s="36"/>
    </row>
    <row r="1068" spans="2:8" s="35" customFormat="1" ht="11.25" x14ac:dyDescent="0.25">
      <c r="B1068" s="36"/>
      <c r="C1068" s="39"/>
      <c r="D1068" s="39"/>
      <c r="E1068" s="30"/>
      <c r="F1068" s="30"/>
      <c r="H1068" s="36"/>
    </row>
    <row r="1069" spans="2:8" s="35" customFormat="1" ht="11.25" x14ac:dyDescent="0.25">
      <c r="B1069" s="36"/>
      <c r="C1069" s="39"/>
      <c r="D1069" s="39"/>
      <c r="E1069" s="30"/>
      <c r="F1069" s="30"/>
      <c r="H1069" s="36"/>
    </row>
    <row r="1070" spans="2:8" s="35" customFormat="1" ht="11.25" x14ac:dyDescent="0.25">
      <c r="B1070" s="36"/>
      <c r="C1070" s="39"/>
      <c r="D1070" s="39"/>
      <c r="E1070" s="30"/>
      <c r="F1070" s="30"/>
      <c r="H1070" s="36"/>
    </row>
    <row r="1071" spans="2:8" s="35" customFormat="1" ht="11.25" x14ac:dyDescent="0.25">
      <c r="B1071" s="36"/>
      <c r="C1071" s="39"/>
      <c r="D1071" s="39"/>
      <c r="E1071" s="30"/>
      <c r="F1071" s="30"/>
      <c r="H1071" s="36"/>
    </row>
    <row r="1072" spans="2:8" s="35" customFormat="1" ht="11.25" x14ac:dyDescent="0.25">
      <c r="B1072" s="36"/>
      <c r="C1072" s="39"/>
      <c r="D1072" s="39"/>
      <c r="E1072" s="30"/>
      <c r="F1072" s="30"/>
      <c r="H1072" s="36"/>
    </row>
    <row r="1073" spans="2:8" s="35" customFormat="1" ht="11.25" x14ac:dyDescent="0.25">
      <c r="B1073" s="36"/>
      <c r="C1073" s="39"/>
      <c r="D1073" s="39"/>
      <c r="E1073" s="30"/>
      <c r="F1073" s="30"/>
      <c r="H1073" s="36"/>
    </row>
    <row r="1074" spans="2:8" s="35" customFormat="1" ht="11.25" x14ac:dyDescent="0.25">
      <c r="B1074" s="36"/>
      <c r="C1074" s="39"/>
      <c r="D1074" s="39"/>
      <c r="E1074" s="30"/>
      <c r="F1074" s="30"/>
      <c r="H1074" s="36"/>
    </row>
    <row r="1075" spans="2:8" s="35" customFormat="1" ht="11.25" x14ac:dyDescent="0.25">
      <c r="B1075" s="36"/>
      <c r="C1075" s="39"/>
      <c r="D1075" s="39"/>
      <c r="E1075" s="30"/>
      <c r="F1075" s="30"/>
      <c r="H1075" s="36"/>
    </row>
    <row r="1076" spans="2:8" s="35" customFormat="1" ht="11.25" x14ac:dyDescent="0.25">
      <c r="B1076" s="36"/>
      <c r="C1076" s="39"/>
      <c r="D1076" s="39"/>
      <c r="E1076" s="30"/>
      <c r="F1076" s="30"/>
      <c r="H1076" s="36"/>
    </row>
    <row r="1077" spans="2:8" s="35" customFormat="1" ht="11.25" x14ac:dyDescent="0.25">
      <c r="B1077" s="36"/>
      <c r="C1077" s="39"/>
      <c r="D1077" s="39"/>
      <c r="E1077" s="30"/>
      <c r="F1077" s="30"/>
      <c r="H1077" s="36"/>
    </row>
    <row r="1078" spans="2:8" s="35" customFormat="1" ht="11.25" x14ac:dyDescent="0.25">
      <c r="B1078" s="36"/>
      <c r="C1078" s="39"/>
      <c r="D1078" s="39"/>
      <c r="E1078" s="30"/>
      <c r="F1078" s="30"/>
      <c r="H1078" s="36"/>
    </row>
    <row r="1079" spans="2:8" s="35" customFormat="1" ht="11.25" x14ac:dyDescent="0.25">
      <c r="B1079" s="36"/>
      <c r="C1079" s="39"/>
      <c r="D1079" s="39"/>
      <c r="E1079" s="30"/>
      <c r="F1079" s="30"/>
      <c r="H1079" s="36"/>
    </row>
    <row r="1080" spans="2:8" s="35" customFormat="1" ht="11.25" x14ac:dyDescent="0.25">
      <c r="B1080" s="36"/>
      <c r="C1080" s="39"/>
      <c r="D1080" s="39"/>
      <c r="E1080" s="30"/>
      <c r="F1080" s="30"/>
      <c r="H1080" s="36"/>
    </row>
    <row r="1081" spans="2:8" s="35" customFormat="1" ht="11.25" x14ac:dyDescent="0.25">
      <c r="B1081" s="36"/>
      <c r="C1081" s="39"/>
      <c r="D1081" s="39"/>
      <c r="E1081" s="30"/>
      <c r="F1081" s="30"/>
      <c r="H1081" s="36"/>
    </row>
    <row r="1082" spans="2:8" s="35" customFormat="1" ht="11.25" x14ac:dyDescent="0.25">
      <c r="B1082" s="36"/>
      <c r="C1082" s="39"/>
      <c r="D1082" s="39"/>
      <c r="E1082" s="30"/>
      <c r="F1082" s="30"/>
      <c r="H1082" s="36"/>
    </row>
    <row r="1083" spans="2:8" s="35" customFormat="1" ht="11.25" x14ac:dyDescent="0.25">
      <c r="B1083" s="36"/>
      <c r="C1083" s="39"/>
      <c r="D1083" s="39"/>
      <c r="E1083" s="30"/>
      <c r="F1083" s="30"/>
      <c r="H1083" s="36"/>
    </row>
    <row r="1084" spans="2:8" s="35" customFormat="1" ht="11.25" x14ac:dyDescent="0.25">
      <c r="B1084" s="36"/>
      <c r="C1084" s="39"/>
      <c r="D1084" s="39"/>
      <c r="E1084" s="30"/>
      <c r="F1084" s="30"/>
      <c r="H1084" s="36"/>
    </row>
    <row r="1085" spans="2:8" s="35" customFormat="1" ht="11.25" x14ac:dyDescent="0.25">
      <c r="B1085" s="36"/>
      <c r="C1085" s="39"/>
      <c r="D1085" s="39"/>
      <c r="E1085" s="30"/>
      <c r="F1085" s="30"/>
      <c r="H1085" s="36"/>
    </row>
    <row r="1086" spans="2:8" s="35" customFormat="1" ht="11.25" x14ac:dyDescent="0.25">
      <c r="B1086" s="36"/>
      <c r="C1086" s="39"/>
      <c r="D1086" s="39"/>
      <c r="E1086" s="30"/>
      <c r="F1086" s="30"/>
      <c r="H1086" s="36"/>
    </row>
    <row r="1087" spans="2:8" s="35" customFormat="1" ht="11.25" x14ac:dyDescent="0.25">
      <c r="B1087" s="36"/>
      <c r="C1087" s="39"/>
      <c r="D1087" s="39"/>
      <c r="E1087" s="30"/>
      <c r="F1087" s="30"/>
      <c r="H1087" s="36"/>
    </row>
    <row r="1088" spans="2:8" s="35" customFormat="1" ht="11.25" x14ac:dyDescent="0.25">
      <c r="B1088" s="36"/>
      <c r="C1088" s="39"/>
      <c r="D1088" s="39"/>
      <c r="E1088" s="30"/>
      <c r="F1088" s="30"/>
      <c r="H1088" s="36"/>
    </row>
    <row r="1089" spans="2:8" s="35" customFormat="1" ht="11.25" x14ac:dyDescent="0.25">
      <c r="B1089" s="36"/>
      <c r="C1089" s="39"/>
      <c r="D1089" s="39"/>
      <c r="E1089" s="30"/>
      <c r="F1089" s="30"/>
      <c r="H1089" s="36"/>
    </row>
    <row r="1090" spans="2:8" s="35" customFormat="1" ht="11.25" x14ac:dyDescent="0.25">
      <c r="B1090" s="36"/>
      <c r="C1090" s="39"/>
      <c r="D1090" s="39"/>
      <c r="E1090" s="30"/>
      <c r="F1090" s="30"/>
      <c r="H1090" s="36"/>
    </row>
    <row r="1091" spans="2:8" s="35" customFormat="1" ht="11.25" x14ac:dyDescent="0.25">
      <c r="B1091" s="36"/>
      <c r="C1091" s="39"/>
      <c r="D1091" s="39"/>
      <c r="E1091" s="30"/>
      <c r="F1091" s="30"/>
      <c r="H1091" s="36"/>
    </row>
    <row r="1092" spans="2:8" s="35" customFormat="1" ht="11.25" x14ac:dyDescent="0.25">
      <c r="B1092" s="36"/>
      <c r="C1092" s="39"/>
      <c r="D1092" s="39"/>
      <c r="E1092" s="30"/>
      <c r="F1092" s="30"/>
      <c r="H1092" s="36"/>
    </row>
    <row r="1093" spans="2:8" s="35" customFormat="1" ht="11.25" x14ac:dyDescent="0.25">
      <c r="B1093" s="36"/>
      <c r="C1093" s="39"/>
      <c r="D1093" s="39"/>
      <c r="E1093" s="30"/>
      <c r="F1093" s="30"/>
      <c r="H1093" s="36"/>
    </row>
    <row r="1094" spans="2:8" s="35" customFormat="1" ht="11.25" x14ac:dyDescent="0.25">
      <c r="B1094" s="36"/>
      <c r="C1094" s="39"/>
      <c r="D1094" s="39"/>
      <c r="E1094" s="30"/>
      <c r="F1094" s="30"/>
      <c r="H1094" s="36"/>
    </row>
    <row r="1095" spans="2:8" s="35" customFormat="1" ht="11.25" x14ac:dyDescent="0.25">
      <c r="B1095" s="36"/>
      <c r="C1095" s="39"/>
      <c r="D1095" s="39"/>
      <c r="E1095" s="30"/>
      <c r="F1095" s="30"/>
      <c r="H1095" s="36"/>
    </row>
    <row r="1096" spans="2:8" s="35" customFormat="1" ht="11.25" x14ac:dyDescent="0.25">
      <c r="B1096" s="36"/>
      <c r="C1096" s="39"/>
      <c r="D1096" s="39"/>
      <c r="E1096" s="30"/>
      <c r="F1096" s="30"/>
      <c r="H1096" s="36"/>
    </row>
    <row r="1097" spans="2:8" s="35" customFormat="1" ht="11.25" x14ac:dyDescent="0.25">
      <c r="B1097" s="36"/>
      <c r="C1097" s="39"/>
      <c r="D1097" s="39"/>
      <c r="E1097" s="30"/>
      <c r="F1097" s="30"/>
      <c r="H1097" s="36"/>
    </row>
    <row r="1098" spans="2:8" s="35" customFormat="1" ht="11.25" x14ac:dyDescent="0.25">
      <c r="B1098" s="36"/>
      <c r="C1098" s="39"/>
      <c r="D1098" s="39"/>
      <c r="E1098" s="30"/>
      <c r="F1098" s="30"/>
      <c r="H1098" s="36"/>
    </row>
    <row r="1099" spans="2:8" s="35" customFormat="1" ht="11.25" x14ac:dyDescent="0.25">
      <c r="B1099" s="36"/>
      <c r="C1099" s="39"/>
      <c r="D1099" s="39"/>
      <c r="E1099" s="30"/>
      <c r="F1099" s="30"/>
      <c r="H1099" s="36"/>
    </row>
    <row r="1100" spans="2:8" s="35" customFormat="1" ht="11.25" x14ac:dyDescent="0.25">
      <c r="B1100" s="36"/>
      <c r="C1100" s="39"/>
      <c r="D1100" s="39"/>
      <c r="E1100" s="30"/>
      <c r="F1100" s="30"/>
      <c r="H1100" s="36"/>
    </row>
    <row r="1101" spans="2:8" s="35" customFormat="1" ht="11.25" x14ac:dyDescent="0.25">
      <c r="B1101" s="36"/>
      <c r="C1101" s="39"/>
      <c r="D1101" s="39"/>
      <c r="E1101" s="30"/>
      <c r="F1101" s="30"/>
      <c r="H1101" s="36"/>
    </row>
    <row r="1102" spans="2:8" s="35" customFormat="1" ht="11.25" x14ac:dyDescent="0.25">
      <c r="B1102" s="36"/>
      <c r="C1102" s="39"/>
      <c r="D1102" s="39"/>
      <c r="E1102" s="30"/>
      <c r="F1102" s="30"/>
      <c r="H1102" s="36"/>
    </row>
    <row r="1103" spans="2:8" s="35" customFormat="1" ht="11.25" x14ac:dyDescent="0.25">
      <c r="B1103" s="36"/>
      <c r="C1103" s="39"/>
      <c r="D1103" s="39"/>
      <c r="E1103" s="30"/>
      <c r="F1103" s="30"/>
      <c r="H1103" s="36"/>
    </row>
    <row r="1104" spans="2:8" s="35" customFormat="1" ht="11.25" x14ac:dyDescent="0.25">
      <c r="B1104" s="36"/>
      <c r="C1104" s="39"/>
      <c r="D1104" s="39"/>
      <c r="E1104" s="30"/>
      <c r="F1104" s="30"/>
      <c r="H1104" s="36"/>
    </row>
    <row r="1105" spans="2:8" s="35" customFormat="1" ht="11.25" x14ac:dyDescent="0.25">
      <c r="B1105" s="36"/>
      <c r="C1105" s="39"/>
      <c r="D1105" s="39"/>
      <c r="E1105" s="30"/>
      <c r="F1105" s="30"/>
      <c r="H1105" s="36"/>
    </row>
    <row r="1106" spans="2:8" s="35" customFormat="1" ht="11.25" x14ac:dyDescent="0.25">
      <c r="B1106" s="36"/>
      <c r="C1106" s="39"/>
      <c r="D1106" s="39"/>
      <c r="E1106" s="30"/>
      <c r="F1106" s="30"/>
      <c r="H1106" s="36"/>
    </row>
    <row r="1107" spans="2:8" s="35" customFormat="1" ht="11.25" x14ac:dyDescent="0.25">
      <c r="B1107" s="36"/>
      <c r="C1107" s="39"/>
      <c r="D1107" s="39"/>
      <c r="E1107" s="30"/>
      <c r="F1107" s="30"/>
      <c r="H1107" s="36"/>
    </row>
    <row r="1108" spans="2:8" s="35" customFormat="1" ht="11.25" x14ac:dyDescent="0.25">
      <c r="B1108" s="36"/>
      <c r="C1108" s="39"/>
      <c r="D1108" s="39"/>
      <c r="E1108" s="30"/>
      <c r="F1108" s="30"/>
      <c r="H1108" s="36"/>
    </row>
    <row r="1109" spans="2:8" s="35" customFormat="1" ht="11.25" x14ac:dyDescent="0.25">
      <c r="B1109" s="36"/>
      <c r="C1109" s="39"/>
      <c r="D1109" s="39"/>
      <c r="E1109" s="30"/>
      <c r="F1109" s="30"/>
      <c r="H1109" s="36"/>
    </row>
    <row r="1110" spans="2:8" s="35" customFormat="1" ht="11.25" x14ac:dyDescent="0.25">
      <c r="B1110" s="36"/>
      <c r="C1110" s="39"/>
      <c r="D1110" s="39"/>
      <c r="E1110" s="30"/>
      <c r="F1110" s="30"/>
      <c r="H1110" s="36"/>
    </row>
    <row r="1111" spans="2:8" s="35" customFormat="1" ht="11.25" x14ac:dyDescent="0.25">
      <c r="B1111" s="36"/>
      <c r="C1111" s="39"/>
      <c r="D1111" s="39"/>
      <c r="E1111" s="30"/>
      <c r="F1111" s="30"/>
      <c r="H1111" s="36"/>
    </row>
    <row r="1112" spans="2:8" s="35" customFormat="1" ht="11.25" x14ac:dyDescent="0.25">
      <c r="B1112" s="36"/>
      <c r="C1112" s="39"/>
      <c r="D1112" s="39"/>
      <c r="E1112" s="30"/>
      <c r="F1112" s="30"/>
      <c r="H1112" s="36"/>
    </row>
    <row r="1113" spans="2:8" s="35" customFormat="1" ht="11.25" x14ac:dyDescent="0.25">
      <c r="B1113" s="36"/>
      <c r="C1113" s="39"/>
      <c r="D1113" s="39"/>
      <c r="E1113" s="30"/>
      <c r="F1113" s="30"/>
      <c r="H1113" s="36"/>
    </row>
    <row r="1114" spans="2:8" s="35" customFormat="1" ht="11.25" x14ac:dyDescent="0.25">
      <c r="B1114" s="36"/>
      <c r="C1114" s="39"/>
      <c r="D1114" s="39"/>
      <c r="E1114" s="30"/>
      <c r="F1114" s="30"/>
      <c r="H1114" s="36"/>
    </row>
    <row r="1115" spans="2:8" s="35" customFormat="1" ht="11.25" x14ac:dyDescent="0.25">
      <c r="B1115" s="36"/>
      <c r="C1115" s="39"/>
      <c r="D1115" s="39"/>
      <c r="E1115" s="30"/>
      <c r="F1115" s="30"/>
      <c r="H1115" s="36"/>
    </row>
    <row r="1116" spans="2:8" s="35" customFormat="1" ht="11.25" x14ac:dyDescent="0.25">
      <c r="B1116" s="36"/>
      <c r="C1116" s="39"/>
      <c r="D1116" s="39"/>
      <c r="E1116" s="30"/>
      <c r="F1116" s="30"/>
      <c r="H1116" s="36"/>
    </row>
    <row r="1117" spans="2:8" s="35" customFormat="1" ht="11.25" x14ac:dyDescent="0.25">
      <c r="B1117" s="36"/>
      <c r="C1117" s="39"/>
      <c r="D1117" s="39"/>
      <c r="E1117" s="30"/>
      <c r="F1117" s="30"/>
      <c r="H1117" s="36"/>
    </row>
    <row r="1118" spans="2:8" s="35" customFormat="1" ht="11.25" x14ac:dyDescent="0.25">
      <c r="B1118" s="36"/>
      <c r="C1118" s="39"/>
      <c r="D1118" s="39"/>
      <c r="E1118" s="30"/>
      <c r="F1118" s="30"/>
      <c r="H1118" s="36"/>
    </row>
    <row r="1119" spans="2:8" s="35" customFormat="1" ht="11.25" x14ac:dyDescent="0.25">
      <c r="B1119" s="36"/>
      <c r="C1119" s="39"/>
      <c r="D1119" s="39"/>
      <c r="E1119" s="30"/>
      <c r="F1119" s="30"/>
      <c r="H1119" s="36"/>
    </row>
    <row r="1120" spans="2:8" s="35" customFormat="1" ht="11.25" x14ac:dyDescent="0.25">
      <c r="B1120" s="36"/>
      <c r="C1120" s="39"/>
      <c r="D1120" s="39"/>
      <c r="E1120" s="30"/>
      <c r="F1120" s="30"/>
      <c r="H1120" s="36"/>
    </row>
    <row r="1121" spans="2:8" s="35" customFormat="1" ht="11.25" x14ac:dyDescent="0.25">
      <c r="B1121" s="36"/>
      <c r="C1121" s="39"/>
      <c r="D1121" s="39"/>
      <c r="E1121" s="30"/>
      <c r="F1121" s="30"/>
      <c r="H1121" s="36"/>
    </row>
    <row r="1122" spans="2:8" s="35" customFormat="1" ht="11.25" x14ac:dyDescent="0.25">
      <c r="B1122" s="36"/>
      <c r="C1122" s="39"/>
      <c r="D1122" s="39"/>
      <c r="E1122" s="30"/>
      <c r="F1122" s="30"/>
      <c r="H1122" s="36"/>
    </row>
    <row r="1123" spans="2:8" s="35" customFormat="1" ht="11.25" x14ac:dyDescent="0.25">
      <c r="B1123" s="36"/>
      <c r="C1123" s="39"/>
      <c r="D1123" s="39"/>
      <c r="E1123" s="30"/>
      <c r="F1123" s="30"/>
      <c r="H1123" s="36"/>
    </row>
    <row r="1124" spans="2:8" s="35" customFormat="1" ht="11.25" x14ac:dyDescent="0.25">
      <c r="B1124" s="36"/>
      <c r="C1124" s="39"/>
      <c r="D1124" s="39"/>
      <c r="E1124" s="30"/>
      <c r="F1124" s="30"/>
      <c r="H1124" s="36"/>
    </row>
    <row r="1125" spans="2:8" s="35" customFormat="1" ht="11.25" x14ac:dyDescent="0.25">
      <c r="B1125" s="36"/>
      <c r="C1125" s="39"/>
      <c r="D1125" s="39"/>
      <c r="E1125" s="30"/>
      <c r="F1125" s="30"/>
      <c r="H1125" s="36"/>
    </row>
    <row r="1126" spans="2:8" s="35" customFormat="1" ht="11.25" x14ac:dyDescent="0.25">
      <c r="B1126" s="36"/>
      <c r="C1126" s="39"/>
      <c r="D1126" s="39"/>
      <c r="E1126" s="30"/>
      <c r="F1126" s="30"/>
      <c r="H1126" s="36"/>
    </row>
    <row r="1127" spans="2:8" s="35" customFormat="1" ht="11.25" x14ac:dyDescent="0.25">
      <c r="B1127" s="36"/>
      <c r="C1127" s="39"/>
      <c r="D1127" s="39"/>
      <c r="E1127" s="30"/>
      <c r="F1127" s="30"/>
      <c r="H1127" s="36"/>
    </row>
    <row r="1128" spans="2:8" s="35" customFormat="1" ht="11.25" x14ac:dyDescent="0.25">
      <c r="B1128" s="36"/>
      <c r="C1128" s="39"/>
      <c r="D1128" s="39"/>
      <c r="E1128" s="30"/>
      <c r="F1128" s="30"/>
      <c r="H1128" s="36"/>
    </row>
    <row r="1129" spans="2:8" s="35" customFormat="1" ht="11.25" x14ac:dyDescent="0.25">
      <c r="B1129" s="36"/>
      <c r="C1129" s="39"/>
      <c r="D1129" s="39"/>
      <c r="E1129" s="30"/>
      <c r="F1129" s="30"/>
      <c r="H1129" s="36"/>
    </row>
    <row r="1130" spans="2:8" s="35" customFormat="1" ht="11.25" x14ac:dyDescent="0.25">
      <c r="B1130" s="36"/>
      <c r="C1130" s="39"/>
      <c r="D1130" s="39"/>
      <c r="E1130" s="30"/>
      <c r="F1130" s="30"/>
      <c r="H1130" s="36"/>
    </row>
    <row r="1131" spans="2:8" s="35" customFormat="1" ht="11.25" x14ac:dyDescent="0.25">
      <c r="B1131" s="36"/>
      <c r="C1131" s="39"/>
      <c r="D1131" s="39"/>
      <c r="E1131" s="30"/>
      <c r="F1131" s="30"/>
      <c r="H1131" s="36"/>
    </row>
    <row r="1132" spans="2:8" s="35" customFormat="1" ht="11.25" x14ac:dyDescent="0.25">
      <c r="B1132" s="36"/>
      <c r="C1132" s="39"/>
      <c r="D1132" s="39"/>
      <c r="E1132" s="30"/>
      <c r="F1132" s="30"/>
      <c r="H1132" s="36"/>
    </row>
    <row r="1133" spans="2:8" s="35" customFormat="1" ht="11.25" x14ac:dyDescent="0.25">
      <c r="B1133" s="36"/>
      <c r="C1133" s="39"/>
      <c r="D1133" s="39"/>
      <c r="E1133" s="30"/>
      <c r="F1133" s="30"/>
      <c r="H1133" s="36"/>
    </row>
    <row r="1134" spans="2:8" s="35" customFormat="1" ht="11.25" x14ac:dyDescent="0.25">
      <c r="B1134" s="36"/>
      <c r="C1134" s="39"/>
      <c r="D1134" s="39"/>
      <c r="E1134" s="30"/>
      <c r="F1134" s="30"/>
      <c r="H1134" s="36"/>
    </row>
    <row r="1135" spans="2:8" s="35" customFormat="1" ht="11.25" x14ac:dyDescent="0.25">
      <c r="B1135" s="36"/>
      <c r="C1135" s="39"/>
      <c r="D1135" s="39"/>
      <c r="E1135" s="30"/>
      <c r="F1135" s="30"/>
      <c r="H1135" s="36"/>
    </row>
    <row r="1136" spans="2:8" s="35" customFormat="1" ht="11.25" x14ac:dyDescent="0.25">
      <c r="B1136" s="36"/>
      <c r="C1136" s="39"/>
      <c r="D1136" s="39"/>
      <c r="E1136" s="30"/>
      <c r="F1136" s="30"/>
      <c r="H1136" s="36"/>
    </row>
    <row r="1137" spans="2:8" s="35" customFormat="1" ht="11.25" x14ac:dyDescent="0.25">
      <c r="B1137" s="36"/>
      <c r="C1137" s="39"/>
      <c r="D1137" s="39"/>
      <c r="E1137" s="30"/>
      <c r="F1137" s="30"/>
      <c r="H1137" s="36"/>
    </row>
    <row r="1138" spans="2:8" s="35" customFormat="1" ht="11.25" x14ac:dyDescent="0.25">
      <c r="B1138" s="36"/>
      <c r="C1138" s="39"/>
      <c r="D1138" s="39"/>
      <c r="E1138" s="30"/>
      <c r="F1138" s="30"/>
      <c r="H1138" s="36"/>
    </row>
    <row r="1139" spans="2:8" s="35" customFormat="1" ht="11.25" x14ac:dyDescent="0.25">
      <c r="B1139" s="36"/>
      <c r="C1139" s="39"/>
      <c r="D1139" s="39"/>
      <c r="E1139" s="30"/>
      <c r="F1139" s="30"/>
      <c r="H1139" s="36"/>
    </row>
    <row r="1140" spans="2:8" s="35" customFormat="1" ht="11.25" x14ac:dyDescent="0.25">
      <c r="B1140" s="36"/>
      <c r="C1140" s="39"/>
      <c r="D1140" s="39"/>
      <c r="E1140" s="30"/>
      <c r="F1140" s="30"/>
      <c r="H1140" s="36"/>
    </row>
    <row r="1141" spans="2:8" s="35" customFormat="1" ht="11.25" x14ac:dyDescent="0.25">
      <c r="B1141" s="36"/>
      <c r="C1141" s="39"/>
      <c r="D1141" s="39"/>
      <c r="E1141" s="30"/>
      <c r="F1141" s="30"/>
      <c r="H1141" s="36"/>
    </row>
    <row r="1142" spans="2:8" s="35" customFormat="1" ht="11.25" x14ac:dyDescent="0.25">
      <c r="B1142" s="36"/>
      <c r="C1142" s="39"/>
      <c r="D1142" s="39"/>
      <c r="E1142" s="30"/>
      <c r="F1142" s="30"/>
      <c r="H1142" s="36"/>
    </row>
    <row r="1143" spans="2:8" s="35" customFormat="1" ht="11.25" x14ac:dyDescent="0.25">
      <c r="B1143" s="36"/>
      <c r="C1143" s="39"/>
      <c r="D1143" s="39"/>
      <c r="E1143" s="30"/>
      <c r="F1143" s="30"/>
      <c r="H1143" s="36"/>
    </row>
    <row r="1144" spans="2:8" s="35" customFormat="1" ht="11.25" x14ac:dyDescent="0.25">
      <c r="B1144" s="36"/>
      <c r="C1144" s="39"/>
      <c r="D1144" s="39"/>
      <c r="E1144" s="30"/>
      <c r="F1144" s="30"/>
      <c r="H1144" s="36"/>
    </row>
    <row r="1145" spans="2:8" s="35" customFormat="1" ht="11.25" x14ac:dyDescent="0.25">
      <c r="B1145" s="36"/>
      <c r="C1145" s="39"/>
      <c r="D1145" s="39"/>
      <c r="E1145" s="30"/>
      <c r="F1145" s="30"/>
      <c r="H1145" s="36"/>
    </row>
    <row r="1146" spans="2:8" s="35" customFormat="1" ht="11.25" x14ac:dyDescent="0.25">
      <c r="B1146" s="36"/>
      <c r="C1146" s="39"/>
      <c r="D1146" s="39"/>
      <c r="E1146" s="30"/>
      <c r="F1146" s="30"/>
      <c r="H1146" s="36"/>
    </row>
    <row r="1147" spans="2:8" s="35" customFormat="1" ht="11.25" x14ac:dyDescent="0.25">
      <c r="B1147" s="36"/>
      <c r="C1147" s="39"/>
      <c r="D1147" s="39"/>
      <c r="E1147" s="30"/>
      <c r="F1147" s="30"/>
      <c r="H1147" s="36"/>
    </row>
    <row r="1148" spans="2:8" s="35" customFormat="1" ht="11.25" x14ac:dyDescent="0.25">
      <c r="B1148" s="36"/>
      <c r="C1148" s="39"/>
      <c r="D1148" s="39"/>
      <c r="E1148" s="30"/>
      <c r="F1148" s="30"/>
      <c r="H1148" s="36"/>
    </row>
    <row r="1149" spans="2:8" s="35" customFormat="1" ht="11.25" x14ac:dyDescent="0.25">
      <c r="B1149" s="36"/>
      <c r="C1149" s="39"/>
      <c r="D1149" s="39"/>
      <c r="E1149" s="30"/>
      <c r="F1149" s="30"/>
      <c r="H1149" s="36"/>
    </row>
    <row r="1150" spans="2:8" s="35" customFormat="1" ht="11.25" x14ac:dyDescent="0.25">
      <c r="B1150" s="36"/>
      <c r="C1150" s="39"/>
      <c r="D1150" s="39"/>
      <c r="E1150" s="30"/>
      <c r="F1150" s="30"/>
      <c r="H1150" s="36"/>
    </row>
    <row r="1151" spans="2:8" s="35" customFormat="1" ht="11.25" x14ac:dyDescent="0.25">
      <c r="B1151" s="36"/>
      <c r="C1151" s="39"/>
      <c r="D1151" s="39"/>
      <c r="E1151" s="30"/>
      <c r="F1151" s="30"/>
      <c r="H1151" s="36"/>
    </row>
    <row r="1152" spans="2:8" s="35" customFormat="1" ht="11.25" x14ac:dyDescent="0.25">
      <c r="B1152" s="36"/>
      <c r="C1152" s="39"/>
      <c r="D1152" s="39"/>
      <c r="E1152" s="30"/>
      <c r="F1152" s="30"/>
      <c r="H1152" s="36"/>
    </row>
    <row r="1153" spans="2:8" s="35" customFormat="1" ht="11.25" x14ac:dyDescent="0.25">
      <c r="B1153" s="36"/>
      <c r="C1153" s="39"/>
      <c r="D1153" s="39"/>
      <c r="E1153" s="30"/>
      <c r="F1153" s="30"/>
      <c r="H1153" s="36"/>
    </row>
    <row r="1154" spans="2:8" s="35" customFormat="1" ht="11.25" x14ac:dyDescent="0.25">
      <c r="B1154" s="36"/>
      <c r="C1154" s="39"/>
      <c r="D1154" s="39"/>
      <c r="E1154" s="30"/>
      <c r="F1154" s="30"/>
      <c r="H1154" s="36"/>
    </row>
    <row r="1155" spans="2:8" s="35" customFormat="1" ht="11.25" x14ac:dyDescent="0.25">
      <c r="B1155" s="36"/>
      <c r="C1155" s="39"/>
      <c r="D1155" s="39"/>
      <c r="E1155" s="30"/>
      <c r="F1155" s="30"/>
      <c r="H1155" s="36"/>
    </row>
    <row r="1156" spans="2:8" s="35" customFormat="1" ht="11.25" x14ac:dyDescent="0.25">
      <c r="B1156" s="36"/>
      <c r="C1156" s="39"/>
      <c r="D1156" s="39"/>
      <c r="E1156" s="30"/>
      <c r="F1156" s="30"/>
      <c r="H1156" s="36"/>
    </row>
    <row r="1157" spans="2:8" s="35" customFormat="1" ht="11.25" x14ac:dyDescent="0.25">
      <c r="B1157" s="36"/>
      <c r="C1157" s="39"/>
      <c r="D1157" s="39"/>
      <c r="E1157" s="30"/>
      <c r="F1157" s="30"/>
      <c r="H1157" s="36"/>
    </row>
    <row r="1158" spans="2:8" s="35" customFormat="1" ht="11.25" x14ac:dyDescent="0.25">
      <c r="B1158" s="36"/>
      <c r="C1158" s="39"/>
      <c r="D1158" s="39"/>
      <c r="E1158" s="30"/>
      <c r="F1158" s="30"/>
      <c r="H1158" s="36"/>
    </row>
    <row r="1159" spans="2:8" s="35" customFormat="1" ht="11.25" x14ac:dyDescent="0.25">
      <c r="B1159" s="36"/>
      <c r="C1159" s="39"/>
      <c r="D1159" s="39"/>
      <c r="E1159" s="30"/>
      <c r="F1159" s="30"/>
      <c r="H1159" s="36"/>
    </row>
    <row r="1160" spans="2:8" s="35" customFormat="1" ht="11.25" x14ac:dyDescent="0.25">
      <c r="B1160" s="36"/>
      <c r="C1160" s="39"/>
      <c r="D1160" s="39"/>
      <c r="E1160" s="30"/>
      <c r="F1160" s="30"/>
      <c r="H1160" s="36"/>
    </row>
    <row r="1161" spans="2:8" s="35" customFormat="1" ht="11.25" x14ac:dyDescent="0.25">
      <c r="B1161" s="36"/>
      <c r="C1161" s="39"/>
      <c r="D1161" s="39"/>
      <c r="E1161" s="30"/>
      <c r="F1161" s="30"/>
      <c r="H1161" s="36"/>
    </row>
    <row r="1162" spans="2:8" s="35" customFormat="1" ht="11.25" x14ac:dyDescent="0.25">
      <c r="B1162" s="36"/>
      <c r="C1162" s="39"/>
      <c r="D1162" s="39"/>
      <c r="E1162" s="30"/>
      <c r="F1162" s="30"/>
      <c r="H1162" s="36"/>
    </row>
    <row r="1163" spans="2:8" s="35" customFormat="1" ht="11.25" x14ac:dyDescent="0.25">
      <c r="B1163" s="36"/>
      <c r="C1163" s="39"/>
      <c r="D1163" s="39"/>
      <c r="E1163" s="30"/>
      <c r="F1163" s="30"/>
      <c r="H1163" s="36"/>
    </row>
    <row r="1164" spans="2:8" s="35" customFormat="1" ht="11.25" x14ac:dyDescent="0.25">
      <c r="B1164" s="36"/>
      <c r="C1164" s="39"/>
      <c r="D1164" s="39"/>
      <c r="E1164" s="30"/>
      <c r="F1164" s="30"/>
      <c r="H1164" s="36"/>
    </row>
    <row r="1165" spans="2:8" s="35" customFormat="1" ht="11.25" x14ac:dyDescent="0.25">
      <c r="B1165" s="36"/>
      <c r="C1165" s="39"/>
      <c r="D1165" s="39"/>
      <c r="E1165" s="30"/>
      <c r="F1165" s="30"/>
      <c r="H1165" s="36"/>
    </row>
    <row r="1166" spans="2:8" s="35" customFormat="1" ht="11.25" x14ac:dyDescent="0.25">
      <c r="B1166" s="36"/>
      <c r="C1166" s="39"/>
      <c r="D1166" s="39"/>
      <c r="E1166" s="30"/>
      <c r="F1166" s="30"/>
      <c r="H1166" s="36"/>
    </row>
    <row r="1167" spans="2:8" s="35" customFormat="1" ht="11.25" x14ac:dyDescent="0.25">
      <c r="B1167" s="36"/>
      <c r="C1167" s="39"/>
      <c r="D1167" s="39"/>
      <c r="E1167" s="30"/>
      <c r="F1167" s="30"/>
      <c r="H1167" s="36"/>
    </row>
    <row r="1168" spans="2:8" s="35" customFormat="1" ht="11.25" x14ac:dyDescent="0.25">
      <c r="B1168" s="36"/>
      <c r="C1168" s="39"/>
      <c r="D1168" s="39"/>
      <c r="E1168" s="30"/>
      <c r="F1168" s="30"/>
      <c r="H1168" s="36"/>
    </row>
    <row r="1169" spans="2:8" s="35" customFormat="1" ht="11.25" x14ac:dyDescent="0.25">
      <c r="B1169" s="36"/>
      <c r="C1169" s="39"/>
      <c r="D1169" s="39"/>
      <c r="E1169" s="30"/>
      <c r="F1169" s="30"/>
      <c r="H1169" s="36"/>
    </row>
    <row r="1170" spans="2:8" s="35" customFormat="1" ht="11.25" x14ac:dyDescent="0.25">
      <c r="B1170" s="36"/>
      <c r="C1170" s="39"/>
      <c r="D1170" s="39"/>
      <c r="E1170" s="30"/>
      <c r="F1170" s="30"/>
      <c r="H1170" s="36"/>
    </row>
    <row r="1171" spans="2:8" s="35" customFormat="1" ht="11.25" x14ac:dyDescent="0.25">
      <c r="B1171" s="36"/>
      <c r="C1171" s="39"/>
      <c r="D1171" s="39"/>
      <c r="E1171" s="30"/>
      <c r="F1171" s="30"/>
      <c r="H1171" s="36"/>
    </row>
    <row r="1172" spans="2:8" s="35" customFormat="1" ht="11.25" x14ac:dyDescent="0.25">
      <c r="B1172" s="36"/>
      <c r="C1172" s="39"/>
      <c r="D1172" s="39"/>
      <c r="E1172" s="30"/>
      <c r="F1172" s="30"/>
      <c r="H1172" s="36"/>
    </row>
    <row r="1173" spans="2:8" s="35" customFormat="1" ht="11.25" x14ac:dyDescent="0.25">
      <c r="B1173" s="36"/>
      <c r="C1173" s="39"/>
      <c r="D1173" s="39"/>
      <c r="E1173" s="30"/>
      <c r="F1173" s="30"/>
      <c r="H1173" s="36"/>
    </row>
    <row r="1174" spans="2:8" s="35" customFormat="1" ht="11.25" x14ac:dyDescent="0.25">
      <c r="B1174" s="36"/>
      <c r="C1174" s="39"/>
      <c r="D1174" s="39"/>
      <c r="E1174" s="30"/>
      <c r="F1174" s="30"/>
      <c r="H1174" s="36"/>
    </row>
    <row r="1175" spans="2:8" s="35" customFormat="1" ht="11.25" x14ac:dyDescent="0.25">
      <c r="B1175" s="36"/>
      <c r="C1175" s="39"/>
      <c r="D1175" s="39"/>
      <c r="E1175" s="30"/>
      <c r="F1175" s="30"/>
      <c r="H1175" s="36"/>
    </row>
    <row r="1176" spans="2:8" s="35" customFormat="1" ht="11.25" x14ac:dyDescent="0.25">
      <c r="B1176" s="36"/>
      <c r="C1176" s="39"/>
      <c r="D1176" s="39"/>
      <c r="E1176" s="30"/>
      <c r="F1176" s="30"/>
      <c r="H1176" s="36"/>
    </row>
    <row r="1177" spans="2:8" s="35" customFormat="1" ht="11.25" x14ac:dyDescent="0.25">
      <c r="B1177" s="36"/>
      <c r="C1177" s="39"/>
      <c r="D1177" s="39"/>
      <c r="E1177" s="30"/>
      <c r="F1177" s="30"/>
      <c r="H1177" s="36"/>
    </row>
    <row r="1178" spans="2:8" s="35" customFormat="1" ht="11.25" x14ac:dyDescent="0.25">
      <c r="B1178" s="36"/>
      <c r="C1178" s="39"/>
      <c r="D1178" s="39"/>
      <c r="E1178" s="30"/>
      <c r="F1178" s="30"/>
      <c r="H1178" s="36"/>
    </row>
    <row r="1179" spans="2:8" s="35" customFormat="1" ht="11.25" x14ac:dyDescent="0.25">
      <c r="B1179" s="36"/>
      <c r="C1179" s="39"/>
      <c r="D1179" s="39"/>
      <c r="E1179" s="30"/>
      <c r="F1179" s="30"/>
      <c r="H1179" s="36"/>
    </row>
    <row r="1180" spans="2:8" s="35" customFormat="1" ht="11.25" x14ac:dyDescent="0.25">
      <c r="B1180" s="36"/>
      <c r="C1180" s="39"/>
      <c r="D1180" s="39"/>
      <c r="E1180" s="30"/>
      <c r="F1180" s="30"/>
      <c r="H1180" s="36"/>
    </row>
    <row r="1181" spans="2:8" s="35" customFormat="1" ht="11.25" x14ac:dyDescent="0.25">
      <c r="B1181" s="36"/>
      <c r="C1181" s="39"/>
      <c r="D1181" s="39"/>
      <c r="E1181" s="30"/>
      <c r="F1181" s="30"/>
      <c r="H1181" s="36"/>
    </row>
    <row r="1182" spans="2:8" s="35" customFormat="1" ht="11.25" x14ac:dyDescent="0.25">
      <c r="B1182" s="36"/>
      <c r="C1182" s="39"/>
      <c r="D1182" s="39"/>
      <c r="E1182" s="30"/>
      <c r="F1182" s="30"/>
      <c r="H1182" s="36"/>
    </row>
    <row r="1183" spans="2:8" s="35" customFormat="1" ht="11.25" x14ac:dyDescent="0.25">
      <c r="B1183" s="36"/>
      <c r="C1183" s="39"/>
      <c r="D1183" s="39"/>
      <c r="E1183" s="30"/>
      <c r="F1183" s="30"/>
      <c r="H1183" s="36"/>
    </row>
    <row r="1184" spans="2:8" s="35" customFormat="1" ht="11.25" x14ac:dyDescent="0.25">
      <c r="B1184" s="36"/>
      <c r="C1184" s="39"/>
      <c r="D1184" s="39"/>
      <c r="E1184" s="30"/>
      <c r="F1184" s="30"/>
      <c r="H1184" s="36"/>
    </row>
    <row r="1185" spans="2:8" s="35" customFormat="1" ht="11.25" x14ac:dyDescent="0.25">
      <c r="B1185" s="36"/>
      <c r="C1185" s="39"/>
      <c r="D1185" s="39"/>
      <c r="E1185" s="30"/>
      <c r="F1185" s="30"/>
      <c r="H1185" s="36"/>
    </row>
    <row r="1186" spans="2:8" s="35" customFormat="1" ht="11.25" x14ac:dyDescent="0.25">
      <c r="B1186" s="36"/>
      <c r="C1186" s="39"/>
      <c r="D1186" s="39"/>
      <c r="E1186" s="30"/>
      <c r="F1186" s="30"/>
      <c r="H1186" s="36"/>
    </row>
    <row r="1187" spans="2:8" s="35" customFormat="1" ht="11.25" x14ac:dyDescent="0.25">
      <c r="B1187" s="36"/>
      <c r="C1187" s="39"/>
      <c r="D1187" s="39"/>
      <c r="E1187" s="30"/>
      <c r="F1187" s="30"/>
      <c r="H1187" s="36"/>
    </row>
    <row r="1188" spans="2:8" s="35" customFormat="1" ht="11.25" x14ac:dyDescent="0.25">
      <c r="B1188" s="36"/>
      <c r="C1188" s="39"/>
      <c r="D1188" s="39"/>
      <c r="E1188" s="30"/>
      <c r="F1188" s="30"/>
      <c r="H1188" s="36"/>
    </row>
    <row r="1189" spans="2:8" s="35" customFormat="1" ht="11.25" x14ac:dyDescent="0.25">
      <c r="B1189" s="36"/>
      <c r="C1189" s="39"/>
      <c r="D1189" s="39"/>
      <c r="E1189" s="30"/>
      <c r="F1189" s="30"/>
      <c r="H1189" s="36"/>
    </row>
    <row r="1190" spans="2:8" s="35" customFormat="1" ht="11.25" x14ac:dyDescent="0.25">
      <c r="B1190" s="36"/>
      <c r="C1190" s="39"/>
      <c r="D1190" s="39"/>
      <c r="E1190" s="30"/>
      <c r="F1190" s="30"/>
      <c r="H1190" s="36"/>
    </row>
    <row r="1191" spans="2:8" s="35" customFormat="1" ht="11.25" x14ac:dyDescent="0.25">
      <c r="B1191" s="36"/>
      <c r="C1191" s="39"/>
      <c r="D1191" s="39"/>
      <c r="E1191" s="30"/>
      <c r="F1191" s="30"/>
      <c r="H1191" s="36"/>
    </row>
    <row r="1192" spans="2:8" s="35" customFormat="1" ht="11.25" x14ac:dyDescent="0.25">
      <c r="B1192" s="36"/>
      <c r="C1192" s="39"/>
      <c r="D1192" s="39"/>
      <c r="E1192" s="30"/>
      <c r="F1192" s="30"/>
      <c r="H1192" s="36"/>
    </row>
    <row r="1193" spans="2:8" s="35" customFormat="1" ht="11.25" x14ac:dyDescent="0.25">
      <c r="B1193" s="36"/>
      <c r="C1193" s="39"/>
      <c r="D1193" s="39"/>
      <c r="E1193" s="30"/>
      <c r="F1193" s="30"/>
      <c r="H1193" s="36"/>
    </row>
    <row r="1194" spans="2:8" s="35" customFormat="1" ht="11.25" x14ac:dyDescent="0.25">
      <c r="B1194" s="36"/>
      <c r="C1194" s="39"/>
      <c r="D1194" s="39"/>
      <c r="E1194" s="30"/>
      <c r="F1194" s="30"/>
      <c r="H1194" s="36"/>
    </row>
    <row r="1195" spans="2:8" s="35" customFormat="1" ht="11.25" x14ac:dyDescent="0.25">
      <c r="B1195" s="36"/>
      <c r="C1195" s="39"/>
      <c r="D1195" s="39"/>
      <c r="E1195" s="30"/>
      <c r="F1195" s="30"/>
      <c r="H1195" s="36"/>
    </row>
    <row r="1196" spans="2:8" s="35" customFormat="1" ht="11.25" x14ac:dyDescent="0.25">
      <c r="B1196" s="36"/>
      <c r="C1196" s="39"/>
      <c r="D1196" s="39"/>
      <c r="E1196" s="30"/>
      <c r="F1196" s="30"/>
      <c r="H1196" s="36"/>
    </row>
    <row r="1197" spans="2:8" s="35" customFormat="1" ht="11.25" x14ac:dyDescent="0.25">
      <c r="B1197" s="36"/>
      <c r="C1197" s="39"/>
      <c r="D1197" s="39"/>
      <c r="E1197" s="30"/>
      <c r="F1197" s="30"/>
      <c r="H1197" s="36"/>
    </row>
    <row r="1198" spans="2:8" s="35" customFormat="1" ht="11.25" x14ac:dyDescent="0.25">
      <c r="B1198" s="36"/>
      <c r="C1198" s="39"/>
      <c r="D1198" s="39"/>
      <c r="E1198" s="30"/>
      <c r="F1198" s="30"/>
      <c r="H1198" s="36"/>
    </row>
    <row r="1199" spans="2:8" s="35" customFormat="1" ht="11.25" x14ac:dyDescent="0.25">
      <c r="B1199" s="36"/>
      <c r="C1199" s="39"/>
      <c r="D1199" s="39"/>
      <c r="E1199" s="30"/>
      <c r="F1199" s="30"/>
      <c r="H1199" s="36"/>
    </row>
    <row r="1200" spans="2:8" s="35" customFormat="1" ht="11.25" x14ac:dyDescent="0.25">
      <c r="B1200" s="36"/>
      <c r="C1200" s="39"/>
      <c r="D1200" s="39"/>
      <c r="E1200" s="30"/>
      <c r="F1200" s="30"/>
      <c r="H1200" s="36"/>
    </row>
    <row r="1201" spans="2:8" s="35" customFormat="1" ht="11.25" x14ac:dyDescent="0.25">
      <c r="B1201" s="36"/>
      <c r="C1201" s="39"/>
      <c r="D1201" s="39"/>
      <c r="E1201" s="30"/>
      <c r="F1201" s="30"/>
      <c r="H1201" s="36"/>
    </row>
    <row r="1202" spans="2:8" s="35" customFormat="1" ht="11.25" x14ac:dyDescent="0.25">
      <c r="B1202" s="36"/>
      <c r="C1202" s="39"/>
      <c r="D1202" s="39"/>
      <c r="E1202" s="30"/>
      <c r="F1202" s="30"/>
      <c r="H1202" s="36"/>
    </row>
    <row r="1203" spans="2:8" s="35" customFormat="1" ht="11.25" x14ac:dyDescent="0.25">
      <c r="B1203" s="36"/>
      <c r="C1203" s="39"/>
      <c r="D1203" s="39"/>
      <c r="E1203" s="30"/>
      <c r="F1203" s="30"/>
      <c r="H1203" s="36"/>
    </row>
    <row r="1204" spans="2:8" s="35" customFormat="1" ht="11.25" x14ac:dyDescent="0.25">
      <c r="B1204" s="36"/>
      <c r="C1204" s="39"/>
      <c r="D1204" s="39"/>
      <c r="E1204" s="30"/>
      <c r="F1204" s="30"/>
      <c r="H1204" s="36"/>
    </row>
    <row r="1205" spans="2:8" s="35" customFormat="1" ht="11.25" x14ac:dyDescent="0.25">
      <c r="B1205" s="36"/>
      <c r="C1205" s="39"/>
      <c r="D1205" s="39"/>
      <c r="E1205" s="30"/>
      <c r="F1205" s="30"/>
      <c r="H1205" s="36"/>
    </row>
    <row r="1206" spans="2:8" s="35" customFormat="1" ht="11.25" x14ac:dyDescent="0.25">
      <c r="B1206" s="36"/>
      <c r="C1206" s="39"/>
      <c r="D1206" s="39"/>
      <c r="E1206" s="30"/>
      <c r="F1206" s="30"/>
      <c r="H1206" s="36"/>
    </row>
    <row r="1207" spans="2:8" s="35" customFormat="1" ht="11.25" x14ac:dyDescent="0.25">
      <c r="B1207" s="36"/>
      <c r="C1207" s="39"/>
      <c r="D1207" s="39"/>
      <c r="E1207" s="30"/>
      <c r="F1207" s="30"/>
      <c r="H1207" s="36"/>
    </row>
    <row r="1208" spans="2:8" s="35" customFormat="1" ht="11.25" x14ac:dyDescent="0.25">
      <c r="B1208" s="36"/>
      <c r="C1208" s="39"/>
      <c r="D1208" s="39"/>
      <c r="E1208" s="30"/>
      <c r="F1208" s="30"/>
      <c r="H1208" s="36"/>
    </row>
    <row r="1209" spans="2:8" s="35" customFormat="1" ht="11.25" x14ac:dyDescent="0.25">
      <c r="B1209" s="36"/>
      <c r="C1209" s="39"/>
      <c r="D1209" s="39"/>
      <c r="E1209" s="30"/>
      <c r="F1209" s="30"/>
      <c r="H1209" s="36"/>
    </row>
    <row r="1210" spans="2:8" s="35" customFormat="1" ht="11.25" x14ac:dyDescent="0.25">
      <c r="B1210" s="36"/>
      <c r="C1210" s="39"/>
      <c r="D1210" s="39"/>
      <c r="E1210" s="30"/>
      <c r="F1210" s="30"/>
      <c r="H1210" s="36"/>
    </row>
    <row r="1211" spans="2:8" s="35" customFormat="1" ht="11.25" x14ac:dyDescent="0.25">
      <c r="B1211" s="36"/>
      <c r="C1211" s="39"/>
      <c r="D1211" s="39"/>
      <c r="E1211" s="30"/>
      <c r="F1211" s="30"/>
      <c r="H1211" s="36"/>
    </row>
    <row r="1212" spans="2:8" s="35" customFormat="1" ht="11.25" x14ac:dyDescent="0.25">
      <c r="B1212" s="36"/>
      <c r="C1212" s="39"/>
      <c r="D1212" s="39"/>
      <c r="E1212" s="30"/>
      <c r="F1212" s="30"/>
      <c r="H1212" s="36"/>
    </row>
    <row r="1213" spans="2:8" s="35" customFormat="1" ht="11.25" x14ac:dyDescent="0.25">
      <c r="B1213" s="36"/>
      <c r="C1213" s="39"/>
      <c r="D1213" s="39"/>
      <c r="E1213" s="30"/>
      <c r="F1213" s="30"/>
      <c r="H1213" s="36"/>
    </row>
    <row r="1214" spans="2:8" s="35" customFormat="1" ht="11.25" x14ac:dyDescent="0.25">
      <c r="B1214" s="36"/>
      <c r="C1214" s="39"/>
      <c r="D1214" s="39"/>
      <c r="E1214" s="30"/>
      <c r="F1214" s="30"/>
      <c r="H1214" s="36"/>
    </row>
    <row r="1215" spans="2:8" s="35" customFormat="1" ht="11.25" x14ac:dyDescent="0.25">
      <c r="B1215" s="36"/>
      <c r="C1215" s="39"/>
      <c r="D1215" s="39"/>
      <c r="E1215" s="30"/>
      <c r="F1215" s="30"/>
      <c r="H1215" s="36"/>
    </row>
    <row r="1216" spans="2:8" s="35" customFormat="1" ht="11.25" x14ac:dyDescent="0.25">
      <c r="B1216" s="36"/>
      <c r="C1216" s="39"/>
      <c r="D1216" s="39"/>
      <c r="E1216" s="30"/>
      <c r="F1216" s="30"/>
      <c r="H1216" s="36"/>
    </row>
    <row r="1217" spans="2:8" s="35" customFormat="1" ht="11.25" x14ac:dyDescent="0.25">
      <c r="B1217" s="36"/>
      <c r="C1217" s="39"/>
      <c r="D1217" s="39"/>
      <c r="E1217" s="30"/>
      <c r="F1217" s="30"/>
      <c r="H1217" s="36"/>
    </row>
    <row r="1218" spans="2:8" s="35" customFormat="1" ht="11.25" x14ac:dyDescent="0.25">
      <c r="B1218" s="36"/>
      <c r="C1218" s="39"/>
      <c r="D1218" s="39"/>
      <c r="E1218" s="30"/>
      <c r="F1218" s="30"/>
      <c r="H1218" s="36"/>
    </row>
    <row r="1219" spans="2:8" s="35" customFormat="1" ht="11.25" x14ac:dyDescent="0.25">
      <c r="B1219" s="36"/>
      <c r="C1219" s="39"/>
      <c r="D1219" s="39"/>
      <c r="E1219" s="30"/>
      <c r="F1219" s="30"/>
      <c r="H1219" s="36"/>
    </row>
    <row r="1220" spans="2:8" s="35" customFormat="1" ht="11.25" x14ac:dyDescent="0.25">
      <c r="B1220" s="36"/>
      <c r="C1220" s="39"/>
      <c r="D1220" s="39"/>
      <c r="E1220" s="30"/>
      <c r="F1220" s="30"/>
      <c r="H1220" s="36"/>
    </row>
    <row r="1221" spans="2:8" s="35" customFormat="1" ht="11.25" x14ac:dyDescent="0.25">
      <c r="B1221" s="36"/>
      <c r="C1221" s="39"/>
      <c r="D1221" s="39"/>
      <c r="E1221" s="30"/>
      <c r="F1221" s="30"/>
      <c r="H1221" s="36"/>
    </row>
    <row r="1222" spans="2:8" s="35" customFormat="1" ht="11.25" x14ac:dyDescent="0.25">
      <c r="B1222" s="36"/>
      <c r="C1222" s="39"/>
      <c r="D1222" s="39"/>
      <c r="E1222" s="30"/>
      <c r="F1222" s="30"/>
      <c r="H1222" s="36"/>
    </row>
    <row r="1223" spans="2:8" s="35" customFormat="1" ht="11.25" x14ac:dyDescent="0.25">
      <c r="B1223" s="36"/>
      <c r="C1223" s="39"/>
      <c r="D1223" s="39"/>
      <c r="E1223" s="30"/>
      <c r="F1223" s="30"/>
      <c r="H1223" s="36"/>
    </row>
    <row r="1224" spans="2:8" s="35" customFormat="1" ht="11.25" x14ac:dyDescent="0.25">
      <c r="B1224" s="36"/>
      <c r="C1224" s="39"/>
      <c r="D1224" s="39"/>
      <c r="E1224" s="30"/>
      <c r="F1224" s="30"/>
      <c r="H1224" s="36"/>
    </row>
    <row r="1225" spans="2:8" s="35" customFormat="1" ht="11.25" x14ac:dyDescent="0.25">
      <c r="B1225" s="36"/>
      <c r="C1225" s="39"/>
      <c r="D1225" s="39"/>
      <c r="E1225" s="30"/>
      <c r="F1225" s="30"/>
      <c r="H1225" s="36"/>
    </row>
    <row r="1226" spans="2:8" s="35" customFormat="1" ht="11.25" x14ac:dyDescent="0.25">
      <c r="B1226" s="36"/>
      <c r="C1226" s="39"/>
      <c r="D1226" s="39"/>
      <c r="E1226" s="30"/>
      <c r="F1226" s="30"/>
      <c r="H1226" s="36"/>
    </row>
    <row r="1227" spans="2:8" s="35" customFormat="1" ht="11.25" x14ac:dyDescent="0.25">
      <c r="B1227" s="36"/>
      <c r="C1227" s="39"/>
      <c r="D1227" s="39"/>
      <c r="E1227" s="30"/>
      <c r="F1227" s="30"/>
      <c r="H1227" s="36"/>
    </row>
    <row r="1228" spans="2:8" s="35" customFormat="1" ht="11.25" x14ac:dyDescent="0.25">
      <c r="B1228" s="36"/>
      <c r="C1228" s="39"/>
      <c r="D1228" s="39"/>
      <c r="E1228" s="30"/>
      <c r="F1228" s="30"/>
      <c r="H1228" s="36"/>
    </row>
    <row r="1229" spans="2:8" s="35" customFormat="1" ht="11.25" x14ac:dyDescent="0.25">
      <c r="B1229" s="36"/>
      <c r="C1229" s="39"/>
      <c r="D1229" s="39"/>
      <c r="E1229" s="30"/>
      <c r="F1229" s="30"/>
      <c r="H1229" s="36"/>
    </row>
    <row r="1230" spans="2:8" s="35" customFormat="1" ht="11.25" x14ac:dyDescent="0.25">
      <c r="B1230" s="36"/>
      <c r="C1230" s="39"/>
      <c r="D1230" s="39"/>
      <c r="E1230" s="30"/>
      <c r="F1230" s="30"/>
      <c r="H1230" s="36"/>
    </row>
    <row r="1231" spans="2:8" s="35" customFormat="1" ht="11.25" x14ac:dyDescent="0.25">
      <c r="B1231" s="36"/>
      <c r="C1231" s="39"/>
      <c r="D1231" s="39"/>
      <c r="E1231" s="30"/>
      <c r="F1231" s="30"/>
      <c r="H1231" s="36"/>
    </row>
    <row r="1232" spans="2:8" s="35" customFormat="1" ht="11.25" x14ac:dyDescent="0.25">
      <c r="B1232" s="36"/>
      <c r="C1232" s="39"/>
      <c r="D1232" s="39"/>
      <c r="E1232" s="30"/>
      <c r="F1232" s="30"/>
      <c r="H1232" s="36"/>
    </row>
    <row r="1233" spans="2:8" s="35" customFormat="1" ht="11.25" x14ac:dyDescent="0.25">
      <c r="B1233" s="36"/>
      <c r="C1233" s="39"/>
      <c r="D1233" s="39"/>
      <c r="E1233" s="30"/>
      <c r="F1233" s="30"/>
      <c r="H1233" s="36"/>
    </row>
    <row r="1234" spans="2:8" s="35" customFormat="1" ht="11.25" x14ac:dyDescent="0.25">
      <c r="B1234" s="36"/>
      <c r="C1234" s="39"/>
      <c r="D1234" s="39"/>
      <c r="E1234" s="30"/>
      <c r="F1234" s="30"/>
      <c r="H1234" s="36"/>
    </row>
    <row r="1235" spans="2:8" s="35" customFormat="1" ht="11.25" x14ac:dyDescent="0.25">
      <c r="B1235" s="36"/>
      <c r="C1235" s="39"/>
      <c r="D1235" s="39"/>
      <c r="E1235" s="30"/>
      <c r="F1235" s="30"/>
      <c r="H1235" s="36"/>
    </row>
    <row r="1236" spans="2:8" s="35" customFormat="1" ht="11.25" x14ac:dyDescent="0.25">
      <c r="B1236" s="36"/>
      <c r="C1236" s="39"/>
      <c r="D1236" s="39"/>
      <c r="E1236" s="30"/>
      <c r="F1236" s="30"/>
      <c r="H1236" s="36"/>
    </row>
    <row r="1237" spans="2:8" s="35" customFormat="1" ht="11.25" x14ac:dyDescent="0.25">
      <c r="B1237" s="36"/>
      <c r="C1237" s="39"/>
      <c r="D1237" s="39"/>
      <c r="E1237" s="30"/>
      <c r="F1237" s="30"/>
      <c r="H1237" s="36"/>
    </row>
    <row r="1238" spans="2:8" s="35" customFormat="1" ht="11.25" x14ac:dyDescent="0.25">
      <c r="B1238" s="36"/>
      <c r="C1238" s="39"/>
      <c r="D1238" s="39"/>
      <c r="E1238" s="30"/>
      <c r="F1238" s="30"/>
      <c r="H1238" s="36"/>
    </row>
    <row r="1239" spans="2:8" s="35" customFormat="1" ht="11.25" x14ac:dyDescent="0.25">
      <c r="B1239" s="36"/>
      <c r="C1239" s="39"/>
      <c r="D1239" s="39"/>
      <c r="E1239" s="30"/>
      <c r="F1239" s="30"/>
      <c r="H1239" s="36"/>
    </row>
    <row r="1240" spans="2:8" s="35" customFormat="1" ht="11.25" x14ac:dyDescent="0.25">
      <c r="B1240" s="36"/>
      <c r="C1240" s="39"/>
      <c r="D1240" s="39"/>
      <c r="E1240" s="30"/>
      <c r="F1240" s="30"/>
      <c r="H1240" s="36"/>
    </row>
    <row r="1241" spans="2:8" s="35" customFormat="1" ht="11.25" x14ac:dyDescent="0.25">
      <c r="B1241" s="36"/>
      <c r="C1241" s="39"/>
      <c r="D1241" s="39"/>
      <c r="E1241" s="30"/>
      <c r="F1241" s="30"/>
      <c r="H1241" s="36"/>
    </row>
    <row r="1242" spans="2:8" s="35" customFormat="1" ht="11.25" x14ac:dyDescent="0.25">
      <c r="B1242" s="36"/>
      <c r="C1242" s="39"/>
      <c r="D1242" s="39"/>
      <c r="E1242" s="30"/>
      <c r="F1242" s="30"/>
      <c r="H1242" s="36"/>
    </row>
    <row r="1243" spans="2:8" s="35" customFormat="1" ht="11.25" x14ac:dyDescent="0.25">
      <c r="B1243" s="36"/>
      <c r="C1243" s="39"/>
      <c r="D1243" s="39"/>
      <c r="E1243" s="30"/>
      <c r="F1243" s="30"/>
      <c r="H1243" s="36"/>
    </row>
    <row r="1244" spans="2:8" s="35" customFormat="1" ht="11.25" x14ac:dyDescent="0.25">
      <c r="B1244" s="36"/>
      <c r="C1244" s="39"/>
      <c r="D1244" s="39"/>
      <c r="E1244" s="30"/>
      <c r="F1244" s="30"/>
      <c r="H1244" s="36"/>
    </row>
    <row r="1245" spans="2:8" s="35" customFormat="1" ht="11.25" x14ac:dyDescent="0.25">
      <c r="B1245" s="36"/>
      <c r="C1245" s="39"/>
      <c r="D1245" s="39"/>
      <c r="E1245" s="30"/>
      <c r="F1245" s="30"/>
      <c r="H1245" s="36"/>
    </row>
    <row r="1246" spans="2:8" s="35" customFormat="1" ht="11.25" x14ac:dyDescent="0.25">
      <c r="B1246" s="36"/>
      <c r="C1246" s="39"/>
      <c r="D1246" s="39"/>
      <c r="E1246" s="30"/>
      <c r="F1246" s="30"/>
      <c r="H1246" s="36"/>
    </row>
    <row r="1247" spans="2:8" s="35" customFormat="1" ht="11.25" x14ac:dyDescent="0.25">
      <c r="B1247" s="36"/>
      <c r="C1247" s="39"/>
      <c r="D1247" s="39"/>
      <c r="E1247" s="30"/>
      <c r="F1247" s="30"/>
      <c r="H1247" s="36"/>
    </row>
    <row r="1248" spans="2:8" s="35" customFormat="1" ht="11.25" x14ac:dyDescent="0.25">
      <c r="B1248" s="36"/>
      <c r="C1248" s="39"/>
      <c r="D1248" s="39"/>
      <c r="E1248" s="30"/>
      <c r="F1248" s="30"/>
      <c r="H1248" s="36"/>
    </row>
    <row r="1249" spans="2:8" s="35" customFormat="1" ht="11.25" x14ac:dyDescent="0.25">
      <c r="B1249" s="36"/>
      <c r="C1249" s="39"/>
      <c r="D1249" s="39"/>
      <c r="E1249" s="30"/>
      <c r="F1249" s="30"/>
      <c r="H1249" s="36"/>
    </row>
    <row r="1250" spans="2:8" s="35" customFormat="1" ht="11.25" x14ac:dyDescent="0.25">
      <c r="B1250" s="36"/>
      <c r="C1250" s="39"/>
      <c r="D1250" s="39"/>
      <c r="E1250" s="30"/>
      <c r="F1250" s="30"/>
      <c r="H1250" s="36"/>
    </row>
    <row r="1251" spans="2:8" s="35" customFormat="1" ht="11.25" x14ac:dyDescent="0.25">
      <c r="B1251" s="36"/>
      <c r="C1251" s="39"/>
      <c r="D1251" s="39"/>
      <c r="E1251" s="30"/>
      <c r="F1251" s="30"/>
      <c r="H1251" s="36"/>
    </row>
    <row r="1252" spans="2:8" s="35" customFormat="1" ht="11.25" x14ac:dyDescent="0.25">
      <c r="B1252" s="36"/>
      <c r="C1252" s="39"/>
      <c r="D1252" s="39"/>
      <c r="E1252" s="30"/>
      <c r="F1252" s="30"/>
      <c r="H1252" s="36"/>
    </row>
    <row r="1253" spans="2:8" s="35" customFormat="1" ht="11.25" x14ac:dyDescent="0.25">
      <c r="B1253" s="36"/>
      <c r="C1253" s="39"/>
      <c r="D1253" s="39"/>
      <c r="E1253" s="30"/>
      <c r="F1253" s="30"/>
      <c r="H1253" s="36"/>
    </row>
    <row r="1254" spans="2:8" s="35" customFormat="1" ht="11.25" x14ac:dyDescent="0.25">
      <c r="B1254" s="36"/>
      <c r="C1254" s="39"/>
      <c r="D1254" s="39"/>
      <c r="E1254" s="30"/>
      <c r="F1254" s="30"/>
      <c r="H1254" s="36"/>
    </row>
    <row r="1255" spans="2:8" s="35" customFormat="1" ht="11.25" x14ac:dyDescent="0.25">
      <c r="B1255" s="36"/>
      <c r="C1255" s="39"/>
      <c r="D1255" s="39"/>
      <c r="E1255" s="30"/>
      <c r="F1255" s="30"/>
      <c r="H1255" s="36"/>
    </row>
    <row r="1256" spans="2:8" s="35" customFormat="1" ht="11.25" x14ac:dyDescent="0.25">
      <c r="B1256" s="36"/>
      <c r="C1256" s="39"/>
      <c r="D1256" s="39"/>
      <c r="E1256" s="30"/>
      <c r="F1256" s="30"/>
      <c r="H1256" s="36"/>
    </row>
    <row r="1257" spans="2:8" s="35" customFormat="1" ht="11.25" x14ac:dyDescent="0.25">
      <c r="B1257" s="36"/>
      <c r="C1257" s="39"/>
      <c r="D1257" s="39"/>
      <c r="E1257" s="30"/>
      <c r="F1257" s="30"/>
      <c r="H1257" s="36"/>
    </row>
    <row r="1258" spans="2:8" s="35" customFormat="1" ht="11.25" x14ac:dyDescent="0.25">
      <c r="B1258" s="36"/>
      <c r="C1258" s="39"/>
      <c r="D1258" s="39"/>
      <c r="E1258" s="30"/>
      <c r="F1258" s="30"/>
      <c r="H1258" s="36"/>
    </row>
    <row r="1259" spans="2:8" s="35" customFormat="1" ht="11.25" x14ac:dyDescent="0.25">
      <c r="B1259" s="36"/>
      <c r="C1259" s="39"/>
      <c r="D1259" s="39"/>
      <c r="E1259" s="30"/>
      <c r="F1259" s="30"/>
      <c r="H1259" s="36"/>
    </row>
    <row r="1260" spans="2:8" s="35" customFormat="1" ht="11.25" x14ac:dyDescent="0.25">
      <c r="B1260" s="36"/>
      <c r="C1260" s="39"/>
      <c r="D1260" s="39"/>
      <c r="E1260" s="30"/>
      <c r="F1260" s="30"/>
      <c r="H1260" s="36"/>
    </row>
    <row r="1261" spans="2:8" s="35" customFormat="1" ht="11.25" x14ac:dyDescent="0.25">
      <c r="B1261" s="36"/>
      <c r="C1261" s="39"/>
      <c r="D1261" s="39"/>
      <c r="E1261" s="30"/>
      <c r="F1261" s="30"/>
      <c r="H1261" s="36"/>
    </row>
    <row r="1262" spans="2:8" s="35" customFormat="1" ht="11.25" x14ac:dyDescent="0.25">
      <c r="B1262" s="36"/>
      <c r="C1262" s="39"/>
      <c r="D1262" s="39"/>
      <c r="E1262" s="30"/>
      <c r="F1262" s="30"/>
      <c r="H1262" s="36"/>
    </row>
    <row r="1263" spans="2:8" s="35" customFormat="1" ht="11.25" x14ac:dyDescent="0.25">
      <c r="B1263" s="36"/>
      <c r="C1263" s="39"/>
      <c r="D1263" s="39"/>
      <c r="E1263" s="30"/>
      <c r="F1263" s="30"/>
      <c r="H1263" s="36"/>
    </row>
    <row r="1264" spans="2:8" s="35" customFormat="1" ht="11.25" x14ac:dyDescent="0.25">
      <c r="B1264" s="36"/>
      <c r="C1264" s="39"/>
      <c r="D1264" s="39"/>
      <c r="E1264" s="30"/>
      <c r="F1264" s="30"/>
      <c r="H1264" s="36"/>
    </row>
    <row r="1265" spans="2:8" s="35" customFormat="1" ht="11.25" x14ac:dyDescent="0.25">
      <c r="B1265" s="36"/>
      <c r="C1265" s="39"/>
      <c r="D1265" s="39"/>
      <c r="E1265" s="30"/>
      <c r="F1265" s="30"/>
      <c r="H1265" s="36"/>
    </row>
    <row r="1266" spans="2:8" s="35" customFormat="1" ht="11.25" x14ac:dyDescent="0.25">
      <c r="B1266" s="36"/>
      <c r="C1266" s="39"/>
      <c r="D1266" s="39"/>
      <c r="E1266" s="30"/>
      <c r="F1266" s="30"/>
      <c r="H1266" s="36"/>
    </row>
    <row r="1267" spans="2:8" s="35" customFormat="1" ht="11.25" x14ac:dyDescent="0.25">
      <c r="B1267" s="36"/>
      <c r="C1267" s="39"/>
      <c r="D1267" s="39"/>
      <c r="E1267" s="30"/>
      <c r="F1267" s="30"/>
      <c r="H1267" s="36"/>
    </row>
    <row r="1268" spans="2:8" s="35" customFormat="1" ht="11.25" x14ac:dyDescent="0.25">
      <c r="B1268" s="36"/>
      <c r="C1268" s="39"/>
      <c r="D1268" s="39"/>
      <c r="E1268" s="30"/>
      <c r="F1268" s="30"/>
      <c r="H1268" s="36"/>
    </row>
    <row r="1269" spans="2:8" s="35" customFormat="1" ht="11.25" x14ac:dyDescent="0.25">
      <c r="B1269" s="36"/>
      <c r="C1269" s="39"/>
      <c r="D1269" s="39"/>
      <c r="E1269" s="30"/>
      <c r="F1269" s="30"/>
      <c r="H1269" s="36"/>
    </row>
    <row r="1270" spans="2:8" s="35" customFormat="1" ht="11.25" x14ac:dyDescent="0.25">
      <c r="B1270" s="36"/>
      <c r="C1270" s="39"/>
      <c r="D1270" s="39"/>
      <c r="E1270" s="30"/>
      <c r="F1270" s="30"/>
      <c r="H1270" s="36"/>
    </row>
    <row r="1271" spans="2:8" s="35" customFormat="1" ht="11.25" x14ac:dyDescent="0.25">
      <c r="B1271" s="36"/>
      <c r="C1271" s="39"/>
      <c r="D1271" s="39"/>
      <c r="E1271" s="30"/>
      <c r="F1271" s="30"/>
      <c r="H1271" s="36"/>
    </row>
    <row r="1272" spans="2:8" s="35" customFormat="1" ht="11.25" x14ac:dyDescent="0.25">
      <c r="B1272" s="36"/>
      <c r="C1272" s="39"/>
      <c r="D1272" s="39"/>
      <c r="E1272" s="30"/>
      <c r="F1272" s="30"/>
      <c r="H1272" s="36"/>
    </row>
    <row r="1273" spans="2:8" s="35" customFormat="1" ht="11.25" x14ac:dyDescent="0.25">
      <c r="B1273" s="36"/>
      <c r="C1273" s="39"/>
      <c r="D1273" s="39"/>
      <c r="E1273" s="30"/>
      <c r="F1273" s="30"/>
      <c r="H1273" s="36"/>
    </row>
    <row r="1274" spans="2:8" s="35" customFormat="1" ht="11.25" x14ac:dyDescent="0.25">
      <c r="B1274" s="36"/>
      <c r="C1274" s="39"/>
      <c r="D1274" s="39"/>
      <c r="E1274" s="30"/>
      <c r="F1274" s="30"/>
      <c r="H1274" s="36"/>
    </row>
    <row r="1275" spans="2:8" s="35" customFormat="1" ht="11.25" x14ac:dyDescent="0.25">
      <c r="B1275" s="36"/>
      <c r="C1275" s="39"/>
      <c r="D1275" s="39"/>
      <c r="E1275" s="30"/>
      <c r="F1275" s="30"/>
      <c r="H1275" s="36"/>
    </row>
    <row r="1276" spans="2:8" s="35" customFormat="1" ht="11.25" x14ac:dyDescent="0.25">
      <c r="B1276" s="36"/>
      <c r="C1276" s="39"/>
      <c r="D1276" s="39"/>
      <c r="E1276" s="30"/>
      <c r="F1276" s="30"/>
      <c r="H1276" s="36"/>
    </row>
    <row r="1277" spans="2:8" s="35" customFormat="1" ht="11.25" x14ac:dyDescent="0.25">
      <c r="B1277" s="36"/>
      <c r="C1277" s="39"/>
      <c r="D1277" s="39"/>
      <c r="E1277" s="30"/>
      <c r="F1277" s="30"/>
      <c r="H1277" s="36"/>
    </row>
    <row r="1278" spans="2:8" s="35" customFormat="1" ht="11.25" x14ac:dyDescent="0.25">
      <c r="B1278" s="36"/>
      <c r="C1278" s="39"/>
      <c r="D1278" s="39"/>
      <c r="E1278" s="30"/>
      <c r="F1278" s="30"/>
      <c r="H1278" s="36"/>
    </row>
    <row r="1279" spans="2:8" s="35" customFormat="1" ht="11.25" x14ac:dyDescent="0.25">
      <c r="B1279" s="36"/>
      <c r="C1279" s="39"/>
      <c r="D1279" s="39"/>
      <c r="E1279" s="30"/>
      <c r="F1279" s="30"/>
      <c r="H1279" s="36"/>
    </row>
    <row r="1280" spans="2:8" s="35" customFormat="1" ht="11.25" x14ac:dyDescent="0.25">
      <c r="B1280" s="36"/>
      <c r="C1280" s="39"/>
      <c r="D1280" s="39"/>
      <c r="E1280" s="30"/>
      <c r="F1280" s="30"/>
      <c r="H1280" s="36"/>
    </row>
    <row r="1281" spans="2:8" s="35" customFormat="1" ht="11.25" x14ac:dyDescent="0.25">
      <c r="B1281" s="36"/>
      <c r="C1281" s="39"/>
      <c r="D1281" s="39"/>
      <c r="E1281" s="30"/>
      <c r="F1281" s="30"/>
      <c r="H1281" s="36"/>
    </row>
    <row r="1282" spans="2:8" s="35" customFormat="1" ht="11.25" x14ac:dyDescent="0.25">
      <c r="B1282" s="36"/>
      <c r="C1282" s="39"/>
      <c r="D1282" s="39"/>
      <c r="E1282" s="30"/>
      <c r="F1282" s="30"/>
      <c r="H1282" s="36"/>
    </row>
    <row r="1283" spans="2:8" s="35" customFormat="1" ht="11.25" x14ac:dyDescent="0.25">
      <c r="B1283" s="36"/>
      <c r="C1283" s="39"/>
      <c r="D1283" s="39"/>
      <c r="E1283" s="30"/>
      <c r="F1283" s="30"/>
      <c r="H1283" s="36"/>
    </row>
    <row r="1284" spans="2:8" s="35" customFormat="1" ht="11.25" x14ac:dyDescent="0.25">
      <c r="B1284" s="36"/>
      <c r="C1284" s="39"/>
      <c r="D1284" s="39"/>
      <c r="E1284" s="30"/>
      <c r="F1284" s="30"/>
      <c r="H1284" s="36"/>
    </row>
    <row r="1285" spans="2:8" s="35" customFormat="1" ht="11.25" x14ac:dyDescent="0.25">
      <c r="B1285" s="36"/>
      <c r="C1285" s="39"/>
      <c r="D1285" s="39"/>
      <c r="E1285" s="30"/>
      <c r="F1285" s="30"/>
      <c r="H1285" s="36"/>
    </row>
    <row r="1286" spans="2:8" s="35" customFormat="1" ht="11.25" x14ac:dyDescent="0.25">
      <c r="B1286" s="36"/>
      <c r="C1286" s="39"/>
      <c r="D1286" s="39"/>
      <c r="E1286" s="30"/>
      <c r="F1286" s="30"/>
      <c r="H1286" s="36"/>
    </row>
    <row r="1287" spans="2:8" s="35" customFormat="1" ht="11.25" x14ac:dyDescent="0.25">
      <c r="B1287" s="36"/>
      <c r="C1287" s="39"/>
      <c r="D1287" s="39"/>
      <c r="E1287" s="30"/>
      <c r="F1287" s="30"/>
      <c r="H1287" s="36"/>
    </row>
    <row r="1288" spans="2:8" s="35" customFormat="1" ht="11.25" x14ac:dyDescent="0.25">
      <c r="B1288" s="36"/>
      <c r="C1288" s="39"/>
      <c r="D1288" s="39"/>
      <c r="E1288" s="30"/>
      <c r="F1288" s="30"/>
      <c r="H1288" s="36"/>
    </row>
    <row r="1289" spans="2:8" s="35" customFormat="1" ht="11.25" x14ac:dyDescent="0.25">
      <c r="B1289" s="36"/>
      <c r="C1289" s="39"/>
      <c r="D1289" s="39"/>
      <c r="E1289" s="30"/>
      <c r="F1289" s="30"/>
      <c r="H1289" s="36"/>
    </row>
    <row r="1290" spans="2:8" s="35" customFormat="1" ht="11.25" x14ac:dyDescent="0.25">
      <c r="B1290" s="36"/>
      <c r="C1290" s="39"/>
      <c r="D1290" s="39"/>
      <c r="E1290" s="30"/>
      <c r="F1290" s="30"/>
      <c r="H1290" s="36"/>
    </row>
    <row r="1291" spans="2:8" s="35" customFormat="1" ht="11.25" x14ac:dyDescent="0.25">
      <c r="B1291" s="36"/>
      <c r="C1291" s="39"/>
      <c r="D1291" s="39"/>
      <c r="E1291" s="30"/>
      <c r="F1291" s="30"/>
      <c r="H1291" s="36"/>
    </row>
    <row r="1292" spans="2:8" s="35" customFormat="1" ht="11.25" x14ac:dyDescent="0.25">
      <c r="B1292" s="36"/>
      <c r="C1292" s="39"/>
      <c r="D1292" s="39"/>
      <c r="E1292" s="30"/>
      <c r="F1292" s="30"/>
      <c r="H1292" s="36"/>
    </row>
    <row r="1293" spans="2:8" s="35" customFormat="1" ht="11.25" x14ac:dyDescent="0.25">
      <c r="B1293" s="36"/>
      <c r="C1293" s="39"/>
      <c r="D1293" s="39"/>
      <c r="E1293" s="30"/>
      <c r="F1293" s="30"/>
      <c r="H1293" s="36"/>
    </row>
    <row r="1294" spans="2:8" s="35" customFormat="1" ht="11.25" x14ac:dyDescent="0.25">
      <c r="B1294" s="36"/>
      <c r="C1294" s="39"/>
      <c r="D1294" s="39"/>
      <c r="E1294" s="30"/>
      <c r="F1294" s="30"/>
      <c r="H1294" s="36"/>
    </row>
    <row r="1295" spans="2:8" s="35" customFormat="1" ht="11.25" x14ac:dyDescent="0.25">
      <c r="B1295" s="36"/>
      <c r="C1295" s="39"/>
      <c r="D1295" s="39"/>
      <c r="E1295" s="30"/>
      <c r="F1295" s="30"/>
      <c r="H1295" s="36"/>
    </row>
    <row r="1296" spans="2:8" s="35" customFormat="1" ht="11.25" x14ac:dyDescent="0.25">
      <c r="B1296" s="36"/>
      <c r="C1296" s="39"/>
      <c r="D1296" s="39"/>
      <c r="E1296" s="30"/>
      <c r="F1296" s="30"/>
      <c r="H1296" s="36"/>
    </row>
    <row r="1297" spans="2:8" s="35" customFormat="1" ht="11.25" x14ac:dyDescent="0.25">
      <c r="B1297" s="36"/>
      <c r="C1297" s="39"/>
      <c r="D1297" s="39"/>
      <c r="E1297" s="30"/>
      <c r="F1297" s="30"/>
      <c r="H1297" s="36"/>
    </row>
    <row r="1298" spans="2:8" s="35" customFormat="1" ht="11.25" x14ac:dyDescent="0.25">
      <c r="B1298" s="36"/>
      <c r="C1298" s="39"/>
      <c r="D1298" s="39"/>
      <c r="E1298" s="30"/>
      <c r="F1298" s="30"/>
      <c r="H1298" s="36"/>
    </row>
    <row r="1299" spans="2:8" s="35" customFormat="1" ht="11.25" x14ac:dyDescent="0.25">
      <c r="B1299" s="36"/>
      <c r="C1299" s="39"/>
      <c r="D1299" s="39"/>
      <c r="E1299" s="30"/>
      <c r="F1299" s="30"/>
      <c r="H1299" s="36"/>
    </row>
    <row r="1300" spans="2:8" s="35" customFormat="1" ht="11.25" x14ac:dyDescent="0.25">
      <c r="B1300" s="36"/>
      <c r="C1300" s="39"/>
      <c r="D1300" s="39"/>
      <c r="E1300" s="30"/>
      <c r="F1300" s="30"/>
      <c r="H1300" s="36"/>
    </row>
    <row r="1301" spans="2:8" s="35" customFormat="1" ht="11.25" x14ac:dyDescent="0.25">
      <c r="B1301" s="36"/>
      <c r="C1301" s="39"/>
      <c r="D1301" s="39"/>
      <c r="E1301" s="30"/>
      <c r="F1301" s="30"/>
      <c r="H1301" s="36"/>
    </row>
    <row r="1302" spans="2:8" s="35" customFormat="1" ht="11.25" x14ac:dyDescent="0.25">
      <c r="B1302" s="36"/>
      <c r="C1302" s="39"/>
      <c r="D1302" s="39"/>
      <c r="E1302" s="30"/>
      <c r="F1302" s="30"/>
      <c r="H1302" s="36"/>
    </row>
    <row r="1303" spans="2:8" s="35" customFormat="1" ht="11.25" x14ac:dyDescent="0.25">
      <c r="B1303" s="36"/>
      <c r="C1303" s="39"/>
      <c r="D1303" s="39"/>
      <c r="E1303" s="30"/>
      <c r="F1303" s="30"/>
      <c r="H1303" s="36"/>
    </row>
    <row r="1304" spans="2:8" s="35" customFormat="1" ht="11.25" x14ac:dyDescent="0.25">
      <c r="B1304" s="36"/>
      <c r="C1304" s="39"/>
      <c r="D1304" s="39"/>
      <c r="E1304" s="30"/>
      <c r="F1304" s="30"/>
      <c r="H1304" s="36"/>
    </row>
    <row r="1305" spans="2:8" s="35" customFormat="1" ht="11.25" x14ac:dyDescent="0.25">
      <c r="B1305" s="36"/>
      <c r="C1305" s="39"/>
      <c r="D1305" s="39"/>
      <c r="E1305" s="30"/>
      <c r="F1305" s="30"/>
      <c r="H1305" s="36"/>
    </row>
    <row r="1306" spans="2:8" s="35" customFormat="1" ht="11.25" x14ac:dyDescent="0.25">
      <c r="B1306" s="36"/>
      <c r="C1306" s="39"/>
      <c r="D1306" s="39"/>
      <c r="E1306" s="30"/>
      <c r="F1306" s="30"/>
      <c r="H1306" s="36"/>
    </row>
    <row r="1307" spans="2:8" s="35" customFormat="1" ht="11.25" x14ac:dyDescent="0.25">
      <c r="B1307" s="36"/>
      <c r="C1307" s="39"/>
      <c r="D1307" s="39"/>
      <c r="E1307" s="30"/>
      <c r="F1307" s="30"/>
      <c r="H1307" s="36"/>
    </row>
    <row r="1308" spans="2:8" s="35" customFormat="1" ht="11.25" x14ac:dyDescent="0.25">
      <c r="B1308" s="36"/>
      <c r="C1308" s="39"/>
      <c r="D1308" s="39"/>
      <c r="E1308" s="30"/>
      <c r="F1308" s="30"/>
      <c r="H1308" s="36"/>
    </row>
    <row r="1309" spans="2:8" s="35" customFormat="1" ht="11.25" x14ac:dyDescent="0.25">
      <c r="B1309" s="36"/>
      <c r="C1309" s="39"/>
      <c r="D1309" s="39"/>
      <c r="E1309" s="30"/>
      <c r="F1309" s="30"/>
      <c r="H1309" s="36"/>
    </row>
    <row r="1310" spans="2:8" s="35" customFormat="1" ht="11.25" x14ac:dyDescent="0.25">
      <c r="B1310" s="36"/>
      <c r="C1310" s="39"/>
      <c r="D1310" s="39"/>
      <c r="E1310" s="30"/>
      <c r="F1310" s="30"/>
      <c r="H1310" s="36"/>
    </row>
    <row r="1311" spans="2:8" s="35" customFormat="1" ht="11.25" x14ac:dyDescent="0.25">
      <c r="B1311" s="36"/>
      <c r="C1311" s="39"/>
      <c r="D1311" s="39"/>
      <c r="E1311" s="30"/>
      <c r="F1311" s="30"/>
      <c r="H1311" s="36"/>
    </row>
    <row r="1312" spans="2:8" s="35" customFormat="1" ht="11.25" x14ac:dyDescent="0.25">
      <c r="B1312" s="36"/>
      <c r="C1312" s="39"/>
      <c r="D1312" s="39"/>
      <c r="E1312" s="30"/>
      <c r="F1312" s="30"/>
      <c r="H1312" s="36"/>
    </row>
    <row r="1313" spans="2:8" s="35" customFormat="1" ht="11.25" x14ac:dyDescent="0.25">
      <c r="B1313" s="36"/>
      <c r="C1313" s="39"/>
      <c r="D1313" s="39"/>
      <c r="E1313" s="30"/>
      <c r="F1313" s="30"/>
      <c r="H1313" s="36"/>
    </row>
    <row r="1314" spans="2:8" s="35" customFormat="1" ht="11.25" x14ac:dyDescent="0.25">
      <c r="B1314" s="36"/>
      <c r="C1314" s="39"/>
      <c r="D1314" s="39"/>
      <c r="E1314" s="30"/>
      <c r="F1314" s="30"/>
      <c r="H1314" s="36"/>
    </row>
    <row r="1315" spans="2:8" s="35" customFormat="1" ht="11.25" x14ac:dyDescent="0.25">
      <c r="B1315" s="36"/>
      <c r="C1315" s="39"/>
      <c r="D1315" s="39"/>
      <c r="E1315" s="30"/>
      <c r="F1315" s="30"/>
      <c r="H1315" s="36"/>
    </row>
    <row r="1316" spans="2:8" s="35" customFormat="1" ht="11.25" x14ac:dyDescent="0.25">
      <c r="B1316" s="36"/>
      <c r="C1316" s="39"/>
      <c r="D1316" s="39"/>
      <c r="E1316" s="30"/>
      <c r="F1316" s="30"/>
      <c r="H1316" s="36"/>
    </row>
    <row r="1317" spans="2:8" s="35" customFormat="1" ht="11.25" x14ac:dyDescent="0.25">
      <c r="B1317" s="36"/>
      <c r="C1317" s="39"/>
      <c r="D1317" s="39"/>
      <c r="E1317" s="30"/>
      <c r="F1317" s="30"/>
      <c r="H1317" s="36"/>
    </row>
    <row r="1318" spans="2:8" s="35" customFormat="1" ht="11.25" x14ac:dyDescent="0.25">
      <c r="B1318" s="36"/>
      <c r="C1318" s="39"/>
      <c r="D1318" s="39"/>
      <c r="E1318" s="30"/>
      <c r="F1318" s="30"/>
      <c r="H1318" s="36"/>
    </row>
    <row r="1319" spans="2:8" s="35" customFormat="1" ht="11.25" x14ac:dyDescent="0.25">
      <c r="B1319" s="36"/>
      <c r="C1319" s="39"/>
      <c r="D1319" s="39"/>
      <c r="E1319" s="30"/>
      <c r="F1319" s="30"/>
      <c r="H1319" s="36"/>
    </row>
    <row r="1320" spans="2:8" s="35" customFormat="1" ht="11.25" x14ac:dyDescent="0.25">
      <c r="B1320" s="36"/>
      <c r="C1320" s="39"/>
      <c r="D1320" s="39"/>
      <c r="E1320" s="30"/>
      <c r="F1320" s="30"/>
      <c r="H1320" s="36"/>
    </row>
    <row r="1321" spans="2:8" s="35" customFormat="1" ht="11.25" x14ac:dyDescent="0.25">
      <c r="B1321" s="36"/>
      <c r="C1321" s="39"/>
      <c r="D1321" s="39"/>
      <c r="E1321" s="30"/>
      <c r="F1321" s="30"/>
      <c r="H1321" s="36"/>
    </row>
    <row r="1322" spans="2:8" s="35" customFormat="1" ht="11.25" x14ac:dyDescent="0.25">
      <c r="B1322" s="36"/>
      <c r="C1322" s="39"/>
      <c r="D1322" s="39"/>
      <c r="E1322" s="30"/>
      <c r="F1322" s="30"/>
      <c r="H1322" s="36"/>
    </row>
    <row r="1323" spans="2:8" s="35" customFormat="1" ht="11.25" x14ac:dyDescent="0.25">
      <c r="B1323" s="36"/>
      <c r="C1323" s="39"/>
      <c r="D1323" s="39"/>
      <c r="E1323" s="30"/>
      <c r="F1323" s="30"/>
      <c r="H1323" s="36"/>
    </row>
    <row r="1324" spans="2:8" s="35" customFormat="1" ht="11.25" x14ac:dyDescent="0.25">
      <c r="B1324" s="36"/>
      <c r="C1324" s="39"/>
      <c r="D1324" s="39"/>
      <c r="E1324" s="30"/>
      <c r="F1324" s="30"/>
      <c r="H1324" s="36"/>
    </row>
    <row r="1325" spans="2:8" s="35" customFormat="1" ht="11.25" x14ac:dyDescent="0.25">
      <c r="B1325" s="36"/>
      <c r="C1325" s="39"/>
      <c r="D1325" s="39"/>
      <c r="E1325" s="30"/>
      <c r="F1325" s="30"/>
      <c r="H1325" s="36"/>
    </row>
    <row r="1326" spans="2:8" s="35" customFormat="1" ht="11.25" x14ac:dyDescent="0.25">
      <c r="B1326" s="36"/>
      <c r="C1326" s="39"/>
      <c r="D1326" s="39"/>
      <c r="E1326" s="30"/>
      <c r="F1326" s="30"/>
      <c r="H1326" s="36"/>
    </row>
    <row r="1327" spans="2:8" s="35" customFormat="1" ht="11.25" x14ac:dyDescent="0.25">
      <c r="B1327" s="36"/>
      <c r="C1327" s="39"/>
      <c r="D1327" s="39"/>
      <c r="E1327" s="30"/>
      <c r="F1327" s="30"/>
      <c r="H1327" s="36"/>
    </row>
    <row r="1328" spans="2:8" s="35" customFormat="1" ht="11.25" x14ac:dyDescent="0.25">
      <c r="B1328" s="36"/>
      <c r="C1328" s="39"/>
      <c r="D1328" s="39"/>
      <c r="E1328" s="30"/>
      <c r="F1328" s="30"/>
      <c r="H1328" s="36"/>
    </row>
    <row r="1329" spans="2:8" s="35" customFormat="1" ht="11.25" x14ac:dyDescent="0.25">
      <c r="B1329" s="36"/>
      <c r="C1329" s="39"/>
      <c r="D1329" s="39"/>
      <c r="E1329" s="30"/>
      <c r="F1329" s="30"/>
      <c r="H1329" s="36"/>
    </row>
    <row r="1330" spans="2:8" s="35" customFormat="1" ht="11.25" x14ac:dyDescent="0.25">
      <c r="B1330" s="36"/>
      <c r="C1330" s="39"/>
      <c r="D1330" s="39"/>
      <c r="E1330" s="30"/>
      <c r="F1330" s="30"/>
      <c r="H1330" s="36"/>
    </row>
    <row r="1331" spans="2:8" s="35" customFormat="1" ht="11.25" x14ac:dyDescent="0.25">
      <c r="B1331" s="36"/>
      <c r="C1331" s="39"/>
      <c r="D1331" s="39"/>
      <c r="E1331" s="30"/>
      <c r="F1331" s="30"/>
      <c r="H1331" s="36"/>
    </row>
    <row r="1332" spans="2:8" s="35" customFormat="1" ht="11.25" x14ac:dyDescent="0.25">
      <c r="B1332" s="36"/>
      <c r="C1332" s="39"/>
      <c r="D1332" s="39"/>
      <c r="E1332" s="30"/>
      <c r="F1332" s="30"/>
      <c r="H1332" s="36"/>
    </row>
    <row r="1333" spans="2:8" s="35" customFormat="1" ht="11.25" x14ac:dyDescent="0.25">
      <c r="B1333" s="36"/>
      <c r="C1333" s="39"/>
      <c r="D1333" s="39"/>
      <c r="E1333" s="30"/>
      <c r="F1333" s="30"/>
      <c r="H1333" s="36"/>
    </row>
    <row r="1334" spans="2:8" s="35" customFormat="1" ht="11.25" x14ac:dyDescent="0.25">
      <c r="B1334" s="36"/>
      <c r="C1334" s="39"/>
      <c r="D1334" s="39"/>
      <c r="E1334" s="30"/>
      <c r="F1334" s="30"/>
      <c r="H1334" s="36"/>
    </row>
    <row r="1335" spans="2:8" s="35" customFormat="1" ht="11.25" x14ac:dyDescent="0.25">
      <c r="B1335" s="36"/>
      <c r="C1335" s="39"/>
      <c r="D1335" s="39"/>
      <c r="E1335" s="30"/>
      <c r="F1335" s="30"/>
      <c r="H1335" s="36"/>
    </row>
    <row r="1336" spans="2:8" s="35" customFormat="1" ht="11.25" x14ac:dyDescent="0.25">
      <c r="B1336" s="36"/>
      <c r="C1336" s="39"/>
      <c r="D1336" s="39"/>
      <c r="E1336" s="30"/>
      <c r="F1336" s="30"/>
      <c r="H1336" s="36"/>
    </row>
    <row r="1337" spans="2:8" s="35" customFormat="1" ht="11.25" x14ac:dyDescent="0.25">
      <c r="B1337" s="36"/>
      <c r="C1337" s="39"/>
      <c r="D1337" s="39"/>
      <c r="E1337" s="30"/>
      <c r="F1337" s="30"/>
      <c r="H1337" s="36"/>
    </row>
    <row r="1338" spans="2:8" s="35" customFormat="1" ht="11.25" x14ac:dyDescent="0.25">
      <c r="B1338" s="36"/>
      <c r="C1338" s="39"/>
      <c r="D1338" s="39"/>
      <c r="E1338" s="30"/>
      <c r="F1338" s="30"/>
      <c r="H1338" s="36"/>
    </row>
    <row r="1339" spans="2:8" s="35" customFormat="1" ht="11.25" x14ac:dyDescent="0.25">
      <c r="B1339" s="36"/>
      <c r="C1339" s="39"/>
      <c r="D1339" s="39"/>
      <c r="E1339" s="30"/>
      <c r="F1339" s="30"/>
      <c r="H1339" s="36"/>
    </row>
    <row r="1340" spans="2:8" s="35" customFormat="1" ht="11.25" x14ac:dyDescent="0.25">
      <c r="B1340" s="36"/>
      <c r="C1340" s="39"/>
      <c r="D1340" s="39"/>
      <c r="E1340" s="30"/>
      <c r="F1340" s="30"/>
      <c r="H1340" s="36"/>
    </row>
    <row r="1341" spans="2:8" s="35" customFormat="1" ht="11.25" x14ac:dyDescent="0.25">
      <c r="B1341" s="36"/>
      <c r="C1341" s="39"/>
      <c r="D1341" s="39"/>
      <c r="E1341" s="30"/>
      <c r="F1341" s="30"/>
      <c r="H1341" s="36"/>
    </row>
    <row r="1342" spans="2:8" s="35" customFormat="1" ht="11.25" x14ac:dyDescent="0.25">
      <c r="B1342" s="36"/>
      <c r="C1342" s="39"/>
      <c r="D1342" s="39"/>
      <c r="E1342" s="30"/>
      <c r="F1342" s="30"/>
      <c r="H1342" s="36"/>
    </row>
    <row r="1343" spans="2:8" s="35" customFormat="1" ht="11.25" x14ac:dyDescent="0.25">
      <c r="B1343" s="36"/>
      <c r="C1343" s="39"/>
      <c r="D1343" s="39"/>
      <c r="E1343" s="30"/>
      <c r="F1343" s="30"/>
      <c r="H1343" s="36"/>
    </row>
    <row r="1344" spans="2:8" s="35" customFormat="1" ht="11.25" x14ac:dyDescent="0.25">
      <c r="B1344" s="36"/>
      <c r="C1344" s="39"/>
      <c r="D1344" s="39"/>
      <c r="E1344" s="30"/>
      <c r="F1344" s="30"/>
      <c r="H1344" s="36"/>
    </row>
    <row r="1345" spans="2:8" s="35" customFormat="1" ht="11.25" x14ac:dyDescent="0.25">
      <c r="B1345" s="36"/>
      <c r="C1345" s="39"/>
      <c r="D1345" s="39"/>
      <c r="E1345" s="30"/>
      <c r="F1345" s="30"/>
      <c r="H1345" s="36"/>
    </row>
    <row r="1346" spans="2:8" s="35" customFormat="1" ht="11.25" x14ac:dyDescent="0.25">
      <c r="B1346" s="36"/>
      <c r="C1346" s="39"/>
      <c r="D1346" s="39"/>
      <c r="E1346" s="30"/>
      <c r="F1346" s="30"/>
      <c r="H1346" s="36"/>
    </row>
    <row r="1347" spans="2:8" s="35" customFormat="1" ht="11.25" x14ac:dyDescent="0.25">
      <c r="B1347" s="36"/>
      <c r="C1347" s="39"/>
      <c r="D1347" s="39"/>
      <c r="E1347" s="30"/>
      <c r="F1347" s="30"/>
      <c r="H1347" s="36"/>
    </row>
    <row r="1348" spans="2:8" s="35" customFormat="1" ht="11.25" x14ac:dyDescent="0.25">
      <c r="B1348" s="36"/>
      <c r="C1348" s="39"/>
      <c r="D1348" s="39"/>
      <c r="E1348" s="30"/>
      <c r="F1348" s="30"/>
      <c r="H1348" s="36"/>
    </row>
    <row r="1349" spans="2:8" s="35" customFormat="1" ht="11.25" x14ac:dyDescent="0.25">
      <c r="B1349" s="36"/>
      <c r="C1349" s="39"/>
      <c r="D1349" s="39"/>
      <c r="E1349" s="30"/>
      <c r="F1349" s="30"/>
      <c r="H1349" s="36"/>
    </row>
    <row r="1350" spans="2:8" s="35" customFormat="1" ht="11.25" x14ac:dyDescent="0.25">
      <c r="B1350" s="36"/>
      <c r="C1350" s="39"/>
      <c r="D1350" s="39"/>
      <c r="E1350" s="30"/>
      <c r="F1350" s="30"/>
      <c r="H1350" s="36"/>
    </row>
    <row r="1351" spans="2:8" s="35" customFormat="1" ht="11.25" x14ac:dyDescent="0.25">
      <c r="B1351" s="36"/>
      <c r="C1351" s="39"/>
      <c r="D1351" s="39"/>
      <c r="E1351" s="30"/>
      <c r="F1351" s="30"/>
      <c r="H1351" s="36"/>
    </row>
    <row r="1352" spans="2:8" s="35" customFormat="1" ht="11.25" x14ac:dyDescent="0.25">
      <c r="B1352" s="36"/>
      <c r="C1352" s="39"/>
      <c r="D1352" s="39"/>
      <c r="E1352" s="30"/>
      <c r="F1352" s="30"/>
      <c r="H1352" s="36"/>
    </row>
    <row r="1353" spans="2:8" s="35" customFormat="1" ht="11.25" x14ac:dyDescent="0.25">
      <c r="B1353" s="36"/>
      <c r="C1353" s="39"/>
      <c r="D1353" s="39"/>
      <c r="E1353" s="30"/>
      <c r="F1353" s="30"/>
      <c r="H1353" s="36"/>
    </row>
    <row r="1354" spans="2:8" s="35" customFormat="1" ht="11.25" x14ac:dyDescent="0.25">
      <c r="B1354" s="36"/>
      <c r="C1354" s="39"/>
      <c r="D1354" s="39"/>
      <c r="E1354" s="30"/>
      <c r="F1354" s="30"/>
      <c r="H1354" s="36"/>
    </row>
    <row r="1355" spans="2:8" s="35" customFormat="1" ht="11.25" x14ac:dyDescent="0.25">
      <c r="B1355" s="36"/>
      <c r="C1355" s="39"/>
      <c r="D1355" s="39"/>
      <c r="E1355" s="30"/>
      <c r="F1355" s="30"/>
      <c r="H1355" s="36"/>
    </row>
    <row r="1356" spans="2:8" s="35" customFormat="1" ht="11.25" x14ac:dyDescent="0.25">
      <c r="B1356" s="36"/>
      <c r="C1356" s="39"/>
      <c r="D1356" s="39"/>
      <c r="E1356" s="30"/>
      <c r="F1356" s="30"/>
      <c r="H1356" s="36"/>
    </row>
    <row r="1357" spans="2:8" s="35" customFormat="1" ht="11.25" x14ac:dyDescent="0.25">
      <c r="B1357" s="36"/>
      <c r="C1357" s="39"/>
      <c r="D1357" s="39"/>
      <c r="E1357" s="30"/>
      <c r="F1357" s="30"/>
      <c r="H1357" s="36"/>
    </row>
    <row r="1358" spans="2:8" s="35" customFormat="1" ht="11.25" x14ac:dyDescent="0.25">
      <c r="B1358" s="36"/>
      <c r="C1358" s="39"/>
      <c r="D1358" s="39"/>
      <c r="E1358" s="30"/>
      <c r="F1358" s="30"/>
      <c r="H1358" s="36"/>
    </row>
    <row r="1359" spans="2:8" s="35" customFormat="1" ht="11.25" x14ac:dyDescent="0.25">
      <c r="B1359" s="36"/>
      <c r="C1359" s="39"/>
      <c r="D1359" s="39"/>
      <c r="E1359" s="30"/>
      <c r="F1359" s="30"/>
      <c r="H1359" s="36"/>
    </row>
    <row r="1360" spans="2:8" s="35" customFormat="1" ht="11.25" x14ac:dyDescent="0.25">
      <c r="B1360" s="36"/>
      <c r="C1360" s="39"/>
      <c r="D1360" s="39"/>
      <c r="E1360" s="30"/>
      <c r="F1360" s="30"/>
      <c r="H1360" s="36"/>
    </row>
    <row r="1361" spans="2:8" s="35" customFormat="1" ht="11.25" x14ac:dyDescent="0.25">
      <c r="B1361" s="36"/>
      <c r="C1361" s="39"/>
      <c r="D1361" s="39"/>
      <c r="E1361" s="30"/>
      <c r="F1361" s="30"/>
      <c r="H1361" s="36"/>
    </row>
    <row r="1362" spans="2:8" s="35" customFormat="1" ht="11.25" x14ac:dyDescent="0.25">
      <c r="B1362" s="36"/>
      <c r="C1362" s="39"/>
      <c r="D1362" s="39"/>
      <c r="E1362" s="30"/>
      <c r="F1362" s="30"/>
      <c r="H1362" s="36"/>
    </row>
    <row r="1363" spans="2:8" s="35" customFormat="1" ht="11.25" x14ac:dyDescent="0.25">
      <c r="B1363" s="36"/>
      <c r="C1363" s="39"/>
      <c r="D1363" s="39"/>
      <c r="E1363" s="30"/>
      <c r="F1363" s="30"/>
      <c r="H1363" s="36"/>
    </row>
    <row r="1364" spans="2:8" s="35" customFormat="1" ht="11.25" x14ac:dyDescent="0.25">
      <c r="B1364" s="36"/>
      <c r="C1364" s="39"/>
      <c r="D1364" s="39"/>
      <c r="E1364" s="30"/>
      <c r="F1364" s="30"/>
      <c r="H1364" s="36"/>
    </row>
    <row r="1365" spans="2:8" s="35" customFormat="1" ht="11.25" x14ac:dyDescent="0.25">
      <c r="B1365" s="36"/>
      <c r="C1365" s="39"/>
      <c r="D1365" s="39"/>
      <c r="E1365" s="30"/>
      <c r="F1365" s="30"/>
      <c r="H1365" s="36"/>
    </row>
    <row r="1366" spans="2:8" s="35" customFormat="1" ht="11.25" x14ac:dyDescent="0.25">
      <c r="B1366" s="36"/>
      <c r="C1366" s="39"/>
      <c r="D1366" s="39"/>
      <c r="E1366" s="30"/>
      <c r="F1366" s="30"/>
      <c r="H1366" s="36"/>
    </row>
    <row r="1367" spans="2:8" s="35" customFormat="1" ht="11.25" x14ac:dyDescent="0.25">
      <c r="B1367" s="36"/>
      <c r="C1367" s="39"/>
      <c r="D1367" s="39"/>
      <c r="E1367" s="30"/>
      <c r="F1367" s="30"/>
      <c r="H1367" s="36"/>
    </row>
    <row r="1368" spans="2:8" s="35" customFormat="1" ht="11.25" x14ac:dyDescent="0.25">
      <c r="B1368" s="36"/>
      <c r="C1368" s="39"/>
      <c r="D1368" s="39"/>
      <c r="E1368" s="30"/>
      <c r="F1368" s="30"/>
      <c r="H1368" s="36"/>
    </row>
    <row r="1369" spans="2:8" s="35" customFormat="1" ht="11.25" x14ac:dyDescent="0.25">
      <c r="B1369" s="36"/>
      <c r="C1369" s="39"/>
      <c r="D1369" s="39"/>
      <c r="E1369" s="30"/>
      <c r="F1369" s="30"/>
      <c r="H1369" s="36"/>
    </row>
    <row r="1370" spans="2:8" s="35" customFormat="1" ht="11.25" x14ac:dyDescent="0.25">
      <c r="B1370" s="36"/>
      <c r="C1370" s="39"/>
      <c r="D1370" s="39"/>
      <c r="E1370" s="30"/>
      <c r="F1370" s="30"/>
      <c r="H1370" s="36"/>
    </row>
    <row r="1371" spans="2:8" s="35" customFormat="1" ht="11.25" x14ac:dyDescent="0.25">
      <c r="B1371" s="36"/>
      <c r="C1371" s="39"/>
      <c r="D1371" s="39"/>
      <c r="E1371" s="30"/>
      <c r="F1371" s="30"/>
      <c r="H1371" s="36"/>
    </row>
    <row r="1372" spans="2:8" s="35" customFormat="1" ht="11.25" x14ac:dyDescent="0.25">
      <c r="B1372" s="36"/>
      <c r="C1372" s="39"/>
      <c r="D1372" s="39"/>
      <c r="E1372" s="30"/>
      <c r="F1372" s="30"/>
      <c r="H1372" s="36"/>
    </row>
    <row r="1373" spans="2:8" s="35" customFormat="1" ht="11.25" x14ac:dyDescent="0.25">
      <c r="B1373" s="36"/>
      <c r="C1373" s="39"/>
      <c r="D1373" s="39"/>
      <c r="E1373" s="30"/>
      <c r="F1373" s="30"/>
      <c r="H1373" s="36"/>
    </row>
    <row r="1374" spans="2:8" s="35" customFormat="1" ht="11.25" x14ac:dyDescent="0.25">
      <c r="B1374" s="36"/>
      <c r="C1374" s="39"/>
      <c r="D1374" s="39"/>
      <c r="E1374" s="30"/>
      <c r="F1374" s="30"/>
      <c r="H1374" s="36"/>
    </row>
    <row r="1375" spans="2:8" s="35" customFormat="1" ht="11.25" x14ac:dyDescent="0.25">
      <c r="B1375" s="36"/>
      <c r="C1375" s="39"/>
      <c r="D1375" s="39"/>
      <c r="E1375" s="30"/>
      <c r="F1375" s="30"/>
      <c r="H1375" s="36"/>
    </row>
    <row r="1376" spans="2:8" s="35" customFormat="1" ht="11.25" x14ac:dyDescent="0.25">
      <c r="B1376" s="36"/>
      <c r="C1376" s="39"/>
      <c r="D1376" s="39"/>
      <c r="E1376" s="30"/>
      <c r="F1376" s="30"/>
      <c r="H1376" s="36"/>
    </row>
    <row r="1377" spans="1:8" s="35" customFormat="1" ht="11.25" x14ac:dyDescent="0.25">
      <c r="B1377" s="36"/>
      <c r="C1377" s="39"/>
      <c r="D1377" s="39"/>
      <c r="E1377" s="30"/>
      <c r="F1377" s="30"/>
      <c r="H1377" s="36"/>
    </row>
    <row r="1378" spans="1:8" s="35" customFormat="1" ht="11.25" x14ac:dyDescent="0.25">
      <c r="B1378" s="36"/>
      <c r="C1378" s="39"/>
      <c r="D1378" s="39"/>
      <c r="E1378" s="30"/>
      <c r="F1378" s="30"/>
      <c r="H1378" s="36"/>
    </row>
    <row r="1379" spans="1:8" s="35" customFormat="1" ht="11.25" x14ac:dyDescent="0.25">
      <c r="B1379" s="36"/>
      <c r="C1379" s="39"/>
      <c r="D1379" s="39"/>
      <c r="E1379" s="30"/>
      <c r="F1379" s="30"/>
      <c r="H1379" s="36"/>
    </row>
    <row r="1380" spans="1:8" s="35" customFormat="1" ht="11.25" x14ac:dyDescent="0.25">
      <c r="B1380" s="36"/>
      <c r="C1380" s="39"/>
      <c r="D1380" s="39"/>
      <c r="E1380" s="30"/>
      <c r="F1380" s="30"/>
      <c r="H1380" s="36"/>
    </row>
    <row r="1381" spans="1:8" s="35" customFormat="1" ht="11.25" x14ac:dyDescent="0.25">
      <c r="B1381" s="36"/>
      <c r="C1381" s="39"/>
      <c r="D1381" s="39"/>
      <c r="E1381" s="30"/>
      <c r="F1381" s="30"/>
      <c r="H1381" s="36"/>
    </row>
    <row r="1382" spans="1:8" s="35" customFormat="1" ht="11.25" x14ac:dyDescent="0.25">
      <c r="B1382" s="36"/>
      <c r="C1382" s="39"/>
      <c r="D1382" s="39"/>
      <c r="E1382" s="30"/>
      <c r="F1382" s="30"/>
      <c r="H1382" s="36"/>
    </row>
    <row r="1383" spans="1:8" s="35" customFormat="1" ht="11.25" x14ac:dyDescent="0.25">
      <c r="B1383" s="36"/>
      <c r="C1383" s="39"/>
      <c r="D1383" s="39"/>
      <c r="E1383" s="30"/>
      <c r="F1383" s="30"/>
      <c r="H1383" s="36"/>
    </row>
    <row r="1384" spans="1:8" s="35" customFormat="1" ht="11.25" x14ac:dyDescent="0.25">
      <c r="B1384" s="36"/>
      <c r="C1384" s="39"/>
      <c r="D1384" s="39"/>
      <c r="E1384" s="30"/>
      <c r="F1384" s="30"/>
      <c r="H1384" s="36"/>
    </row>
    <row r="1385" spans="1:8" s="35" customFormat="1" ht="11.25" x14ac:dyDescent="0.25">
      <c r="B1385" s="36"/>
      <c r="C1385" s="39"/>
      <c r="D1385" s="39"/>
      <c r="E1385" s="30"/>
      <c r="F1385" s="30"/>
      <c r="H1385" s="36"/>
    </row>
    <row r="1386" spans="1:8" s="35" customFormat="1" ht="11.25" x14ac:dyDescent="0.25">
      <c r="B1386" s="36"/>
      <c r="C1386" s="39"/>
      <c r="D1386" s="39"/>
      <c r="E1386" s="30"/>
      <c r="F1386" s="30"/>
      <c r="H1386" s="36"/>
    </row>
    <row r="1387" spans="1:8" s="35" customFormat="1" ht="11.25" x14ac:dyDescent="0.25">
      <c r="B1387" s="36"/>
      <c r="C1387" s="39"/>
      <c r="D1387" s="39"/>
      <c r="E1387" s="30"/>
      <c r="F1387" s="30"/>
      <c r="H1387" s="36"/>
    </row>
    <row r="1388" spans="1:8" s="35" customFormat="1" ht="11.25" x14ac:dyDescent="0.25">
      <c r="B1388" s="36"/>
      <c r="C1388" s="39"/>
      <c r="D1388" s="39"/>
      <c r="E1388" s="30"/>
      <c r="F1388" s="30"/>
      <c r="H1388" s="36"/>
    </row>
    <row r="1389" spans="1:8" s="35" customFormat="1" ht="11.25" x14ac:dyDescent="0.25">
      <c r="B1389" s="36"/>
      <c r="C1389" s="39"/>
      <c r="D1389" s="39"/>
      <c r="E1389" s="30"/>
      <c r="F1389" s="30"/>
      <c r="H1389" s="36"/>
    </row>
    <row r="1390" spans="1:8" s="35" customFormat="1" ht="11.25" x14ac:dyDescent="0.25">
      <c r="B1390" s="36"/>
      <c r="C1390" s="39"/>
      <c r="D1390" s="39"/>
      <c r="E1390" s="30"/>
      <c r="F1390" s="30"/>
      <c r="H1390" s="36"/>
    </row>
    <row r="1391" spans="1:8" s="35" customFormat="1" ht="11.25" x14ac:dyDescent="0.25">
      <c r="B1391" s="36"/>
      <c r="C1391" s="39"/>
      <c r="D1391" s="39"/>
      <c r="E1391" s="30"/>
      <c r="F1391" s="30"/>
      <c r="H1391" s="36"/>
    </row>
    <row r="1392" spans="1:8" x14ac:dyDescent="0.25">
      <c r="A1392" s="135"/>
      <c r="B1392" s="135"/>
      <c r="C1392" s="41"/>
      <c r="D1392" s="41"/>
    </row>
  </sheetData>
  <mergeCells count="1">
    <mergeCell ref="A1392:B139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31AAA-93DF-4FC9-ACAE-FC332658C545}">
  <dimension ref="A1:I2"/>
  <sheetViews>
    <sheetView zoomScaleNormal="100" workbookViewId="0"/>
  </sheetViews>
  <sheetFormatPr defaultRowHeight="15" x14ac:dyDescent="0.25"/>
  <cols>
    <col min="1" max="1" width="8.5703125" customWidth="1"/>
    <col min="2" max="2" width="48.5703125" customWidth="1"/>
    <col min="3" max="3" width="17.140625" customWidth="1"/>
    <col min="4" max="4" width="18.5703125" customWidth="1"/>
    <col min="5" max="6" width="10" customWidth="1"/>
    <col min="7" max="7" width="8.5703125" customWidth="1"/>
    <col min="8" max="8" width="150" customWidth="1"/>
    <col min="9" max="9" width="12.85546875" customWidth="1"/>
  </cols>
  <sheetData>
    <row r="1" spans="1:9" s="34" customFormat="1" x14ac:dyDescent="0.25">
      <c r="A1" s="32" t="s">
        <v>57</v>
      </c>
      <c r="B1" s="33" t="s">
        <v>4163</v>
      </c>
      <c r="C1" s="32" t="s">
        <v>40</v>
      </c>
      <c r="D1" s="32" t="s">
        <v>4164</v>
      </c>
      <c r="E1" s="32" t="s">
        <v>4165</v>
      </c>
      <c r="F1" s="32" t="s">
        <v>4166</v>
      </c>
      <c r="G1" s="32" t="s">
        <v>33</v>
      </c>
      <c r="H1" s="33" t="s">
        <v>4167</v>
      </c>
      <c r="I1" s="32" t="s">
        <v>4168</v>
      </c>
    </row>
    <row r="2" spans="1:9" x14ac:dyDescent="0.25">
      <c r="A2" s="136" t="s">
        <v>5232</v>
      </c>
      <c r="B2" s="136"/>
      <c r="C2" s="136"/>
      <c r="D2" s="136"/>
      <c r="E2" s="136"/>
      <c r="F2" s="136"/>
      <c r="G2" s="136"/>
      <c r="H2" s="136"/>
      <c r="I2" s="136"/>
    </row>
  </sheetData>
  <mergeCells count="1">
    <mergeCell ref="A2:I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96352-CE5F-4B3F-9C4C-AF38CE18C71C}">
  <dimension ref="A1:I2"/>
  <sheetViews>
    <sheetView zoomScaleNormal="100" workbookViewId="0"/>
  </sheetViews>
  <sheetFormatPr defaultRowHeight="15" x14ac:dyDescent="0.25"/>
  <cols>
    <col min="1" max="1" width="8.5703125" customWidth="1"/>
    <col min="2" max="2" width="48.5703125" customWidth="1"/>
    <col min="3" max="3" width="17.140625" customWidth="1"/>
    <col min="4" max="4" width="18.5703125" customWidth="1"/>
    <col min="5" max="6" width="10" customWidth="1"/>
    <col min="7" max="7" width="8.5703125" customWidth="1"/>
    <col min="8" max="8" width="150" customWidth="1"/>
    <col min="9" max="9" width="12.85546875" customWidth="1"/>
  </cols>
  <sheetData>
    <row r="1" spans="1:9" s="34" customFormat="1" x14ac:dyDescent="0.25">
      <c r="A1" s="32" t="s">
        <v>57</v>
      </c>
      <c r="B1" s="33" t="s">
        <v>4163</v>
      </c>
      <c r="C1" s="32" t="s">
        <v>40</v>
      </c>
      <c r="D1" s="32" t="s">
        <v>4164</v>
      </c>
      <c r="E1" s="32" t="s">
        <v>4165</v>
      </c>
      <c r="F1" s="32" t="s">
        <v>4166</v>
      </c>
      <c r="G1" s="32" t="s">
        <v>33</v>
      </c>
      <c r="H1" s="33" t="s">
        <v>4167</v>
      </c>
      <c r="I1" s="32" t="s">
        <v>4168</v>
      </c>
    </row>
    <row r="2" spans="1:9" x14ac:dyDescent="0.25">
      <c r="A2" s="136" t="s">
        <v>5232</v>
      </c>
      <c r="B2" s="136"/>
      <c r="C2" s="136"/>
      <c r="D2" s="136"/>
      <c r="E2" s="136"/>
      <c r="F2" s="136"/>
      <c r="G2" s="136"/>
      <c r="H2" s="136"/>
      <c r="I2" s="136"/>
    </row>
  </sheetData>
  <mergeCells count="1">
    <mergeCell ref="A2:I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0E2E2-604A-42DA-B1C8-E2B78A1B8F0F}">
  <dimension ref="A1:I2"/>
  <sheetViews>
    <sheetView zoomScaleNormal="100" workbookViewId="0"/>
  </sheetViews>
  <sheetFormatPr defaultRowHeight="15" x14ac:dyDescent="0.25"/>
  <cols>
    <col min="1" max="1" width="8.5703125" customWidth="1"/>
    <col min="2" max="2" width="48.5703125" customWidth="1"/>
    <col min="3" max="3" width="17.140625" customWidth="1"/>
    <col min="4" max="4" width="18.5703125" customWidth="1"/>
    <col min="5" max="6" width="10" customWidth="1"/>
    <col min="7" max="7" width="8.5703125" customWidth="1"/>
    <col min="8" max="8" width="150" customWidth="1"/>
    <col min="9" max="9" width="12.85546875" customWidth="1"/>
  </cols>
  <sheetData>
    <row r="1" spans="1:9" s="34" customFormat="1" x14ac:dyDescent="0.25">
      <c r="A1" s="32" t="s">
        <v>57</v>
      </c>
      <c r="B1" s="33" t="s">
        <v>4163</v>
      </c>
      <c r="C1" s="32" t="s">
        <v>40</v>
      </c>
      <c r="D1" s="32" t="s">
        <v>4164</v>
      </c>
      <c r="E1" s="32" t="s">
        <v>4165</v>
      </c>
      <c r="F1" s="32" t="s">
        <v>4166</v>
      </c>
      <c r="G1" s="32" t="s">
        <v>33</v>
      </c>
      <c r="H1" s="33" t="s">
        <v>4167</v>
      </c>
      <c r="I1" s="32" t="s">
        <v>4168</v>
      </c>
    </row>
    <row r="2" spans="1:9" x14ac:dyDescent="0.25">
      <c r="A2" s="136" t="s">
        <v>5232</v>
      </c>
      <c r="B2" s="136"/>
      <c r="C2" s="136"/>
      <c r="D2" s="136"/>
      <c r="E2" s="136"/>
      <c r="F2" s="136"/>
      <c r="G2" s="136"/>
      <c r="H2" s="136"/>
      <c r="I2" s="136"/>
    </row>
  </sheetData>
  <mergeCells count="1">
    <mergeCell ref="A2:I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CE81E-E2BF-4ABE-A6A3-4A6E317E8E52}">
  <dimension ref="A1:I2"/>
  <sheetViews>
    <sheetView zoomScaleNormal="100" workbookViewId="0"/>
  </sheetViews>
  <sheetFormatPr defaultRowHeight="15" x14ac:dyDescent="0.25"/>
  <cols>
    <col min="1" max="1" width="8.5703125" customWidth="1"/>
    <col min="2" max="2" width="48.5703125" customWidth="1"/>
    <col min="3" max="3" width="17.140625" customWidth="1"/>
    <col min="4" max="4" width="18.5703125" customWidth="1"/>
    <col min="5" max="6" width="10" customWidth="1"/>
    <col min="7" max="7" width="8.5703125" customWidth="1"/>
    <col min="8" max="8" width="150" customWidth="1"/>
    <col min="9" max="9" width="12.85546875" customWidth="1"/>
  </cols>
  <sheetData>
    <row r="1" spans="1:9" s="34" customFormat="1" x14ac:dyDescent="0.25">
      <c r="A1" s="32" t="s">
        <v>57</v>
      </c>
      <c r="B1" s="33" t="s">
        <v>4163</v>
      </c>
      <c r="C1" s="32" t="s">
        <v>40</v>
      </c>
      <c r="D1" s="32" t="s">
        <v>4164</v>
      </c>
      <c r="E1" s="32" t="s">
        <v>4165</v>
      </c>
      <c r="F1" s="32" t="s">
        <v>4166</v>
      </c>
      <c r="G1" s="32" t="s">
        <v>33</v>
      </c>
      <c r="H1" s="33" t="s">
        <v>4167</v>
      </c>
      <c r="I1" s="32" t="s">
        <v>4168</v>
      </c>
    </row>
    <row r="2" spans="1:9" x14ac:dyDescent="0.25">
      <c r="A2" s="136" t="s">
        <v>5232</v>
      </c>
      <c r="B2" s="136"/>
      <c r="C2" s="136"/>
      <c r="D2" s="136"/>
      <c r="E2" s="136"/>
      <c r="F2" s="136"/>
      <c r="G2" s="136"/>
      <c r="H2" s="136"/>
      <c r="I2" s="136"/>
    </row>
  </sheetData>
  <mergeCells count="1">
    <mergeCell ref="A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Cover</vt:lpstr>
      <vt:lpstr>1. EU Summary Statistics</vt:lpstr>
      <vt:lpstr>2.1 Filtering Protocol</vt:lpstr>
      <vt:lpstr>2.2 EU-Merged (Valid Proj.)</vt:lpstr>
      <vt:lpstr>2.3 EU-Merged (Valid Proj. IAS)</vt:lpstr>
      <vt:lpstr>2.4.1 Finland</vt:lpstr>
      <vt:lpstr>2.4.2 Sweden</vt:lpstr>
      <vt:lpstr>2.4.3 Denmark</vt:lpstr>
      <vt:lpstr>2.4.4 Austria</vt:lpstr>
      <vt:lpstr>2.4.5 Germany</vt:lpstr>
      <vt:lpstr>2.4.6 Czechia</vt:lpstr>
      <vt:lpstr>2.4.7 Slovenia</vt:lpstr>
      <vt:lpstr>2.4.8 Switzerland</vt:lpstr>
      <vt:lpstr>2.4.9 Estonia</vt:lpstr>
      <vt:lpstr>2.4.10 France</vt:lpstr>
      <vt:lpstr>2.4.11 Iceland</vt:lpstr>
      <vt:lpstr>2.4.12 Poland</vt:lpstr>
      <vt:lpstr>2.4.13 Ireland</vt:lpstr>
      <vt:lpstr>2.4.14 Belgium</vt:lpstr>
      <vt:lpstr>2.4.15 Netherlands</vt:lpstr>
      <vt:lpstr>2.4.16 Croatia</vt:lpstr>
      <vt:lpstr>2.4.17 Portugal</vt:lpstr>
      <vt:lpstr>2.4.18 Italy</vt:lpstr>
      <vt:lpstr>2.4.19 Slovak Rep.</vt:lpstr>
      <vt:lpstr>2.4.20 Spain</vt:lpstr>
      <vt:lpstr>2.4.21 Hungary</vt:lpstr>
      <vt:lpstr>2.4.22 Latvia</vt:lpstr>
      <vt:lpstr>2.4.23 Luxembourg</vt:lpstr>
      <vt:lpstr>2.4.24 Lithuania</vt:lpstr>
      <vt:lpstr>2.4.25 Greece</vt:lpstr>
      <vt:lpstr>2.4.26 Malta</vt:lpstr>
      <vt:lpstr>2.4.27 Romania</vt:lpstr>
      <vt:lpstr>2.4.28 Cyprus</vt:lpstr>
      <vt:lpstr>2.4.29 Bulgaria</vt:lpstr>
      <vt:lpstr>2.5 EU-Merged (Invalid Proj.)</vt:lpstr>
      <vt:lpstr>3.1 Filtering Protocol</vt:lpstr>
      <vt:lpstr>3.2 EU LIFE Dataset (All Proj.)</vt:lpstr>
      <vt:lpstr>3.3 EU LIFE Dataset (Bio. Cons)</vt:lpstr>
      <vt:lpstr>3.4 EU Life Dataset (IAS)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2023-02-18T17:31:21Z</dcterms:created>
  <dcterms:modified xsi:type="dcterms:W3CDTF">2023-08-17T13:22:49Z</dcterms:modified>
</cp:coreProperties>
</file>