
<file path=[Content_Types].xml><?xml version="1.0" encoding="utf-8"?>
<Types xmlns="http://schemas.openxmlformats.org/package/2006/content-types"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2.xml" ContentType="application/vnd.openxmlformats-officedocument.drawing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lex\Desktop\Aprendizado_de_Maquina\Atividade_02\Arvores_Decisao_Insumo_Zap\"/>
    </mc:Choice>
  </mc:AlternateContent>
  <xr:revisionPtr revIDLastSave="0" documentId="13_ncr:1_{49352000-E7B6-4917-A42C-EA7326082C7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C4.5 - Tree_RaioGanho" sheetId="4" r:id="rId1"/>
    <sheet name="ID3 - Tree_Ganho" sheetId="1" r:id="rId2"/>
    <sheet name="Dinamica" sheetId="2" r:id="rId3"/>
    <sheet name="Tips" sheetId="3" r:id="rId4"/>
  </sheets>
  <definedNames>
    <definedName name="_xlnm._FilterDatabase" localSheetId="0" hidden="1">'C4.5 - Tree_RaioGanho'!$A$2:$F$16</definedName>
    <definedName name="_xlnm._FilterDatabase" localSheetId="1" hidden="1">'ID3 - Tree_Ganho'!$A$2:$F$16</definedName>
  </definedNames>
  <calcPr calcId="191029"/>
  <pivotCaches>
    <pivotCache cacheId="0" r:id="rId5"/>
  </pivotCaches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D20" i="1" l="1"/>
  <c r="AB20" i="1"/>
  <c r="AD20" i="4"/>
  <c r="AB20" i="4"/>
  <c r="AA15" i="4" l="1"/>
  <c r="Z17" i="4"/>
  <c r="AA8" i="4"/>
  <c r="Z12" i="4"/>
  <c r="T19" i="4"/>
  <c r="S23" i="4"/>
  <c r="T12" i="4"/>
  <c r="S16" i="4"/>
  <c r="T7" i="4"/>
  <c r="S9" i="4"/>
  <c r="M28" i="4"/>
  <c r="L34" i="4"/>
  <c r="L11" i="4"/>
  <c r="M6" i="4" s="1"/>
  <c r="M21" i="4"/>
  <c r="L25" i="4"/>
  <c r="M14" i="4"/>
  <c r="L18" i="4"/>
  <c r="L6" i="4"/>
  <c r="K32" i="4"/>
  <c r="K30" i="4"/>
  <c r="L28" i="4"/>
  <c r="K28" i="4"/>
  <c r="K23" i="4"/>
  <c r="R21" i="4"/>
  <c r="K21" i="4"/>
  <c r="L21" i="4" s="1"/>
  <c r="R20" i="4"/>
  <c r="R19" i="4"/>
  <c r="S19" i="4" s="1"/>
  <c r="Y16" i="4"/>
  <c r="Z15" i="4" s="1"/>
  <c r="K16" i="4"/>
  <c r="L14" i="4" s="1"/>
  <c r="Y15" i="4"/>
  <c r="R14" i="4"/>
  <c r="K14" i="4"/>
  <c r="R12" i="4"/>
  <c r="S12" i="4" s="1"/>
  <c r="Y10" i="4"/>
  <c r="Z8" i="4" s="1"/>
  <c r="K9" i="4"/>
  <c r="Y8" i="4"/>
  <c r="R8" i="4"/>
  <c r="K8" i="4"/>
  <c r="R7" i="4"/>
  <c r="S7" i="4" s="1"/>
  <c r="K6" i="4"/>
  <c r="J4" i="4"/>
  <c r="J3" i="4"/>
  <c r="Z2" i="4"/>
  <c r="S2" i="4"/>
  <c r="J2" i="4"/>
  <c r="L2" i="4" s="1"/>
  <c r="R14" i="1"/>
  <c r="S12" i="1" s="1"/>
  <c r="T12" i="1" s="1"/>
  <c r="T7" i="1"/>
  <c r="AA15" i="1"/>
  <c r="Z15" i="1"/>
  <c r="Y16" i="1"/>
  <c r="Y15" i="1"/>
  <c r="AA8" i="1"/>
  <c r="Z8" i="1"/>
  <c r="Y10" i="1"/>
  <c r="Y8" i="1"/>
  <c r="Z2" i="1"/>
  <c r="T19" i="1"/>
  <c r="S19" i="1"/>
  <c r="R21" i="1"/>
  <c r="R20" i="1"/>
  <c r="R19" i="1"/>
  <c r="R12" i="1"/>
  <c r="S7" i="1"/>
  <c r="R8" i="1"/>
  <c r="R7" i="1"/>
  <c r="S2" i="1"/>
  <c r="L28" i="1"/>
  <c r="K28" i="1"/>
  <c r="K32" i="1"/>
  <c r="K30" i="1"/>
  <c r="L21" i="1"/>
  <c r="K23" i="1"/>
  <c r="K21" i="1"/>
  <c r="L14" i="1"/>
  <c r="K16" i="1"/>
  <c r="K14" i="1"/>
  <c r="K9" i="1"/>
  <c r="K6" i="1"/>
  <c r="K8" i="1"/>
  <c r="L6" i="1" l="1"/>
  <c r="J4" i="1"/>
  <c r="J3" i="1"/>
  <c r="J2" i="1"/>
  <c r="L2" i="1" s="1"/>
  <c r="M6" i="1" l="1"/>
  <c r="M21" i="1"/>
  <c r="M28" i="1"/>
  <c r="M14" i="1"/>
</calcChain>
</file>

<file path=xl/sharedStrings.xml><?xml version="1.0" encoding="utf-8"?>
<sst xmlns="http://schemas.openxmlformats.org/spreadsheetml/2006/main" count="550" uniqueCount="46">
  <si>
    <t>ID</t>
  </si>
  <si>
    <t>age</t>
  </si>
  <si>
    <t>income</t>
  </si>
  <si>
    <t>student</t>
  </si>
  <si>
    <t>credit_rating</t>
  </si>
  <si>
    <t>CLASS</t>
  </si>
  <si>
    <t>youth</t>
  </si>
  <si>
    <t>high</t>
  </si>
  <si>
    <t>no</t>
  </si>
  <si>
    <t>fair</t>
  </si>
  <si>
    <t>excellent</t>
  </si>
  <si>
    <t>middle_aged</t>
  </si>
  <si>
    <t>yes</t>
  </si>
  <si>
    <t>senior</t>
  </si>
  <si>
    <t>medium</t>
  </si>
  <si>
    <t>low</t>
  </si>
  <si>
    <t>(ALL)</t>
  </si>
  <si>
    <t>Count of ID</t>
  </si>
  <si>
    <t>Grand Total</t>
  </si>
  <si>
    <t>Linhas = tuplas --&gt; Instancia</t>
  </si>
  <si>
    <t>D --&gt; Base</t>
  </si>
  <si>
    <t>D_1, D_2, D_3 --&gt; Partições de algum atributo</t>
  </si>
  <si>
    <t>p_i  --&gt; Probabilidade da classe x no D</t>
  </si>
  <si>
    <t>Total Geral</t>
  </si>
  <si>
    <t>(Tudo)</t>
  </si>
  <si>
    <t>Sim</t>
  </si>
  <si>
    <t>Nao</t>
  </si>
  <si>
    <t>Total</t>
  </si>
  <si>
    <t>Entropy</t>
  </si>
  <si>
    <t>Info(D)</t>
  </si>
  <si>
    <t>Info</t>
  </si>
  <si>
    <t>Gain</t>
  </si>
  <si>
    <t>Info(D_youth)</t>
  </si>
  <si>
    <t>Info(D_senior)</t>
  </si>
  <si>
    <t>No</t>
  </si>
  <si>
    <t>SplitInfo</t>
  </si>
  <si>
    <r>
      <t xml:space="preserve">Irei analisar viabilidade de poda, via tecnica </t>
    </r>
    <r>
      <rPr>
        <b/>
        <u/>
        <sz val="11"/>
        <color theme="1"/>
        <rFont val="Calibri"/>
        <family val="2"/>
        <scheme val="minor"/>
      </rPr>
      <t>Minimum Error Pruning</t>
    </r>
  </si>
  <si>
    <t>http://www.cse.unsw.edu.au/~cs9417ml/DT2/pruning.html</t>
  </si>
  <si>
    <t>http://users.ics.forth.gr/~potamias/hy577/dtrees_advanced.pdf</t>
  </si>
  <si>
    <t>Erro_Sub_Arvore: BackUpError</t>
  </si>
  <si>
    <t xml:space="preserve">E(Student): </t>
  </si>
  <si>
    <t>&gt;</t>
  </si>
  <si>
    <t>Minimum Error Pruning</t>
  </si>
  <si>
    <t>Como vemos acima, se podarmos o erro aumenta, então não podaremos</t>
  </si>
  <si>
    <t>O Nó Credit_Rating não será avaliado por ser similar ao nó St6udent já avaliado</t>
  </si>
  <si>
    <t>Esta Modelagem esta nos links das universidades acima.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</si>
</sst>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.000_-;\-* #,##0.000_-;_-* &quot;-&quot;??_-;_-@_-"/>
  </numFmts>
  <fonts count="13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43" fontId="5" fillId="0" borderId="0" applyFont="0" applyFill="0" applyBorder="0" applyAlignment="0" applyProtection="0"/>
    <xf numFmtId="0" fontId="11" fillId="0" borderId="0" applyNumberFormat="0" applyFill="0" applyBorder="0" applyAlignment="0" applyProtection="0">
      <alignment vertical="center"/>
    </xf>
  </cellStyleXfs>
  <cellXfs count="39">
    <xf numFmtId="0" fontId="0" fillId="0" borderId="0" xfId="0">
      <alignment vertical="center"/>
    </xf>
    <xf numFmtId="0" fontId="4" fillId="0" borderId="0" xfId="0" applyFont="1">
      <alignment vertical="center"/>
    </xf>
    <xf numFmtId="0" fontId="0" fillId="0" borderId="0" xfId="0" pivotButton="1">
      <alignment vertical="center"/>
    </xf>
    <xf numFmtId="0" fontId="0" fillId="0" borderId="0" xfId="0" applyNumberFormat="1">
      <alignment vertical="center"/>
    </xf>
    <xf numFmtId="0" fontId="3" fillId="0" borderId="0" xfId="0" applyFont="1">
      <alignment vertical="center"/>
    </xf>
    <xf numFmtId="0" fontId="2" fillId="0" borderId="0" xfId="0" applyFont="1">
      <alignment vertical="center"/>
    </xf>
    <xf numFmtId="0" fontId="7" fillId="2" borderId="1" xfId="0" applyFont="1" applyFill="1" applyBorder="1">
      <alignment vertical="center"/>
    </xf>
    <xf numFmtId="0" fontId="7" fillId="2" borderId="2" xfId="0" applyFont="1" applyFill="1" applyBorder="1">
      <alignment vertical="center"/>
    </xf>
    <xf numFmtId="0" fontId="7" fillId="0" borderId="1" xfId="0" applyFont="1" applyBorder="1">
      <alignment vertical="center"/>
    </xf>
    <xf numFmtId="0" fontId="7" fillId="0" borderId="0" xfId="0" applyFont="1">
      <alignment vertical="center"/>
    </xf>
    <xf numFmtId="0" fontId="7" fillId="0" borderId="0" xfId="0" applyFont="1" applyBorder="1">
      <alignment vertical="center"/>
    </xf>
    <xf numFmtId="0" fontId="6" fillId="0" borderId="0" xfId="0" pivotButton="1" applyFont="1">
      <alignment vertical="center"/>
    </xf>
    <xf numFmtId="0" fontId="7" fillId="2" borderId="2" xfId="0" applyNumberFormat="1" applyFont="1" applyFill="1" applyBorder="1">
      <alignment vertical="center"/>
    </xf>
    <xf numFmtId="0" fontId="2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2" fillId="4" borderId="0" xfId="0" applyFont="1" applyFill="1" applyAlignment="1">
      <alignment horizontal="center" vertical="center"/>
    </xf>
    <xf numFmtId="164" fontId="0" fillId="4" borderId="0" xfId="1" applyNumberFormat="1" applyFont="1" applyFill="1" applyAlignment="1">
      <alignment vertical="center"/>
    </xf>
    <xf numFmtId="0" fontId="0" fillId="4" borderId="0" xfId="0" applyFill="1">
      <alignment vertical="center"/>
    </xf>
    <xf numFmtId="0" fontId="2" fillId="5" borderId="0" xfId="0" applyFont="1" applyFill="1" applyAlignment="1">
      <alignment horizontal="center" vertical="center"/>
    </xf>
    <xf numFmtId="0" fontId="0" fillId="5" borderId="0" xfId="0" applyFill="1">
      <alignment vertical="center"/>
    </xf>
    <xf numFmtId="0" fontId="7" fillId="0" borderId="0" xfId="0" applyFont="1" applyAlignment="1">
      <alignment horizontal="right" vertical="center"/>
    </xf>
    <xf numFmtId="0" fontId="7" fillId="0" borderId="1" xfId="0" applyFont="1" applyBorder="1" applyAlignment="1">
      <alignment horizontal="right" vertical="center"/>
    </xf>
    <xf numFmtId="164" fontId="0" fillId="3" borderId="0" xfId="1" applyNumberFormat="1" applyFont="1" applyFill="1" applyAlignment="1">
      <alignment vertical="center"/>
    </xf>
    <xf numFmtId="164" fontId="0" fillId="5" borderId="0" xfId="1" applyNumberFormat="1" applyFont="1" applyFill="1" applyAlignment="1">
      <alignment vertical="center"/>
    </xf>
    <xf numFmtId="0" fontId="8" fillId="2" borderId="1" xfId="0" applyFont="1" applyFill="1" applyBorder="1">
      <alignment vertical="center"/>
    </xf>
    <xf numFmtId="0" fontId="9" fillId="2" borderId="1" xfId="0" applyFont="1" applyFill="1" applyBorder="1">
      <alignment vertical="center"/>
    </xf>
    <xf numFmtId="0" fontId="6" fillId="0" borderId="0" xfId="0" applyFont="1">
      <alignment vertical="center"/>
    </xf>
    <xf numFmtId="164" fontId="7" fillId="3" borderId="0" xfId="1" applyNumberFormat="1" applyFont="1" applyFill="1" applyAlignment="1">
      <alignment horizontal="left" vertical="center"/>
    </xf>
    <xf numFmtId="0" fontId="2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1" fillId="0" borderId="0" xfId="0" applyFont="1">
      <alignment vertical="center"/>
    </xf>
    <xf numFmtId="0" fontId="11" fillId="0" borderId="0" xfId="2">
      <alignment vertical="center"/>
    </xf>
    <xf numFmtId="43" fontId="0" fillId="0" borderId="0" xfId="1" applyFont="1" applyAlignment="1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2" fillId="0" borderId="0" xfId="0" applyFont="1">
      <alignment vertical="center"/>
    </xf>
  </cellXfs>
  <cellStyles count="3">
    <cellStyle name="Hiperlink" xfId="2" builtinId="8"/>
    <cellStyle name="Normal" xfId="0" builtinId="0"/>
    <cellStyle name="Vírgula" xfId="1" builtinId="3"/>
  </cellStyles>
  <dxfs count="2"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png"/><Relationship Id="rId3" Type="http://schemas.openxmlformats.org/officeDocument/2006/relationships/image" Target="../media/image1.png"/><Relationship Id="rId7" Type="http://schemas.openxmlformats.org/officeDocument/2006/relationships/image" Target="../media/image11.png"/><Relationship Id="rId2" Type="http://schemas.openxmlformats.org/officeDocument/2006/relationships/image" Target="../media/image8.emf"/><Relationship Id="rId1" Type="http://schemas.openxmlformats.org/officeDocument/2006/relationships/image" Target="../media/image7.png"/><Relationship Id="rId6" Type="http://schemas.openxmlformats.org/officeDocument/2006/relationships/image" Target="../media/image10.png"/><Relationship Id="rId5" Type="http://schemas.openxmlformats.org/officeDocument/2006/relationships/image" Target="../media/image9.png"/><Relationship Id="rId4" Type="http://schemas.openxmlformats.org/officeDocument/2006/relationships/image" Target="../media/image2.png"/><Relationship Id="rId9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145677</xdr:colOff>
      <xdr:row>17</xdr:row>
      <xdr:rowOff>2923</xdr:rowOff>
    </xdr:from>
    <xdr:to>
      <xdr:col>3</xdr:col>
      <xdr:colOff>91402</xdr:colOff>
      <xdr:row>18</xdr:row>
      <xdr:rowOff>36054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1193DEBB-C12E-4CC6-AB66-0BCF19B10B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5677" y="3241423"/>
          <a:ext cx="1951578" cy="223631"/>
        </a:xfrm>
        <a:prstGeom prst="rect">
          <a:avLst/>
        </a:prstGeom>
      </xdr:spPr>
    </xdr:pic>
    <xdr:clientData/>
  </xdr:twoCellAnchor>
  <xdr:twoCellAnchor editAs="oneCell">
    <xdr:from>
      <xdr:col>0</xdr:col>
      <xdr:colOff>100221</xdr:colOff>
      <xdr:row>18</xdr:row>
      <xdr:rowOff>37686</xdr:rowOff>
    </xdr:from>
    <xdr:to>
      <xdr:col>2</xdr:col>
      <xdr:colOff>588066</xdr:colOff>
      <xdr:row>19</xdr:row>
      <xdr:rowOff>172873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E631DD3-34A4-4095-A216-0817BFAC9A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221" y="3466686"/>
          <a:ext cx="1878495" cy="325687"/>
        </a:xfrm>
        <a:prstGeom prst="rect">
          <a:avLst/>
        </a:prstGeom>
      </xdr:spPr>
    </xdr:pic>
    <xdr:clientData/>
  </xdr:twoCellAnchor>
  <xdr:twoCellAnchor>
    <xdr:from>
      <xdr:col>7</xdr:col>
      <xdr:colOff>152400</xdr:colOff>
      <xdr:row>35</xdr:row>
      <xdr:rowOff>114300</xdr:rowOff>
    </xdr:from>
    <xdr:to>
      <xdr:col>8</xdr:col>
      <xdr:colOff>352425</xdr:colOff>
      <xdr:row>37</xdr:row>
      <xdr:rowOff>133350</xdr:rowOff>
    </xdr:to>
    <xdr:sp macro="" textlink="">
      <xdr:nvSpPr>
        <xdr:cNvPr id="4" name="Elipse 3">
          <a:extLst>
            <a:ext uri="{FF2B5EF4-FFF2-40B4-BE49-F238E27FC236}">
              <a16:creationId xmlns:a16="http://schemas.microsoft.com/office/drawing/2014/main" id="{AC04D891-2F9A-4E49-A005-858EE25AAB00}"/>
            </a:ext>
          </a:extLst>
        </xdr:cNvPr>
        <xdr:cNvSpPr/>
      </xdr:nvSpPr>
      <xdr:spPr>
        <a:xfrm>
          <a:off x="4543425" y="6781800"/>
          <a:ext cx="933450" cy="4000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Age</a:t>
          </a:r>
        </a:p>
      </xdr:txBody>
    </xdr:sp>
    <xdr:clientData/>
  </xdr:twoCellAnchor>
  <xdr:twoCellAnchor>
    <xdr:from>
      <xdr:col>6</xdr:col>
      <xdr:colOff>542925</xdr:colOff>
      <xdr:row>37</xdr:row>
      <xdr:rowOff>74764</xdr:rowOff>
    </xdr:from>
    <xdr:to>
      <xdr:col>7</xdr:col>
      <xdr:colOff>289101</xdr:colOff>
      <xdr:row>39</xdr:row>
      <xdr:rowOff>19050</xdr:rowOff>
    </xdr:to>
    <xdr:cxnSp macro="">
      <xdr:nvCxnSpPr>
        <xdr:cNvPr id="5" name="Conector reto 4">
          <a:extLst>
            <a:ext uri="{FF2B5EF4-FFF2-40B4-BE49-F238E27FC236}">
              <a16:creationId xmlns:a16="http://schemas.microsoft.com/office/drawing/2014/main" id="{761C2E78-AB0A-4BF0-8664-44047D47F114}"/>
            </a:ext>
          </a:extLst>
        </xdr:cNvPr>
        <xdr:cNvCxnSpPr>
          <a:stCxn id="4" idx="3"/>
        </xdr:cNvCxnSpPr>
      </xdr:nvCxnSpPr>
      <xdr:spPr>
        <a:xfrm flipH="1">
          <a:off x="4333875" y="7123264"/>
          <a:ext cx="346251" cy="32528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619125</xdr:colOff>
      <xdr:row>37</xdr:row>
      <xdr:rowOff>133350</xdr:rowOff>
    </xdr:from>
    <xdr:to>
      <xdr:col>7</xdr:col>
      <xdr:colOff>636091</xdr:colOff>
      <xdr:row>40</xdr:row>
      <xdr:rowOff>104775</xdr:rowOff>
    </xdr:to>
    <xdr:cxnSp macro="">
      <xdr:nvCxnSpPr>
        <xdr:cNvPr id="6" name="Conector reto 5">
          <a:extLst>
            <a:ext uri="{FF2B5EF4-FFF2-40B4-BE49-F238E27FC236}">
              <a16:creationId xmlns:a16="http://schemas.microsoft.com/office/drawing/2014/main" id="{3D535367-AC2B-4B3D-8773-05BDA67B4223}"/>
            </a:ext>
          </a:extLst>
        </xdr:cNvPr>
        <xdr:cNvCxnSpPr>
          <a:stCxn id="4" idx="4"/>
        </xdr:cNvCxnSpPr>
      </xdr:nvCxnSpPr>
      <xdr:spPr>
        <a:xfrm>
          <a:off x="5010150" y="7181850"/>
          <a:ext cx="16966" cy="5429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215724</xdr:colOff>
      <xdr:row>37</xdr:row>
      <xdr:rowOff>74764</xdr:rowOff>
    </xdr:from>
    <xdr:to>
      <xdr:col>8</xdr:col>
      <xdr:colOff>495300</xdr:colOff>
      <xdr:row>39</xdr:row>
      <xdr:rowOff>0</xdr:rowOff>
    </xdr:to>
    <xdr:cxnSp macro="">
      <xdr:nvCxnSpPr>
        <xdr:cNvPr id="7" name="Conector reto 6">
          <a:extLst>
            <a:ext uri="{FF2B5EF4-FFF2-40B4-BE49-F238E27FC236}">
              <a16:creationId xmlns:a16="http://schemas.microsoft.com/office/drawing/2014/main" id="{AE4BE68C-82B1-4086-8A18-BD8E4DB41C19}"/>
            </a:ext>
          </a:extLst>
        </xdr:cNvPr>
        <xdr:cNvCxnSpPr>
          <a:stCxn id="4" idx="5"/>
        </xdr:cNvCxnSpPr>
      </xdr:nvCxnSpPr>
      <xdr:spPr>
        <a:xfrm>
          <a:off x="5340174" y="7123264"/>
          <a:ext cx="279576" cy="30623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592791</xdr:colOff>
      <xdr:row>24</xdr:row>
      <xdr:rowOff>170330</xdr:rowOff>
    </xdr:from>
    <xdr:to>
      <xdr:col>15</xdr:col>
      <xdr:colOff>602316</xdr:colOff>
      <xdr:row>26</xdr:row>
      <xdr:rowOff>189380</xdr:rowOff>
    </xdr:to>
    <xdr:sp macro="" textlink="">
      <xdr:nvSpPr>
        <xdr:cNvPr id="8" name="Elipse 7">
          <a:extLst>
            <a:ext uri="{FF2B5EF4-FFF2-40B4-BE49-F238E27FC236}">
              <a16:creationId xmlns:a16="http://schemas.microsoft.com/office/drawing/2014/main" id="{DB392C07-A60B-4181-9870-840A57347E06}"/>
            </a:ext>
          </a:extLst>
        </xdr:cNvPr>
        <xdr:cNvSpPr/>
      </xdr:nvSpPr>
      <xdr:spPr>
        <a:xfrm>
          <a:off x="8955741" y="4742330"/>
          <a:ext cx="923925" cy="4000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Student</a:t>
          </a:r>
        </a:p>
      </xdr:txBody>
    </xdr:sp>
    <xdr:clientData/>
  </xdr:twoCellAnchor>
  <xdr:twoCellAnchor>
    <xdr:from>
      <xdr:col>15</xdr:col>
      <xdr:colOff>140634</xdr:colOff>
      <xdr:row>26</xdr:row>
      <xdr:rowOff>189380</xdr:rowOff>
    </xdr:from>
    <xdr:to>
      <xdr:col>15</xdr:col>
      <xdr:colOff>157600</xdr:colOff>
      <xdr:row>29</xdr:row>
      <xdr:rowOff>160805</xdr:rowOff>
    </xdr:to>
    <xdr:cxnSp macro="">
      <xdr:nvCxnSpPr>
        <xdr:cNvPr id="9" name="Conector reto 8">
          <a:extLst>
            <a:ext uri="{FF2B5EF4-FFF2-40B4-BE49-F238E27FC236}">
              <a16:creationId xmlns:a16="http://schemas.microsoft.com/office/drawing/2014/main" id="{4A7DBF2D-DCDB-4349-AB3E-A3E6E3D70696}"/>
            </a:ext>
          </a:extLst>
        </xdr:cNvPr>
        <xdr:cNvCxnSpPr>
          <a:stCxn id="8" idx="4"/>
        </xdr:cNvCxnSpPr>
      </xdr:nvCxnSpPr>
      <xdr:spPr>
        <a:xfrm>
          <a:off x="9417984" y="5142380"/>
          <a:ext cx="16966" cy="5429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465615</xdr:colOff>
      <xdr:row>26</xdr:row>
      <xdr:rowOff>130794</xdr:rowOff>
    </xdr:from>
    <xdr:to>
      <xdr:col>16</xdr:col>
      <xdr:colOff>140073</xdr:colOff>
      <xdr:row>28</xdr:row>
      <xdr:rowOff>56030</xdr:rowOff>
    </xdr:to>
    <xdr:cxnSp macro="">
      <xdr:nvCxnSpPr>
        <xdr:cNvPr id="10" name="Conector reto 9">
          <a:extLst>
            <a:ext uri="{FF2B5EF4-FFF2-40B4-BE49-F238E27FC236}">
              <a16:creationId xmlns:a16="http://schemas.microsoft.com/office/drawing/2014/main" id="{6BC48020-D367-440F-AB3E-1DF439039DB6}"/>
            </a:ext>
          </a:extLst>
        </xdr:cNvPr>
        <xdr:cNvCxnSpPr>
          <a:stCxn id="8" idx="5"/>
        </xdr:cNvCxnSpPr>
      </xdr:nvCxnSpPr>
      <xdr:spPr>
        <a:xfrm>
          <a:off x="9742965" y="5083794"/>
          <a:ext cx="274533" cy="30623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379880</xdr:colOff>
      <xdr:row>18</xdr:row>
      <xdr:rowOff>58271</xdr:rowOff>
    </xdr:from>
    <xdr:to>
      <xdr:col>22</xdr:col>
      <xdr:colOff>568699</xdr:colOff>
      <xdr:row>20</xdr:row>
      <xdr:rowOff>77321</xdr:rowOff>
    </xdr:to>
    <xdr:sp macro="" textlink="">
      <xdr:nvSpPr>
        <xdr:cNvPr id="11" name="Elipse 10">
          <a:extLst>
            <a:ext uri="{FF2B5EF4-FFF2-40B4-BE49-F238E27FC236}">
              <a16:creationId xmlns:a16="http://schemas.microsoft.com/office/drawing/2014/main" id="{BCEB07E7-C127-4773-A143-27A67D457710}"/>
            </a:ext>
          </a:extLst>
        </xdr:cNvPr>
        <xdr:cNvSpPr/>
      </xdr:nvSpPr>
      <xdr:spPr>
        <a:xfrm>
          <a:off x="12876680" y="3487271"/>
          <a:ext cx="931769" cy="4000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credit rating</a:t>
          </a:r>
        </a:p>
      </xdr:txBody>
    </xdr:sp>
    <xdr:clientData/>
  </xdr:twoCellAnchor>
  <xdr:twoCellAnchor>
    <xdr:from>
      <xdr:col>22</xdr:col>
      <xdr:colOff>107017</xdr:colOff>
      <xdr:row>20</xdr:row>
      <xdr:rowOff>77321</xdr:rowOff>
    </xdr:from>
    <xdr:to>
      <xdr:col>22</xdr:col>
      <xdr:colOff>123983</xdr:colOff>
      <xdr:row>23</xdr:row>
      <xdr:rowOff>48746</xdr:rowOff>
    </xdr:to>
    <xdr:cxnSp macro="">
      <xdr:nvCxnSpPr>
        <xdr:cNvPr id="12" name="Conector reto 11">
          <a:extLst>
            <a:ext uri="{FF2B5EF4-FFF2-40B4-BE49-F238E27FC236}">
              <a16:creationId xmlns:a16="http://schemas.microsoft.com/office/drawing/2014/main" id="{69CFF590-57CD-48C9-9209-E4312909F067}"/>
            </a:ext>
          </a:extLst>
        </xdr:cNvPr>
        <xdr:cNvCxnSpPr>
          <a:stCxn id="11" idx="4"/>
        </xdr:cNvCxnSpPr>
      </xdr:nvCxnSpPr>
      <xdr:spPr>
        <a:xfrm>
          <a:off x="13346767" y="3887321"/>
          <a:ext cx="16966" cy="5429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431998</xdr:colOff>
      <xdr:row>20</xdr:row>
      <xdr:rowOff>18735</xdr:rowOff>
    </xdr:from>
    <xdr:to>
      <xdr:col>23</xdr:col>
      <xdr:colOff>106456</xdr:colOff>
      <xdr:row>21</xdr:row>
      <xdr:rowOff>134471</xdr:rowOff>
    </xdr:to>
    <xdr:cxnSp macro="">
      <xdr:nvCxnSpPr>
        <xdr:cNvPr id="13" name="Conector reto 12">
          <a:extLst>
            <a:ext uri="{FF2B5EF4-FFF2-40B4-BE49-F238E27FC236}">
              <a16:creationId xmlns:a16="http://schemas.microsoft.com/office/drawing/2014/main" id="{59502A17-B2F3-4E0A-BD63-228C93483C58}"/>
            </a:ext>
          </a:extLst>
        </xdr:cNvPr>
        <xdr:cNvCxnSpPr>
          <a:stCxn id="11" idx="5"/>
        </xdr:cNvCxnSpPr>
      </xdr:nvCxnSpPr>
      <xdr:spPr>
        <a:xfrm>
          <a:off x="13671748" y="3828735"/>
          <a:ext cx="274533" cy="30623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469527</xdr:colOff>
      <xdr:row>2</xdr:row>
      <xdr:rowOff>147918</xdr:rowOff>
    </xdr:from>
    <xdr:to>
      <xdr:col>31</xdr:col>
      <xdr:colOff>187699</xdr:colOff>
      <xdr:row>4</xdr:row>
      <xdr:rowOff>166968</xdr:rowOff>
    </xdr:to>
    <xdr:sp macro="" textlink="">
      <xdr:nvSpPr>
        <xdr:cNvPr id="14" name="Elipse 13">
          <a:extLst>
            <a:ext uri="{FF2B5EF4-FFF2-40B4-BE49-F238E27FC236}">
              <a16:creationId xmlns:a16="http://schemas.microsoft.com/office/drawing/2014/main" id="{29547BFA-4A9C-47B1-BB91-7850E681216A}"/>
            </a:ext>
          </a:extLst>
        </xdr:cNvPr>
        <xdr:cNvSpPr/>
      </xdr:nvSpPr>
      <xdr:spPr>
        <a:xfrm>
          <a:off x="17909802" y="528918"/>
          <a:ext cx="918322" cy="4000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Age </a:t>
          </a:r>
        </a:p>
      </xdr:txBody>
    </xdr:sp>
    <xdr:clientData/>
  </xdr:twoCellAnchor>
  <xdr:twoCellAnchor>
    <xdr:from>
      <xdr:col>28</xdr:col>
      <xdr:colOff>358588</xdr:colOff>
      <xdr:row>4</xdr:row>
      <xdr:rowOff>108382</xdr:rowOff>
    </xdr:from>
    <xdr:to>
      <xdr:col>30</xdr:col>
      <xdr:colOff>372</xdr:colOff>
      <xdr:row>7</xdr:row>
      <xdr:rowOff>179294</xdr:rowOff>
    </xdr:to>
    <xdr:cxnSp macro="">
      <xdr:nvCxnSpPr>
        <xdr:cNvPr id="15" name="Conector reto 14">
          <a:extLst>
            <a:ext uri="{FF2B5EF4-FFF2-40B4-BE49-F238E27FC236}">
              <a16:creationId xmlns:a16="http://schemas.microsoft.com/office/drawing/2014/main" id="{B829AA83-F184-4F23-8445-2A8885CC8A98}"/>
            </a:ext>
          </a:extLst>
        </xdr:cNvPr>
        <xdr:cNvCxnSpPr>
          <a:stCxn id="14" idx="3"/>
        </xdr:cNvCxnSpPr>
      </xdr:nvCxnSpPr>
      <xdr:spPr>
        <a:xfrm flipH="1">
          <a:off x="17198788" y="870382"/>
          <a:ext cx="841934" cy="64241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331135</xdr:colOff>
      <xdr:row>4</xdr:row>
      <xdr:rowOff>166968</xdr:rowOff>
    </xdr:from>
    <xdr:to>
      <xdr:col>30</xdr:col>
      <xdr:colOff>348101</xdr:colOff>
      <xdr:row>7</xdr:row>
      <xdr:rowOff>138393</xdr:rowOff>
    </xdr:to>
    <xdr:cxnSp macro="">
      <xdr:nvCxnSpPr>
        <xdr:cNvPr id="16" name="Conector reto 15">
          <a:extLst>
            <a:ext uri="{FF2B5EF4-FFF2-40B4-BE49-F238E27FC236}">
              <a16:creationId xmlns:a16="http://schemas.microsoft.com/office/drawing/2014/main" id="{D3B2099B-B735-4CD2-A97B-68A96CD6D4E4}"/>
            </a:ext>
          </a:extLst>
        </xdr:cNvPr>
        <xdr:cNvCxnSpPr>
          <a:stCxn id="14" idx="4"/>
        </xdr:cNvCxnSpPr>
      </xdr:nvCxnSpPr>
      <xdr:spPr>
        <a:xfrm>
          <a:off x="18371485" y="928968"/>
          <a:ext cx="16966" cy="5429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51737</xdr:colOff>
      <xdr:row>4</xdr:row>
      <xdr:rowOff>108382</xdr:rowOff>
    </xdr:from>
    <xdr:to>
      <xdr:col>33</xdr:col>
      <xdr:colOff>56030</xdr:colOff>
      <xdr:row>7</xdr:row>
      <xdr:rowOff>67235</xdr:rowOff>
    </xdr:to>
    <xdr:cxnSp macro="">
      <xdr:nvCxnSpPr>
        <xdr:cNvPr id="17" name="Conector reto 16">
          <a:extLst>
            <a:ext uri="{FF2B5EF4-FFF2-40B4-BE49-F238E27FC236}">
              <a16:creationId xmlns:a16="http://schemas.microsoft.com/office/drawing/2014/main" id="{EF5F0F02-5372-4F5B-8D32-60FAA398F4A5}"/>
            </a:ext>
          </a:extLst>
        </xdr:cNvPr>
        <xdr:cNvCxnSpPr>
          <a:stCxn id="14" idx="5"/>
        </xdr:cNvCxnSpPr>
      </xdr:nvCxnSpPr>
      <xdr:spPr>
        <a:xfrm>
          <a:off x="18692162" y="870382"/>
          <a:ext cx="1204443" cy="53035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28</xdr:col>
      <xdr:colOff>537883</xdr:colOff>
      <xdr:row>5</xdr:row>
      <xdr:rowOff>89647</xdr:rowOff>
    </xdr:from>
    <xdr:ext cx="518412" cy="264560"/>
    <xdr:sp macro="" textlink="">
      <xdr:nvSpPr>
        <xdr:cNvPr id="18" name="CaixaDeTexto 17">
          <a:extLst>
            <a:ext uri="{FF2B5EF4-FFF2-40B4-BE49-F238E27FC236}">
              <a16:creationId xmlns:a16="http://schemas.microsoft.com/office/drawing/2014/main" id="{D58E23BC-32D5-4A2A-9086-A647DE707845}"/>
            </a:ext>
          </a:extLst>
        </xdr:cNvPr>
        <xdr:cNvSpPr txBox="1"/>
      </xdr:nvSpPr>
      <xdr:spPr>
        <a:xfrm>
          <a:off x="17378083" y="1042147"/>
          <a:ext cx="51841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youth</a:t>
          </a:r>
        </a:p>
      </xdr:txBody>
    </xdr:sp>
    <xdr:clientData/>
  </xdr:oneCellAnchor>
  <xdr:oneCellAnchor>
    <xdr:from>
      <xdr:col>29</xdr:col>
      <xdr:colOff>499782</xdr:colOff>
      <xdr:row>6</xdr:row>
      <xdr:rowOff>6724</xdr:rowOff>
    </xdr:from>
    <xdr:ext cx="937116" cy="264560"/>
    <xdr:sp macro="" textlink="">
      <xdr:nvSpPr>
        <xdr:cNvPr id="19" name="CaixaDeTexto 18">
          <a:extLst>
            <a:ext uri="{FF2B5EF4-FFF2-40B4-BE49-F238E27FC236}">
              <a16:creationId xmlns:a16="http://schemas.microsoft.com/office/drawing/2014/main" id="{31A51119-03C1-45F0-8E9F-7532353971C8}"/>
            </a:ext>
          </a:extLst>
        </xdr:cNvPr>
        <xdr:cNvSpPr txBox="1"/>
      </xdr:nvSpPr>
      <xdr:spPr>
        <a:xfrm>
          <a:off x="17940057" y="1149724"/>
          <a:ext cx="93711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Middle_aged</a:t>
          </a:r>
        </a:p>
      </xdr:txBody>
    </xdr:sp>
    <xdr:clientData/>
  </xdr:oneCellAnchor>
  <xdr:oneCellAnchor>
    <xdr:from>
      <xdr:col>31</xdr:col>
      <xdr:colOff>372034</xdr:colOff>
      <xdr:row>5</xdr:row>
      <xdr:rowOff>47066</xdr:rowOff>
    </xdr:from>
    <xdr:ext cx="549766" cy="264560"/>
    <xdr:sp macro="" textlink="">
      <xdr:nvSpPr>
        <xdr:cNvPr id="20" name="CaixaDeTexto 19">
          <a:extLst>
            <a:ext uri="{FF2B5EF4-FFF2-40B4-BE49-F238E27FC236}">
              <a16:creationId xmlns:a16="http://schemas.microsoft.com/office/drawing/2014/main" id="{531E19A3-DFF1-42A0-8311-CEDDEBB9B92F}"/>
            </a:ext>
          </a:extLst>
        </xdr:cNvPr>
        <xdr:cNvSpPr txBox="1"/>
      </xdr:nvSpPr>
      <xdr:spPr>
        <a:xfrm>
          <a:off x="19012459" y="999566"/>
          <a:ext cx="54976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Senior</a:t>
          </a:r>
        </a:p>
      </xdr:txBody>
    </xdr:sp>
    <xdr:clientData/>
  </xdr:oneCellAnchor>
  <xdr:twoCellAnchor>
    <xdr:from>
      <xdr:col>30</xdr:col>
      <xdr:colOff>123265</xdr:colOff>
      <xdr:row>7</xdr:row>
      <xdr:rowOff>56029</xdr:rowOff>
    </xdr:from>
    <xdr:to>
      <xdr:col>31</xdr:col>
      <xdr:colOff>44824</xdr:colOff>
      <xdr:row>9</xdr:row>
      <xdr:rowOff>156882</xdr:rowOff>
    </xdr:to>
    <xdr:sp macro="" textlink="">
      <xdr:nvSpPr>
        <xdr:cNvPr id="21" name="Retângulo 20">
          <a:extLst>
            <a:ext uri="{FF2B5EF4-FFF2-40B4-BE49-F238E27FC236}">
              <a16:creationId xmlns:a16="http://schemas.microsoft.com/office/drawing/2014/main" id="{4CC0E6E2-B530-49A5-993C-00B209B8BFFF}"/>
            </a:ext>
          </a:extLst>
        </xdr:cNvPr>
        <xdr:cNvSpPr/>
      </xdr:nvSpPr>
      <xdr:spPr>
        <a:xfrm>
          <a:off x="18163615" y="1389529"/>
          <a:ext cx="521634" cy="48185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800"/>
            <a:t>4 row</a:t>
          </a:r>
        </a:p>
        <a:p>
          <a:pPr algn="l"/>
          <a:r>
            <a:rPr lang="pt-BR" sz="800"/>
            <a:t>yes: 4</a:t>
          </a:r>
        </a:p>
        <a:p>
          <a:pPr algn="l"/>
          <a:r>
            <a:rPr lang="pt-BR" sz="800"/>
            <a:t>No: 0</a:t>
          </a:r>
        </a:p>
      </xdr:txBody>
    </xdr:sp>
    <xdr:clientData/>
  </xdr:twoCellAnchor>
  <xdr:twoCellAnchor>
    <xdr:from>
      <xdr:col>27</xdr:col>
      <xdr:colOff>476251</xdr:colOff>
      <xdr:row>7</xdr:row>
      <xdr:rowOff>53788</xdr:rowOff>
    </xdr:from>
    <xdr:to>
      <xdr:col>29</xdr:col>
      <xdr:colOff>194422</xdr:colOff>
      <xdr:row>9</xdr:row>
      <xdr:rowOff>72838</xdr:rowOff>
    </xdr:to>
    <xdr:sp macro="" textlink="">
      <xdr:nvSpPr>
        <xdr:cNvPr id="22" name="Elipse 21">
          <a:extLst>
            <a:ext uri="{FF2B5EF4-FFF2-40B4-BE49-F238E27FC236}">
              <a16:creationId xmlns:a16="http://schemas.microsoft.com/office/drawing/2014/main" id="{EA2FFC50-BBF8-43DD-8567-70710E7413B5}"/>
            </a:ext>
          </a:extLst>
        </xdr:cNvPr>
        <xdr:cNvSpPr/>
      </xdr:nvSpPr>
      <xdr:spPr>
        <a:xfrm>
          <a:off x="16716376" y="1387288"/>
          <a:ext cx="918321" cy="4000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Student</a:t>
          </a:r>
        </a:p>
      </xdr:txBody>
    </xdr:sp>
    <xdr:clientData/>
  </xdr:twoCellAnchor>
  <xdr:twoCellAnchor>
    <xdr:from>
      <xdr:col>27</xdr:col>
      <xdr:colOff>593912</xdr:colOff>
      <xdr:row>9</xdr:row>
      <xdr:rowOff>14252</xdr:rowOff>
    </xdr:from>
    <xdr:to>
      <xdr:col>28</xdr:col>
      <xdr:colOff>7095</xdr:colOff>
      <xdr:row>12</xdr:row>
      <xdr:rowOff>78441</xdr:rowOff>
    </xdr:to>
    <xdr:cxnSp macro="">
      <xdr:nvCxnSpPr>
        <xdr:cNvPr id="23" name="Conector reto 22">
          <a:extLst>
            <a:ext uri="{FF2B5EF4-FFF2-40B4-BE49-F238E27FC236}">
              <a16:creationId xmlns:a16="http://schemas.microsoft.com/office/drawing/2014/main" id="{A67C2918-49D0-4005-A9FC-B2D6AB11A86D}"/>
            </a:ext>
          </a:extLst>
        </xdr:cNvPr>
        <xdr:cNvCxnSpPr>
          <a:stCxn id="22" idx="3"/>
        </xdr:cNvCxnSpPr>
      </xdr:nvCxnSpPr>
      <xdr:spPr>
        <a:xfrm flipH="1">
          <a:off x="16834037" y="1728752"/>
          <a:ext cx="13258" cy="63568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51546</xdr:colOff>
      <xdr:row>8</xdr:row>
      <xdr:rowOff>177858</xdr:rowOff>
    </xdr:from>
    <xdr:to>
      <xdr:col>29</xdr:col>
      <xdr:colOff>69847</xdr:colOff>
      <xdr:row>12</xdr:row>
      <xdr:rowOff>51547</xdr:rowOff>
    </xdr:to>
    <xdr:cxnSp macro="">
      <xdr:nvCxnSpPr>
        <xdr:cNvPr id="24" name="Conector reto 23">
          <a:extLst>
            <a:ext uri="{FF2B5EF4-FFF2-40B4-BE49-F238E27FC236}">
              <a16:creationId xmlns:a16="http://schemas.microsoft.com/office/drawing/2014/main" id="{70BFA000-1978-408C-9A14-3C9899887E16}"/>
            </a:ext>
          </a:extLst>
        </xdr:cNvPr>
        <xdr:cNvCxnSpPr/>
      </xdr:nvCxnSpPr>
      <xdr:spPr>
        <a:xfrm flipH="1">
          <a:off x="17491821" y="1701858"/>
          <a:ext cx="18301" cy="63568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331694</xdr:colOff>
      <xdr:row>11</xdr:row>
      <xdr:rowOff>163605</xdr:rowOff>
    </xdr:from>
    <xdr:to>
      <xdr:col>28</xdr:col>
      <xdr:colOff>253253</xdr:colOff>
      <xdr:row>14</xdr:row>
      <xdr:rowOff>73958</xdr:rowOff>
    </xdr:to>
    <xdr:sp macro="" textlink="">
      <xdr:nvSpPr>
        <xdr:cNvPr id="25" name="Retângulo 24">
          <a:extLst>
            <a:ext uri="{FF2B5EF4-FFF2-40B4-BE49-F238E27FC236}">
              <a16:creationId xmlns:a16="http://schemas.microsoft.com/office/drawing/2014/main" id="{98CD7439-1003-4915-8870-86DBF4CEBEC0}"/>
            </a:ext>
          </a:extLst>
        </xdr:cNvPr>
        <xdr:cNvSpPr/>
      </xdr:nvSpPr>
      <xdr:spPr>
        <a:xfrm>
          <a:off x="16571819" y="2259105"/>
          <a:ext cx="521634" cy="48185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800"/>
            <a:t>3 row</a:t>
          </a:r>
        </a:p>
        <a:p>
          <a:pPr algn="l"/>
          <a:r>
            <a:rPr lang="pt-BR" sz="800"/>
            <a:t>yes: 0</a:t>
          </a:r>
        </a:p>
        <a:p>
          <a:pPr algn="l"/>
          <a:r>
            <a:rPr lang="pt-BR" sz="800"/>
            <a:t>No: 3</a:t>
          </a:r>
        </a:p>
      </xdr:txBody>
    </xdr:sp>
    <xdr:clientData/>
  </xdr:twoCellAnchor>
  <xdr:oneCellAnchor>
    <xdr:from>
      <xdr:col>27</xdr:col>
      <xdr:colOff>432548</xdr:colOff>
      <xdr:row>9</xdr:row>
      <xdr:rowOff>141194</xdr:rowOff>
    </xdr:from>
    <xdr:ext cx="350096" cy="264560"/>
    <xdr:sp macro="" textlink="">
      <xdr:nvSpPr>
        <xdr:cNvPr id="26" name="CaixaDeTexto 25">
          <a:extLst>
            <a:ext uri="{FF2B5EF4-FFF2-40B4-BE49-F238E27FC236}">
              <a16:creationId xmlns:a16="http://schemas.microsoft.com/office/drawing/2014/main" id="{82D94C49-EBA8-475A-A620-7210C49F0BE0}"/>
            </a:ext>
          </a:extLst>
        </xdr:cNvPr>
        <xdr:cNvSpPr txBox="1"/>
      </xdr:nvSpPr>
      <xdr:spPr>
        <a:xfrm>
          <a:off x="16672673" y="1855694"/>
          <a:ext cx="35009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No</a:t>
          </a:r>
        </a:p>
      </xdr:txBody>
    </xdr:sp>
    <xdr:clientData/>
  </xdr:oneCellAnchor>
  <xdr:oneCellAnchor>
    <xdr:from>
      <xdr:col>28</xdr:col>
      <xdr:colOff>458541</xdr:colOff>
      <xdr:row>9</xdr:row>
      <xdr:rowOff>136712</xdr:rowOff>
    </xdr:from>
    <xdr:ext cx="378758" cy="264560"/>
    <xdr:sp macro="" textlink="">
      <xdr:nvSpPr>
        <xdr:cNvPr id="27" name="CaixaDeTexto 26">
          <a:extLst>
            <a:ext uri="{FF2B5EF4-FFF2-40B4-BE49-F238E27FC236}">
              <a16:creationId xmlns:a16="http://schemas.microsoft.com/office/drawing/2014/main" id="{E977421A-2BE5-422D-ADC8-C4A768D56655}"/>
            </a:ext>
          </a:extLst>
        </xdr:cNvPr>
        <xdr:cNvSpPr txBox="1"/>
      </xdr:nvSpPr>
      <xdr:spPr>
        <a:xfrm>
          <a:off x="17298741" y="1851212"/>
          <a:ext cx="37875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Yes</a:t>
          </a:r>
        </a:p>
      </xdr:txBody>
    </xdr:sp>
    <xdr:clientData/>
  </xdr:oneCellAnchor>
  <xdr:twoCellAnchor>
    <xdr:from>
      <xdr:col>28</xdr:col>
      <xdr:colOff>439270</xdr:colOff>
      <xdr:row>11</xdr:row>
      <xdr:rowOff>147917</xdr:rowOff>
    </xdr:from>
    <xdr:to>
      <xdr:col>29</xdr:col>
      <xdr:colOff>360829</xdr:colOff>
      <xdr:row>14</xdr:row>
      <xdr:rowOff>58270</xdr:rowOff>
    </xdr:to>
    <xdr:sp macro="" textlink="">
      <xdr:nvSpPr>
        <xdr:cNvPr id="28" name="Retângulo 27">
          <a:extLst>
            <a:ext uri="{FF2B5EF4-FFF2-40B4-BE49-F238E27FC236}">
              <a16:creationId xmlns:a16="http://schemas.microsoft.com/office/drawing/2014/main" id="{3897748E-71B5-4E87-93BC-2EED0127CC79}"/>
            </a:ext>
          </a:extLst>
        </xdr:cNvPr>
        <xdr:cNvSpPr/>
      </xdr:nvSpPr>
      <xdr:spPr>
        <a:xfrm>
          <a:off x="17279470" y="2243417"/>
          <a:ext cx="521634" cy="48185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800"/>
            <a:t>2 row</a:t>
          </a:r>
        </a:p>
        <a:p>
          <a:pPr algn="l"/>
          <a:r>
            <a:rPr lang="pt-BR" sz="800"/>
            <a:t>yes: 2</a:t>
          </a:r>
        </a:p>
        <a:p>
          <a:pPr algn="l"/>
          <a:r>
            <a:rPr lang="pt-BR" sz="800"/>
            <a:t>No: 0</a:t>
          </a:r>
        </a:p>
      </xdr:txBody>
    </xdr:sp>
    <xdr:clientData/>
  </xdr:twoCellAnchor>
  <xdr:twoCellAnchor>
    <xdr:from>
      <xdr:col>32</xdr:col>
      <xdr:colOff>158003</xdr:colOff>
      <xdr:row>7</xdr:row>
      <xdr:rowOff>26894</xdr:rowOff>
    </xdr:from>
    <xdr:to>
      <xdr:col>35</xdr:col>
      <xdr:colOff>0</xdr:colOff>
      <xdr:row>8</xdr:row>
      <xdr:rowOff>112060</xdr:rowOff>
    </xdr:to>
    <xdr:sp macro="" textlink="">
      <xdr:nvSpPr>
        <xdr:cNvPr id="29" name="Elipse 28">
          <a:extLst>
            <a:ext uri="{FF2B5EF4-FFF2-40B4-BE49-F238E27FC236}">
              <a16:creationId xmlns:a16="http://schemas.microsoft.com/office/drawing/2014/main" id="{8F6E5883-5191-4034-BD2D-BD49B888F35A}"/>
            </a:ext>
          </a:extLst>
        </xdr:cNvPr>
        <xdr:cNvSpPr/>
      </xdr:nvSpPr>
      <xdr:spPr>
        <a:xfrm>
          <a:off x="19398503" y="1360394"/>
          <a:ext cx="1642222" cy="27566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Credit-Rating</a:t>
          </a:r>
        </a:p>
      </xdr:txBody>
    </xdr:sp>
    <xdr:clientData/>
  </xdr:twoCellAnchor>
  <xdr:twoCellAnchor>
    <xdr:from>
      <xdr:col>32</xdr:col>
      <xdr:colOff>400716</xdr:colOff>
      <xdr:row>8</xdr:row>
      <xdr:rowOff>71690</xdr:rowOff>
    </xdr:from>
    <xdr:to>
      <xdr:col>32</xdr:col>
      <xdr:colOff>425823</xdr:colOff>
      <xdr:row>13</xdr:row>
      <xdr:rowOff>22412</xdr:rowOff>
    </xdr:to>
    <xdr:cxnSp macro="">
      <xdr:nvCxnSpPr>
        <xdr:cNvPr id="30" name="Conector reto 29">
          <a:extLst>
            <a:ext uri="{FF2B5EF4-FFF2-40B4-BE49-F238E27FC236}">
              <a16:creationId xmlns:a16="http://schemas.microsoft.com/office/drawing/2014/main" id="{C0A7938B-6938-4B45-9C74-FB921EC24456}"/>
            </a:ext>
          </a:extLst>
        </xdr:cNvPr>
        <xdr:cNvCxnSpPr>
          <a:stCxn id="29" idx="3"/>
        </xdr:cNvCxnSpPr>
      </xdr:nvCxnSpPr>
      <xdr:spPr>
        <a:xfrm>
          <a:off x="19641216" y="1595690"/>
          <a:ext cx="25107" cy="90322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362405</xdr:colOff>
      <xdr:row>8</xdr:row>
      <xdr:rowOff>71690</xdr:rowOff>
    </xdr:from>
    <xdr:to>
      <xdr:col>34</xdr:col>
      <xdr:colOff>392206</xdr:colOff>
      <xdr:row>12</xdr:row>
      <xdr:rowOff>134471</xdr:rowOff>
    </xdr:to>
    <xdr:cxnSp macro="">
      <xdr:nvCxnSpPr>
        <xdr:cNvPr id="31" name="Conector reto 30">
          <a:extLst>
            <a:ext uri="{FF2B5EF4-FFF2-40B4-BE49-F238E27FC236}">
              <a16:creationId xmlns:a16="http://schemas.microsoft.com/office/drawing/2014/main" id="{AA1AA71F-656F-49D5-B224-8E59526107F4}"/>
            </a:ext>
          </a:extLst>
        </xdr:cNvPr>
        <xdr:cNvCxnSpPr>
          <a:stCxn id="29" idx="5"/>
        </xdr:cNvCxnSpPr>
      </xdr:nvCxnSpPr>
      <xdr:spPr>
        <a:xfrm>
          <a:off x="20803055" y="1595690"/>
          <a:ext cx="29801" cy="82478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32</xdr:col>
      <xdr:colOff>196323</xdr:colOff>
      <xdr:row>10</xdr:row>
      <xdr:rowOff>8965</xdr:rowOff>
    </xdr:from>
    <xdr:ext cx="700833" cy="264560"/>
    <xdr:sp macro="" textlink="">
      <xdr:nvSpPr>
        <xdr:cNvPr id="32" name="CaixaDeTexto 31">
          <a:extLst>
            <a:ext uri="{FF2B5EF4-FFF2-40B4-BE49-F238E27FC236}">
              <a16:creationId xmlns:a16="http://schemas.microsoft.com/office/drawing/2014/main" id="{DA4ECF65-5AA7-4FE8-AA8F-D6F5B2494C9A}"/>
            </a:ext>
          </a:extLst>
        </xdr:cNvPr>
        <xdr:cNvSpPr txBox="1"/>
      </xdr:nvSpPr>
      <xdr:spPr>
        <a:xfrm>
          <a:off x="19436823" y="1913965"/>
          <a:ext cx="70083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Excellent</a:t>
          </a:r>
        </a:p>
      </xdr:txBody>
    </xdr:sp>
    <xdr:clientData/>
  </xdr:oneCellAnchor>
  <xdr:oneCellAnchor>
    <xdr:from>
      <xdr:col>34</xdr:col>
      <xdr:colOff>169429</xdr:colOff>
      <xdr:row>9</xdr:row>
      <xdr:rowOff>138953</xdr:rowOff>
    </xdr:from>
    <xdr:ext cx="398635" cy="264560"/>
    <xdr:sp macro="" textlink="">
      <xdr:nvSpPr>
        <xdr:cNvPr id="33" name="CaixaDeTexto 32">
          <a:extLst>
            <a:ext uri="{FF2B5EF4-FFF2-40B4-BE49-F238E27FC236}">
              <a16:creationId xmlns:a16="http://schemas.microsoft.com/office/drawing/2014/main" id="{4CC5A47C-A7D6-4E8F-870D-1354808C1852}"/>
            </a:ext>
          </a:extLst>
        </xdr:cNvPr>
        <xdr:cNvSpPr txBox="1"/>
      </xdr:nvSpPr>
      <xdr:spPr>
        <a:xfrm>
          <a:off x="20610079" y="1853453"/>
          <a:ext cx="39863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Fair</a:t>
          </a:r>
        </a:p>
      </xdr:txBody>
    </xdr:sp>
    <xdr:clientData/>
  </xdr:oneCellAnchor>
  <xdr:twoCellAnchor>
    <xdr:from>
      <xdr:col>32</xdr:col>
      <xdr:colOff>165846</xdr:colOff>
      <xdr:row>12</xdr:row>
      <xdr:rowOff>8964</xdr:rowOff>
    </xdr:from>
    <xdr:to>
      <xdr:col>33</xdr:col>
      <xdr:colOff>87406</xdr:colOff>
      <xdr:row>14</xdr:row>
      <xdr:rowOff>109817</xdr:rowOff>
    </xdr:to>
    <xdr:sp macro="" textlink="">
      <xdr:nvSpPr>
        <xdr:cNvPr id="34" name="Retângulo 33">
          <a:extLst>
            <a:ext uri="{FF2B5EF4-FFF2-40B4-BE49-F238E27FC236}">
              <a16:creationId xmlns:a16="http://schemas.microsoft.com/office/drawing/2014/main" id="{51174B1F-8A84-4F6F-8105-6027BBE89D4A}"/>
            </a:ext>
          </a:extLst>
        </xdr:cNvPr>
        <xdr:cNvSpPr/>
      </xdr:nvSpPr>
      <xdr:spPr>
        <a:xfrm>
          <a:off x="19406346" y="2294964"/>
          <a:ext cx="521635" cy="48185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800"/>
            <a:t>2 row</a:t>
          </a:r>
        </a:p>
        <a:p>
          <a:pPr algn="l"/>
          <a:r>
            <a:rPr lang="pt-BR" sz="800"/>
            <a:t>yes: 0</a:t>
          </a:r>
        </a:p>
        <a:p>
          <a:pPr algn="l"/>
          <a:r>
            <a:rPr lang="pt-BR" sz="800"/>
            <a:t>No: 2</a:t>
          </a:r>
        </a:p>
      </xdr:txBody>
    </xdr:sp>
    <xdr:clientData/>
  </xdr:twoCellAnchor>
  <xdr:twoCellAnchor>
    <xdr:from>
      <xdr:col>34</xdr:col>
      <xdr:colOff>105335</xdr:colOff>
      <xdr:row>12</xdr:row>
      <xdr:rowOff>60511</xdr:rowOff>
    </xdr:from>
    <xdr:to>
      <xdr:col>35</xdr:col>
      <xdr:colOff>26894</xdr:colOff>
      <xdr:row>14</xdr:row>
      <xdr:rowOff>161364</xdr:rowOff>
    </xdr:to>
    <xdr:sp macro="" textlink="">
      <xdr:nvSpPr>
        <xdr:cNvPr id="35" name="Retângulo 34">
          <a:extLst>
            <a:ext uri="{FF2B5EF4-FFF2-40B4-BE49-F238E27FC236}">
              <a16:creationId xmlns:a16="http://schemas.microsoft.com/office/drawing/2014/main" id="{5C2D2AAF-2053-41B1-9B50-A2EBD0F1682F}"/>
            </a:ext>
          </a:extLst>
        </xdr:cNvPr>
        <xdr:cNvSpPr/>
      </xdr:nvSpPr>
      <xdr:spPr>
        <a:xfrm>
          <a:off x="20545985" y="2346511"/>
          <a:ext cx="521634" cy="48185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800"/>
            <a:t>3 row</a:t>
          </a:r>
        </a:p>
        <a:p>
          <a:pPr algn="l"/>
          <a:r>
            <a:rPr lang="pt-BR" sz="800"/>
            <a:t>yes: 3</a:t>
          </a:r>
        </a:p>
        <a:p>
          <a:pPr algn="l"/>
          <a:r>
            <a:rPr lang="pt-BR" sz="800"/>
            <a:t>No: 0</a:t>
          </a:r>
        </a:p>
      </xdr:txBody>
    </xdr:sp>
    <xdr:clientData/>
  </xdr:twoCellAnchor>
  <xdr:twoCellAnchor editAs="oneCell">
    <xdr:from>
      <xdr:col>0</xdr:col>
      <xdr:colOff>56029</xdr:colOff>
      <xdr:row>20</xdr:row>
      <xdr:rowOff>0</xdr:rowOff>
    </xdr:from>
    <xdr:to>
      <xdr:col>6</xdr:col>
      <xdr:colOff>133927</xdr:colOff>
      <xdr:row>21</xdr:row>
      <xdr:rowOff>123265</xdr:rowOff>
    </xdr:to>
    <xdr:pic>
      <xdr:nvPicPr>
        <xdr:cNvPr id="36" name="Imagem 35">
          <a:extLst>
            <a:ext uri="{FF2B5EF4-FFF2-40B4-BE49-F238E27FC236}">
              <a16:creationId xmlns:a16="http://schemas.microsoft.com/office/drawing/2014/main" id="{747D1C9B-7AE1-4832-B67E-B630A4A4FC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6029" y="3810000"/>
          <a:ext cx="3899104" cy="313765"/>
        </a:xfrm>
        <a:prstGeom prst="rect">
          <a:avLst/>
        </a:prstGeom>
      </xdr:spPr>
    </xdr:pic>
    <xdr:clientData/>
  </xdr:twoCellAnchor>
  <xdr:twoCellAnchor editAs="oneCell">
    <xdr:from>
      <xdr:col>0</xdr:col>
      <xdr:colOff>60513</xdr:colOff>
      <xdr:row>21</xdr:row>
      <xdr:rowOff>100852</xdr:rowOff>
    </xdr:from>
    <xdr:to>
      <xdr:col>1</xdr:col>
      <xdr:colOff>750795</xdr:colOff>
      <xdr:row>23</xdr:row>
      <xdr:rowOff>95441</xdr:rowOff>
    </xdr:to>
    <xdr:pic>
      <xdr:nvPicPr>
        <xdr:cNvPr id="37" name="Imagem 36">
          <a:extLst>
            <a:ext uri="{FF2B5EF4-FFF2-40B4-BE49-F238E27FC236}">
              <a16:creationId xmlns:a16="http://schemas.microsoft.com/office/drawing/2014/main" id="{05C44106-D511-458C-8542-6F9E0673CE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513" y="4101352"/>
          <a:ext cx="1295400" cy="375589"/>
        </a:xfrm>
        <a:prstGeom prst="rect">
          <a:avLst/>
        </a:prstGeom>
      </xdr:spPr>
    </xdr:pic>
    <xdr:clientData/>
  </xdr:twoCellAnchor>
  <xdr:oneCellAnchor>
    <xdr:from>
      <xdr:col>27</xdr:col>
      <xdr:colOff>389065</xdr:colOff>
      <xdr:row>8</xdr:row>
      <xdr:rowOff>69477</xdr:rowOff>
    </xdr:from>
    <xdr:ext cx="1069780" cy="264560"/>
    <xdr:sp macro="" textlink="">
      <xdr:nvSpPr>
        <xdr:cNvPr id="38" name="CaixaDeTexto 37">
          <a:extLst>
            <a:ext uri="{FF2B5EF4-FFF2-40B4-BE49-F238E27FC236}">
              <a16:creationId xmlns:a16="http://schemas.microsoft.com/office/drawing/2014/main" id="{1AEFA337-18EB-44D8-A83C-6D378ADAF412}"/>
            </a:ext>
          </a:extLst>
        </xdr:cNvPr>
        <xdr:cNvSpPr txBox="1"/>
      </xdr:nvSpPr>
      <xdr:spPr>
        <a:xfrm>
          <a:off x="16738447" y="1593477"/>
          <a:ext cx="106978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5 | no:3 | yes:2</a:t>
          </a:r>
        </a:p>
      </xdr:txBody>
    </xdr:sp>
    <xdr:clientData/>
  </xdr:oneCellAnchor>
  <xdr:oneCellAnchor>
    <xdr:from>
      <xdr:col>32</xdr:col>
      <xdr:colOff>429405</xdr:colOff>
      <xdr:row>7</xdr:row>
      <xdr:rowOff>165847</xdr:rowOff>
    </xdr:from>
    <xdr:ext cx="1069780" cy="264560"/>
    <xdr:sp macro="" textlink="">
      <xdr:nvSpPr>
        <xdr:cNvPr id="39" name="CaixaDeTexto 38">
          <a:extLst>
            <a:ext uri="{FF2B5EF4-FFF2-40B4-BE49-F238E27FC236}">
              <a16:creationId xmlns:a16="http://schemas.microsoft.com/office/drawing/2014/main" id="{5879C205-5A0F-4419-994A-A5B05518E157}"/>
            </a:ext>
          </a:extLst>
        </xdr:cNvPr>
        <xdr:cNvSpPr txBox="1"/>
      </xdr:nvSpPr>
      <xdr:spPr>
        <a:xfrm>
          <a:off x="19804376" y="1499347"/>
          <a:ext cx="106978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5 | no:2 | yes:3</a:t>
          </a:r>
        </a:p>
      </xdr:txBody>
    </xdr:sp>
    <xdr:clientData/>
  </xdr:oneCellAnchor>
  <xdr:twoCellAnchor editAs="oneCell">
    <xdr:from>
      <xdr:col>37</xdr:col>
      <xdr:colOff>22412</xdr:colOff>
      <xdr:row>5</xdr:row>
      <xdr:rowOff>0</xdr:rowOff>
    </xdr:from>
    <xdr:to>
      <xdr:col>42</xdr:col>
      <xdr:colOff>311987</xdr:colOff>
      <xdr:row>14</xdr:row>
      <xdr:rowOff>171713</xdr:rowOff>
    </xdr:to>
    <xdr:pic>
      <xdr:nvPicPr>
        <xdr:cNvPr id="40" name="Imagem 39">
          <a:extLst>
            <a:ext uri="{FF2B5EF4-FFF2-40B4-BE49-F238E27FC236}">
              <a16:creationId xmlns:a16="http://schemas.microsoft.com/office/drawing/2014/main" id="{8C21629F-59A2-4459-8D97-E4F9CC8AAE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2422971" y="952500"/>
          <a:ext cx="3315163" cy="1886213"/>
        </a:xfrm>
        <a:prstGeom prst="rect">
          <a:avLst/>
        </a:prstGeom>
      </xdr:spPr>
    </xdr:pic>
    <xdr:clientData/>
  </xdr:twoCellAnchor>
  <xdr:twoCellAnchor editAs="oneCell">
    <xdr:from>
      <xdr:col>37</xdr:col>
      <xdr:colOff>112059</xdr:colOff>
      <xdr:row>14</xdr:row>
      <xdr:rowOff>179294</xdr:rowOff>
    </xdr:from>
    <xdr:to>
      <xdr:col>43</xdr:col>
      <xdr:colOff>510990</xdr:colOff>
      <xdr:row>17</xdr:row>
      <xdr:rowOff>179374</xdr:rowOff>
    </xdr:to>
    <xdr:pic>
      <xdr:nvPicPr>
        <xdr:cNvPr id="41" name="Imagem 40">
          <a:extLst>
            <a:ext uri="{FF2B5EF4-FFF2-40B4-BE49-F238E27FC236}">
              <a16:creationId xmlns:a16="http://schemas.microsoft.com/office/drawing/2014/main" id="{15744302-C8EF-4090-8E14-3899D570B5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2512618" y="2846294"/>
          <a:ext cx="4029637" cy="571580"/>
        </a:xfrm>
        <a:prstGeom prst="rect">
          <a:avLst/>
        </a:prstGeom>
      </xdr:spPr>
    </xdr:pic>
    <xdr:clientData/>
  </xdr:twoCellAnchor>
  <xdr:twoCellAnchor>
    <xdr:from>
      <xdr:col>36</xdr:col>
      <xdr:colOff>0</xdr:colOff>
      <xdr:row>0</xdr:row>
      <xdr:rowOff>134471</xdr:rowOff>
    </xdr:from>
    <xdr:to>
      <xdr:col>36</xdr:col>
      <xdr:colOff>0</xdr:colOff>
      <xdr:row>24</xdr:row>
      <xdr:rowOff>22412</xdr:rowOff>
    </xdr:to>
    <xdr:cxnSp macro="">
      <xdr:nvCxnSpPr>
        <xdr:cNvPr id="43" name="Conector reto 42">
          <a:extLst>
            <a:ext uri="{FF2B5EF4-FFF2-40B4-BE49-F238E27FC236}">
              <a16:creationId xmlns:a16="http://schemas.microsoft.com/office/drawing/2014/main" id="{2BC600E4-E25A-4A14-9509-C42E1658E3BD}"/>
            </a:ext>
          </a:extLst>
        </xdr:cNvPr>
        <xdr:cNvCxnSpPr/>
      </xdr:nvCxnSpPr>
      <xdr:spPr>
        <a:xfrm>
          <a:off x="21896294" y="134471"/>
          <a:ext cx="0" cy="447114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16</xdr:row>
      <xdr:rowOff>182217</xdr:rowOff>
    </xdr:from>
    <xdr:to>
      <xdr:col>2</xdr:col>
      <xdr:colOff>550843</xdr:colOff>
      <xdr:row>18</xdr:row>
      <xdr:rowOff>24848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70FDA48C-7075-4AFD-A051-983D7F2FBC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039717"/>
          <a:ext cx="1934039" cy="223631"/>
        </a:xfrm>
        <a:prstGeom prst="rect">
          <a:avLst/>
        </a:prstGeom>
      </xdr:spPr>
    </xdr:pic>
    <xdr:clientData/>
  </xdr:twoCellAnchor>
  <xdr:twoCellAnchor editAs="oneCell">
    <xdr:from>
      <xdr:col>0</xdr:col>
      <xdr:colOff>100221</xdr:colOff>
      <xdr:row>18</xdr:row>
      <xdr:rowOff>37686</xdr:rowOff>
    </xdr:from>
    <xdr:to>
      <xdr:col>2</xdr:col>
      <xdr:colOff>588066</xdr:colOff>
      <xdr:row>19</xdr:row>
      <xdr:rowOff>172873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773EA9B8-DB21-47EF-BE8E-9BF9EF53B8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221" y="3276186"/>
          <a:ext cx="1871041" cy="325687"/>
        </a:xfrm>
        <a:prstGeom prst="rect">
          <a:avLst/>
        </a:prstGeom>
      </xdr:spPr>
    </xdr:pic>
    <xdr:clientData/>
  </xdr:twoCellAnchor>
  <xdr:twoCellAnchor>
    <xdr:from>
      <xdr:col>7</xdr:col>
      <xdr:colOff>152400</xdr:colOff>
      <xdr:row>35</xdr:row>
      <xdr:rowOff>114300</xdr:rowOff>
    </xdr:from>
    <xdr:to>
      <xdr:col>8</xdr:col>
      <xdr:colOff>352425</xdr:colOff>
      <xdr:row>37</xdr:row>
      <xdr:rowOff>133350</xdr:rowOff>
    </xdr:to>
    <xdr:sp macro="" textlink="">
      <xdr:nvSpPr>
        <xdr:cNvPr id="4" name="Elipse 3">
          <a:extLst>
            <a:ext uri="{FF2B5EF4-FFF2-40B4-BE49-F238E27FC236}">
              <a16:creationId xmlns:a16="http://schemas.microsoft.com/office/drawing/2014/main" id="{E6CCF620-599F-487C-8C10-95F396D76E0A}"/>
            </a:ext>
          </a:extLst>
        </xdr:cNvPr>
        <xdr:cNvSpPr/>
      </xdr:nvSpPr>
      <xdr:spPr>
        <a:xfrm>
          <a:off x="4543425" y="6781800"/>
          <a:ext cx="933450" cy="4000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Age</a:t>
          </a:r>
        </a:p>
      </xdr:txBody>
    </xdr:sp>
    <xdr:clientData/>
  </xdr:twoCellAnchor>
  <xdr:twoCellAnchor>
    <xdr:from>
      <xdr:col>6</xdr:col>
      <xdr:colOff>542925</xdr:colOff>
      <xdr:row>37</xdr:row>
      <xdr:rowOff>74764</xdr:rowOff>
    </xdr:from>
    <xdr:to>
      <xdr:col>7</xdr:col>
      <xdr:colOff>289101</xdr:colOff>
      <xdr:row>39</xdr:row>
      <xdr:rowOff>19050</xdr:rowOff>
    </xdr:to>
    <xdr:cxnSp macro="">
      <xdr:nvCxnSpPr>
        <xdr:cNvPr id="6" name="Conector reto 5">
          <a:extLst>
            <a:ext uri="{FF2B5EF4-FFF2-40B4-BE49-F238E27FC236}">
              <a16:creationId xmlns:a16="http://schemas.microsoft.com/office/drawing/2014/main" id="{25BBFFA9-73D4-4E9D-A497-9C0939EF4285}"/>
            </a:ext>
          </a:extLst>
        </xdr:cNvPr>
        <xdr:cNvCxnSpPr>
          <a:stCxn id="4" idx="3"/>
        </xdr:cNvCxnSpPr>
      </xdr:nvCxnSpPr>
      <xdr:spPr>
        <a:xfrm flipH="1">
          <a:off x="4333875" y="7123264"/>
          <a:ext cx="346251" cy="32528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619125</xdr:colOff>
      <xdr:row>37</xdr:row>
      <xdr:rowOff>133350</xdr:rowOff>
    </xdr:from>
    <xdr:to>
      <xdr:col>7</xdr:col>
      <xdr:colOff>636091</xdr:colOff>
      <xdr:row>40</xdr:row>
      <xdr:rowOff>104775</xdr:rowOff>
    </xdr:to>
    <xdr:cxnSp macro="">
      <xdr:nvCxnSpPr>
        <xdr:cNvPr id="11" name="Conector reto 10">
          <a:extLst>
            <a:ext uri="{FF2B5EF4-FFF2-40B4-BE49-F238E27FC236}">
              <a16:creationId xmlns:a16="http://schemas.microsoft.com/office/drawing/2014/main" id="{3651C628-E627-44F3-81F6-EE77BDA818E5}"/>
            </a:ext>
          </a:extLst>
        </xdr:cNvPr>
        <xdr:cNvCxnSpPr>
          <a:stCxn id="4" idx="4"/>
        </xdr:cNvCxnSpPr>
      </xdr:nvCxnSpPr>
      <xdr:spPr>
        <a:xfrm>
          <a:off x="5010150" y="7181850"/>
          <a:ext cx="16966" cy="5429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215724</xdr:colOff>
      <xdr:row>37</xdr:row>
      <xdr:rowOff>74764</xdr:rowOff>
    </xdr:from>
    <xdr:to>
      <xdr:col>8</xdr:col>
      <xdr:colOff>495300</xdr:colOff>
      <xdr:row>39</xdr:row>
      <xdr:rowOff>0</xdr:rowOff>
    </xdr:to>
    <xdr:cxnSp macro="">
      <xdr:nvCxnSpPr>
        <xdr:cNvPr id="13" name="Conector reto 12">
          <a:extLst>
            <a:ext uri="{FF2B5EF4-FFF2-40B4-BE49-F238E27FC236}">
              <a16:creationId xmlns:a16="http://schemas.microsoft.com/office/drawing/2014/main" id="{89246BA7-1A0B-4D4A-A172-0213B034C279}"/>
            </a:ext>
          </a:extLst>
        </xdr:cNvPr>
        <xdr:cNvCxnSpPr>
          <a:stCxn id="4" idx="5"/>
        </xdr:cNvCxnSpPr>
      </xdr:nvCxnSpPr>
      <xdr:spPr>
        <a:xfrm>
          <a:off x="5340174" y="7123264"/>
          <a:ext cx="279576" cy="30623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592791</xdr:colOff>
      <xdr:row>24</xdr:row>
      <xdr:rowOff>170330</xdr:rowOff>
    </xdr:from>
    <xdr:to>
      <xdr:col>15</xdr:col>
      <xdr:colOff>602316</xdr:colOff>
      <xdr:row>26</xdr:row>
      <xdr:rowOff>189380</xdr:rowOff>
    </xdr:to>
    <xdr:sp macro="" textlink="">
      <xdr:nvSpPr>
        <xdr:cNvPr id="15" name="Elipse 14">
          <a:extLst>
            <a:ext uri="{FF2B5EF4-FFF2-40B4-BE49-F238E27FC236}">
              <a16:creationId xmlns:a16="http://schemas.microsoft.com/office/drawing/2014/main" id="{3A6CCE4F-1253-4CE1-AEB6-466FE59AECEA}"/>
            </a:ext>
          </a:extLst>
        </xdr:cNvPr>
        <xdr:cNvSpPr/>
      </xdr:nvSpPr>
      <xdr:spPr>
        <a:xfrm>
          <a:off x="9378203" y="4742330"/>
          <a:ext cx="928407" cy="4000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Student</a:t>
          </a:r>
        </a:p>
      </xdr:txBody>
    </xdr:sp>
    <xdr:clientData/>
  </xdr:twoCellAnchor>
  <xdr:twoCellAnchor>
    <xdr:from>
      <xdr:col>15</xdr:col>
      <xdr:colOff>140634</xdr:colOff>
      <xdr:row>26</xdr:row>
      <xdr:rowOff>189380</xdr:rowOff>
    </xdr:from>
    <xdr:to>
      <xdr:col>15</xdr:col>
      <xdr:colOff>157600</xdr:colOff>
      <xdr:row>29</xdr:row>
      <xdr:rowOff>160805</xdr:rowOff>
    </xdr:to>
    <xdr:cxnSp macro="">
      <xdr:nvCxnSpPr>
        <xdr:cNvPr id="17" name="Conector reto 16">
          <a:extLst>
            <a:ext uri="{FF2B5EF4-FFF2-40B4-BE49-F238E27FC236}">
              <a16:creationId xmlns:a16="http://schemas.microsoft.com/office/drawing/2014/main" id="{B3558DE0-4378-456E-A4FE-1A04189C98AF}"/>
            </a:ext>
          </a:extLst>
        </xdr:cNvPr>
        <xdr:cNvCxnSpPr>
          <a:stCxn id="15" idx="4"/>
        </xdr:cNvCxnSpPr>
      </xdr:nvCxnSpPr>
      <xdr:spPr>
        <a:xfrm>
          <a:off x="9844928" y="5142380"/>
          <a:ext cx="16966" cy="5429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465615</xdr:colOff>
      <xdr:row>26</xdr:row>
      <xdr:rowOff>130794</xdr:rowOff>
    </xdr:from>
    <xdr:to>
      <xdr:col>16</xdr:col>
      <xdr:colOff>140073</xdr:colOff>
      <xdr:row>28</xdr:row>
      <xdr:rowOff>56030</xdr:rowOff>
    </xdr:to>
    <xdr:cxnSp macro="">
      <xdr:nvCxnSpPr>
        <xdr:cNvPr id="18" name="Conector reto 17">
          <a:extLst>
            <a:ext uri="{FF2B5EF4-FFF2-40B4-BE49-F238E27FC236}">
              <a16:creationId xmlns:a16="http://schemas.microsoft.com/office/drawing/2014/main" id="{E23178C4-D9A4-4F01-BEA9-8C905280A00B}"/>
            </a:ext>
          </a:extLst>
        </xdr:cNvPr>
        <xdr:cNvCxnSpPr>
          <a:stCxn id="15" idx="5"/>
        </xdr:cNvCxnSpPr>
      </xdr:nvCxnSpPr>
      <xdr:spPr>
        <a:xfrm>
          <a:off x="10169909" y="5083794"/>
          <a:ext cx="279576" cy="30623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379880</xdr:colOff>
      <xdr:row>18</xdr:row>
      <xdr:rowOff>58271</xdr:rowOff>
    </xdr:from>
    <xdr:to>
      <xdr:col>22</xdr:col>
      <xdr:colOff>568699</xdr:colOff>
      <xdr:row>20</xdr:row>
      <xdr:rowOff>77321</xdr:rowOff>
    </xdr:to>
    <xdr:sp macro="" textlink="">
      <xdr:nvSpPr>
        <xdr:cNvPr id="20" name="Elipse 19">
          <a:extLst>
            <a:ext uri="{FF2B5EF4-FFF2-40B4-BE49-F238E27FC236}">
              <a16:creationId xmlns:a16="http://schemas.microsoft.com/office/drawing/2014/main" id="{3948B730-80AF-489F-AA3B-76383978E408}"/>
            </a:ext>
          </a:extLst>
        </xdr:cNvPr>
        <xdr:cNvSpPr/>
      </xdr:nvSpPr>
      <xdr:spPr>
        <a:xfrm>
          <a:off x="12964086" y="3487271"/>
          <a:ext cx="928407" cy="4000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credit rating</a:t>
          </a:r>
        </a:p>
      </xdr:txBody>
    </xdr:sp>
    <xdr:clientData/>
  </xdr:twoCellAnchor>
  <xdr:twoCellAnchor>
    <xdr:from>
      <xdr:col>22</xdr:col>
      <xdr:colOff>107017</xdr:colOff>
      <xdr:row>20</xdr:row>
      <xdr:rowOff>77321</xdr:rowOff>
    </xdr:from>
    <xdr:to>
      <xdr:col>22</xdr:col>
      <xdr:colOff>123983</xdr:colOff>
      <xdr:row>23</xdr:row>
      <xdr:rowOff>48746</xdr:rowOff>
    </xdr:to>
    <xdr:cxnSp macro="">
      <xdr:nvCxnSpPr>
        <xdr:cNvPr id="21" name="Conector reto 20">
          <a:extLst>
            <a:ext uri="{FF2B5EF4-FFF2-40B4-BE49-F238E27FC236}">
              <a16:creationId xmlns:a16="http://schemas.microsoft.com/office/drawing/2014/main" id="{34D154EA-3431-4927-A4CE-71B854C13324}"/>
            </a:ext>
          </a:extLst>
        </xdr:cNvPr>
        <xdr:cNvCxnSpPr>
          <a:stCxn id="20" idx="4"/>
        </xdr:cNvCxnSpPr>
      </xdr:nvCxnSpPr>
      <xdr:spPr>
        <a:xfrm>
          <a:off x="13430811" y="3887321"/>
          <a:ext cx="16966" cy="5429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431998</xdr:colOff>
      <xdr:row>20</xdr:row>
      <xdr:rowOff>18735</xdr:rowOff>
    </xdr:from>
    <xdr:to>
      <xdr:col>23</xdr:col>
      <xdr:colOff>106456</xdr:colOff>
      <xdr:row>21</xdr:row>
      <xdr:rowOff>134471</xdr:rowOff>
    </xdr:to>
    <xdr:cxnSp macro="">
      <xdr:nvCxnSpPr>
        <xdr:cNvPr id="22" name="Conector reto 21">
          <a:extLst>
            <a:ext uri="{FF2B5EF4-FFF2-40B4-BE49-F238E27FC236}">
              <a16:creationId xmlns:a16="http://schemas.microsoft.com/office/drawing/2014/main" id="{1F2CFF8F-0786-4CAD-9FBB-A0128DBAEC21}"/>
            </a:ext>
          </a:extLst>
        </xdr:cNvPr>
        <xdr:cNvCxnSpPr>
          <a:stCxn id="20" idx="5"/>
        </xdr:cNvCxnSpPr>
      </xdr:nvCxnSpPr>
      <xdr:spPr>
        <a:xfrm>
          <a:off x="13755792" y="3828735"/>
          <a:ext cx="279576" cy="30623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469527</xdr:colOff>
      <xdr:row>2</xdr:row>
      <xdr:rowOff>147918</xdr:rowOff>
    </xdr:from>
    <xdr:to>
      <xdr:col>31</xdr:col>
      <xdr:colOff>187699</xdr:colOff>
      <xdr:row>4</xdr:row>
      <xdr:rowOff>166968</xdr:rowOff>
    </xdr:to>
    <xdr:sp macro="" textlink="">
      <xdr:nvSpPr>
        <xdr:cNvPr id="25" name="Elipse 24">
          <a:extLst>
            <a:ext uri="{FF2B5EF4-FFF2-40B4-BE49-F238E27FC236}">
              <a16:creationId xmlns:a16="http://schemas.microsoft.com/office/drawing/2014/main" id="{86B07AFF-D950-4304-9B67-498E575F49D0}"/>
            </a:ext>
          </a:extLst>
        </xdr:cNvPr>
        <xdr:cNvSpPr/>
      </xdr:nvSpPr>
      <xdr:spPr>
        <a:xfrm>
          <a:off x="18029145" y="528918"/>
          <a:ext cx="928407" cy="4000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Age </a:t>
          </a:r>
        </a:p>
      </xdr:txBody>
    </xdr:sp>
    <xdr:clientData/>
  </xdr:twoCellAnchor>
  <xdr:twoCellAnchor>
    <xdr:from>
      <xdr:col>28</xdr:col>
      <xdr:colOff>358588</xdr:colOff>
      <xdr:row>4</xdr:row>
      <xdr:rowOff>108382</xdr:rowOff>
    </xdr:from>
    <xdr:to>
      <xdr:col>30</xdr:col>
      <xdr:colOff>372</xdr:colOff>
      <xdr:row>7</xdr:row>
      <xdr:rowOff>179294</xdr:rowOff>
    </xdr:to>
    <xdr:cxnSp macro="">
      <xdr:nvCxnSpPr>
        <xdr:cNvPr id="26" name="Conector reto 25">
          <a:extLst>
            <a:ext uri="{FF2B5EF4-FFF2-40B4-BE49-F238E27FC236}">
              <a16:creationId xmlns:a16="http://schemas.microsoft.com/office/drawing/2014/main" id="{E1B6D7FA-9A91-4271-B5A6-617F9EC67033}"/>
            </a:ext>
          </a:extLst>
        </xdr:cNvPr>
        <xdr:cNvCxnSpPr>
          <a:stCxn id="25" idx="3"/>
        </xdr:cNvCxnSpPr>
      </xdr:nvCxnSpPr>
      <xdr:spPr>
        <a:xfrm flipH="1">
          <a:off x="17313088" y="870382"/>
          <a:ext cx="852019" cy="64241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331135</xdr:colOff>
      <xdr:row>4</xdr:row>
      <xdr:rowOff>166968</xdr:rowOff>
    </xdr:from>
    <xdr:to>
      <xdr:col>30</xdr:col>
      <xdr:colOff>348101</xdr:colOff>
      <xdr:row>7</xdr:row>
      <xdr:rowOff>138393</xdr:rowOff>
    </xdr:to>
    <xdr:cxnSp macro="">
      <xdr:nvCxnSpPr>
        <xdr:cNvPr id="27" name="Conector reto 26">
          <a:extLst>
            <a:ext uri="{FF2B5EF4-FFF2-40B4-BE49-F238E27FC236}">
              <a16:creationId xmlns:a16="http://schemas.microsoft.com/office/drawing/2014/main" id="{83A4552F-4AD5-49B7-9195-610DDFC83FE0}"/>
            </a:ext>
          </a:extLst>
        </xdr:cNvPr>
        <xdr:cNvCxnSpPr>
          <a:stCxn id="25" idx="4"/>
        </xdr:cNvCxnSpPr>
      </xdr:nvCxnSpPr>
      <xdr:spPr>
        <a:xfrm>
          <a:off x="18495870" y="928968"/>
          <a:ext cx="16966" cy="5429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51737</xdr:colOff>
      <xdr:row>4</xdr:row>
      <xdr:rowOff>108382</xdr:rowOff>
    </xdr:from>
    <xdr:to>
      <xdr:col>33</xdr:col>
      <xdr:colOff>56030</xdr:colOff>
      <xdr:row>7</xdr:row>
      <xdr:rowOff>67235</xdr:rowOff>
    </xdr:to>
    <xdr:cxnSp macro="">
      <xdr:nvCxnSpPr>
        <xdr:cNvPr id="28" name="Conector reto 27">
          <a:extLst>
            <a:ext uri="{FF2B5EF4-FFF2-40B4-BE49-F238E27FC236}">
              <a16:creationId xmlns:a16="http://schemas.microsoft.com/office/drawing/2014/main" id="{6193D2DF-89C0-44FE-84A2-98E3E7D72F52}"/>
            </a:ext>
          </a:extLst>
        </xdr:cNvPr>
        <xdr:cNvCxnSpPr>
          <a:stCxn id="25" idx="5"/>
        </xdr:cNvCxnSpPr>
      </xdr:nvCxnSpPr>
      <xdr:spPr>
        <a:xfrm>
          <a:off x="18821590" y="870382"/>
          <a:ext cx="1214528" cy="53035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28</xdr:col>
      <xdr:colOff>537883</xdr:colOff>
      <xdr:row>5</xdr:row>
      <xdr:rowOff>89647</xdr:rowOff>
    </xdr:from>
    <xdr:ext cx="518412" cy="264560"/>
    <xdr:sp macro="" textlink="">
      <xdr:nvSpPr>
        <xdr:cNvPr id="29" name="CaixaDeTexto 28">
          <a:extLst>
            <a:ext uri="{FF2B5EF4-FFF2-40B4-BE49-F238E27FC236}">
              <a16:creationId xmlns:a16="http://schemas.microsoft.com/office/drawing/2014/main" id="{CA4F4B40-A72F-4D28-9F06-DDF03486EDD6}"/>
            </a:ext>
          </a:extLst>
        </xdr:cNvPr>
        <xdr:cNvSpPr txBox="1"/>
      </xdr:nvSpPr>
      <xdr:spPr>
        <a:xfrm>
          <a:off x="17492383" y="1042147"/>
          <a:ext cx="51841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youth</a:t>
          </a:r>
        </a:p>
      </xdr:txBody>
    </xdr:sp>
    <xdr:clientData/>
  </xdr:oneCellAnchor>
  <xdr:oneCellAnchor>
    <xdr:from>
      <xdr:col>29</xdr:col>
      <xdr:colOff>499782</xdr:colOff>
      <xdr:row>6</xdr:row>
      <xdr:rowOff>6724</xdr:rowOff>
    </xdr:from>
    <xdr:ext cx="937116" cy="264560"/>
    <xdr:sp macro="" textlink="">
      <xdr:nvSpPr>
        <xdr:cNvPr id="30" name="CaixaDeTexto 29">
          <a:extLst>
            <a:ext uri="{FF2B5EF4-FFF2-40B4-BE49-F238E27FC236}">
              <a16:creationId xmlns:a16="http://schemas.microsoft.com/office/drawing/2014/main" id="{5AA9DBBA-42FC-4A6F-A821-D27CFCAADC06}"/>
            </a:ext>
          </a:extLst>
        </xdr:cNvPr>
        <xdr:cNvSpPr txBox="1"/>
      </xdr:nvSpPr>
      <xdr:spPr>
        <a:xfrm>
          <a:off x="18059400" y="1149724"/>
          <a:ext cx="93711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Middle_aged</a:t>
          </a:r>
        </a:p>
      </xdr:txBody>
    </xdr:sp>
    <xdr:clientData/>
  </xdr:oneCellAnchor>
  <xdr:oneCellAnchor>
    <xdr:from>
      <xdr:col>31</xdr:col>
      <xdr:colOff>372034</xdr:colOff>
      <xdr:row>5</xdr:row>
      <xdr:rowOff>47066</xdr:rowOff>
    </xdr:from>
    <xdr:ext cx="549766" cy="264560"/>
    <xdr:sp macro="" textlink="">
      <xdr:nvSpPr>
        <xdr:cNvPr id="31" name="CaixaDeTexto 30">
          <a:extLst>
            <a:ext uri="{FF2B5EF4-FFF2-40B4-BE49-F238E27FC236}">
              <a16:creationId xmlns:a16="http://schemas.microsoft.com/office/drawing/2014/main" id="{A9D91C1F-DE2D-45F3-B2C8-706C174939B0}"/>
            </a:ext>
          </a:extLst>
        </xdr:cNvPr>
        <xdr:cNvSpPr txBox="1"/>
      </xdr:nvSpPr>
      <xdr:spPr>
        <a:xfrm>
          <a:off x="19141887" y="999566"/>
          <a:ext cx="54976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Senior</a:t>
          </a:r>
        </a:p>
      </xdr:txBody>
    </xdr:sp>
    <xdr:clientData/>
  </xdr:oneCellAnchor>
  <xdr:twoCellAnchor>
    <xdr:from>
      <xdr:col>30</xdr:col>
      <xdr:colOff>123265</xdr:colOff>
      <xdr:row>7</xdr:row>
      <xdr:rowOff>56029</xdr:rowOff>
    </xdr:from>
    <xdr:to>
      <xdr:col>31</xdr:col>
      <xdr:colOff>44824</xdr:colOff>
      <xdr:row>9</xdr:row>
      <xdr:rowOff>156882</xdr:rowOff>
    </xdr:to>
    <xdr:sp macro="" textlink="">
      <xdr:nvSpPr>
        <xdr:cNvPr id="34" name="Retângulo 33">
          <a:extLst>
            <a:ext uri="{FF2B5EF4-FFF2-40B4-BE49-F238E27FC236}">
              <a16:creationId xmlns:a16="http://schemas.microsoft.com/office/drawing/2014/main" id="{8DF886F2-DE80-473B-8E07-FFF58A733D76}"/>
            </a:ext>
          </a:extLst>
        </xdr:cNvPr>
        <xdr:cNvSpPr/>
      </xdr:nvSpPr>
      <xdr:spPr>
        <a:xfrm>
          <a:off x="18288000" y="1389529"/>
          <a:ext cx="526677" cy="48185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800"/>
            <a:t>4 row</a:t>
          </a:r>
        </a:p>
        <a:p>
          <a:pPr algn="l"/>
          <a:r>
            <a:rPr lang="pt-BR" sz="800"/>
            <a:t>yes: 4</a:t>
          </a:r>
        </a:p>
        <a:p>
          <a:pPr algn="l"/>
          <a:r>
            <a:rPr lang="pt-BR" sz="800"/>
            <a:t>No: 0</a:t>
          </a:r>
        </a:p>
      </xdr:txBody>
    </xdr:sp>
    <xdr:clientData/>
  </xdr:twoCellAnchor>
  <xdr:twoCellAnchor>
    <xdr:from>
      <xdr:col>27</xdr:col>
      <xdr:colOff>476251</xdr:colOff>
      <xdr:row>7</xdr:row>
      <xdr:rowOff>53788</xdr:rowOff>
    </xdr:from>
    <xdr:to>
      <xdr:col>29</xdr:col>
      <xdr:colOff>194422</xdr:colOff>
      <xdr:row>9</xdr:row>
      <xdr:rowOff>72838</xdr:rowOff>
    </xdr:to>
    <xdr:sp macro="" textlink="">
      <xdr:nvSpPr>
        <xdr:cNvPr id="36" name="Elipse 35">
          <a:extLst>
            <a:ext uri="{FF2B5EF4-FFF2-40B4-BE49-F238E27FC236}">
              <a16:creationId xmlns:a16="http://schemas.microsoft.com/office/drawing/2014/main" id="{380B123B-8E09-4661-B752-AEDDB0DB87D6}"/>
            </a:ext>
          </a:extLst>
        </xdr:cNvPr>
        <xdr:cNvSpPr/>
      </xdr:nvSpPr>
      <xdr:spPr>
        <a:xfrm>
          <a:off x="16825633" y="1387288"/>
          <a:ext cx="928407" cy="4000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Student</a:t>
          </a:r>
        </a:p>
      </xdr:txBody>
    </xdr:sp>
    <xdr:clientData/>
  </xdr:twoCellAnchor>
  <xdr:twoCellAnchor>
    <xdr:from>
      <xdr:col>27</xdr:col>
      <xdr:colOff>593912</xdr:colOff>
      <xdr:row>9</xdr:row>
      <xdr:rowOff>14252</xdr:rowOff>
    </xdr:from>
    <xdr:to>
      <xdr:col>28</xdr:col>
      <xdr:colOff>7095</xdr:colOff>
      <xdr:row>12</xdr:row>
      <xdr:rowOff>78441</xdr:rowOff>
    </xdr:to>
    <xdr:cxnSp macro="">
      <xdr:nvCxnSpPr>
        <xdr:cNvPr id="38" name="Conector reto 37">
          <a:extLst>
            <a:ext uri="{FF2B5EF4-FFF2-40B4-BE49-F238E27FC236}">
              <a16:creationId xmlns:a16="http://schemas.microsoft.com/office/drawing/2014/main" id="{6CDBA0F8-7976-45BC-8C6C-8C10B6C3E7F6}"/>
            </a:ext>
          </a:extLst>
        </xdr:cNvPr>
        <xdr:cNvCxnSpPr>
          <a:stCxn id="36" idx="3"/>
        </xdr:cNvCxnSpPr>
      </xdr:nvCxnSpPr>
      <xdr:spPr>
        <a:xfrm flipH="1">
          <a:off x="16943294" y="1728752"/>
          <a:ext cx="18301" cy="63568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51546</xdr:colOff>
      <xdr:row>8</xdr:row>
      <xdr:rowOff>177858</xdr:rowOff>
    </xdr:from>
    <xdr:to>
      <xdr:col>29</xdr:col>
      <xdr:colOff>69847</xdr:colOff>
      <xdr:row>12</xdr:row>
      <xdr:rowOff>51547</xdr:rowOff>
    </xdr:to>
    <xdr:cxnSp macro="">
      <xdr:nvCxnSpPr>
        <xdr:cNvPr id="39" name="Conector reto 38">
          <a:extLst>
            <a:ext uri="{FF2B5EF4-FFF2-40B4-BE49-F238E27FC236}">
              <a16:creationId xmlns:a16="http://schemas.microsoft.com/office/drawing/2014/main" id="{7CC24228-210E-4A72-91C7-430D04195E0D}"/>
            </a:ext>
          </a:extLst>
        </xdr:cNvPr>
        <xdr:cNvCxnSpPr/>
      </xdr:nvCxnSpPr>
      <xdr:spPr>
        <a:xfrm flipH="1">
          <a:off x="17611164" y="1701858"/>
          <a:ext cx="18301" cy="63568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331694</xdr:colOff>
      <xdr:row>11</xdr:row>
      <xdr:rowOff>163605</xdr:rowOff>
    </xdr:from>
    <xdr:to>
      <xdr:col>28</xdr:col>
      <xdr:colOff>253253</xdr:colOff>
      <xdr:row>14</xdr:row>
      <xdr:rowOff>73958</xdr:rowOff>
    </xdr:to>
    <xdr:sp macro="" textlink="">
      <xdr:nvSpPr>
        <xdr:cNvPr id="40" name="Retângulo 39">
          <a:extLst>
            <a:ext uri="{FF2B5EF4-FFF2-40B4-BE49-F238E27FC236}">
              <a16:creationId xmlns:a16="http://schemas.microsoft.com/office/drawing/2014/main" id="{6B3D83B3-0A8E-4422-A8BF-47035D06831C}"/>
            </a:ext>
          </a:extLst>
        </xdr:cNvPr>
        <xdr:cNvSpPr/>
      </xdr:nvSpPr>
      <xdr:spPr>
        <a:xfrm>
          <a:off x="16681076" y="2259105"/>
          <a:ext cx="526677" cy="48185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800"/>
            <a:t>3 row</a:t>
          </a:r>
        </a:p>
        <a:p>
          <a:pPr algn="l"/>
          <a:r>
            <a:rPr lang="pt-BR" sz="800"/>
            <a:t>yes: 0</a:t>
          </a:r>
        </a:p>
        <a:p>
          <a:pPr algn="l"/>
          <a:r>
            <a:rPr lang="pt-BR" sz="800"/>
            <a:t>No: 3</a:t>
          </a:r>
        </a:p>
      </xdr:txBody>
    </xdr:sp>
    <xdr:clientData/>
  </xdr:twoCellAnchor>
  <xdr:oneCellAnchor>
    <xdr:from>
      <xdr:col>27</xdr:col>
      <xdr:colOff>432548</xdr:colOff>
      <xdr:row>9</xdr:row>
      <xdr:rowOff>141194</xdr:rowOff>
    </xdr:from>
    <xdr:ext cx="350096" cy="264560"/>
    <xdr:sp macro="" textlink="">
      <xdr:nvSpPr>
        <xdr:cNvPr id="41" name="CaixaDeTexto 40">
          <a:extLst>
            <a:ext uri="{FF2B5EF4-FFF2-40B4-BE49-F238E27FC236}">
              <a16:creationId xmlns:a16="http://schemas.microsoft.com/office/drawing/2014/main" id="{F2CF7C3B-BCD3-4EFB-8840-8A7F3D6549F6}"/>
            </a:ext>
          </a:extLst>
        </xdr:cNvPr>
        <xdr:cNvSpPr txBox="1"/>
      </xdr:nvSpPr>
      <xdr:spPr>
        <a:xfrm>
          <a:off x="16781930" y="1855694"/>
          <a:ext cx="35009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No</a:t>
          </a:r>
        </a:p>
      </xdr:txBody>
    </xdr:sp>
    <xdr:clientData/>
  </xdr:oneCellAnchor>
  <xdr:oneCellAnchor>
    <xdr:from>
      <xdr:col>28</xdr:col>
      <xdr:colOff>458541</xdr:colOff>
      <xdr:row>9</xdr:row>
      <xdr:rowOff>136712</xdr:rowOff>
    </xdr:from>
    <xdr:ext cx="378758" cy="264560"/>
    <xdr:sp macro="" textlink="">
      <xdr:nvSpPr>
        <xdr:cNvPr id="42" name="CaixaDeTexto 41">
          <a:extLst>
            <a:ext uri="{FF2B5EF4-FFF2-40B4-BE49-F238E27FC236}">
              <a16:creationId xmlns:a16="http://schemas.microsoft.com/office/drawing/2014/main" id="{D26418CF-9174-40F5-92F6-83D6406D1F3C}"/>
            </a:ext>
          </a:extLst>
        </xdr:cNvPr>
        <xdr:cNvSpPr txBox="1"/>
      </xdr:nvSpPr>
      <xdr:spPr>
        <a:xfrm>
          <a:off x="17413041" y="1851212"/>
          <a:ext cx="37875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Yes</a:t>
          </a:r>
        </a:p>
      </xdr:txBody>
    </xdr:sp>
    <xdr:clientData/>
  </xdr:oneCellAnchor>
  <xdr:twoCellAnchor>
    <xdr:from>
      <xdr:col>28</xdr:col>
      <xdr:colOff>439270</xdr:colOff>
      <xdr:row>11</xdr:row>
      <xdr:rowOff>147917</xdr:rowOff>
    </xdr:from>
    <xdr:to>
      <xdr:col>29</xdr:col>
      <xdr:colOff>360829</xdr:colOff>
      <xdr:row>14</xdr:row>
      <xdr:rowOff>58270</xdr:rowOff>
    </xdr:to>
    <xdr:sp macro="" textlink="">
      <xdr:nvSpPr>
        <xdr:cNvPr id="43" name="Retângulo 42">
          <a:extLst>
            <a:ext uri="{FF2B5EF4-FFF2-40B4-BE49-F238E27FC236}">
              <a16:creationId xmlns:a16="http://schemas.microsoft.com/office/drawing/2014/main" id="{85777516-3B79-490D-A5C5-65F2F2EFD4F2}"/>
            </a:ext>
          </a:extLst>
        </xdr:cNvPr>
        <xdr:cNvSpPr/>
      </xdr:nvSpPr>
      <xdr:spPr>
        <a:xfrm>
          <a:off x="17393770" y="2243417"/>
          <a:ext cx="526677" cy="48185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800"/>
            <a:t>2 row</a:t>
          </a:r>
        </a:p>
        <a:p>
          <a:pPr algn="l"/>
          <a:r>
            <a:rPr lang="pt-BR" sz="800"/>
            <a:t>yes: 2</a:t>
          </a:r>
        </a:p>
        <a:p>
          <a:pPr algn="l"/>
          <a:r>
            <a:rPr lang="pt-BR" sz="800"/>
            <a:t>No: 0</a:t>
          </a:r>
        </a:p>
      </xdr:txBody>
    </xdr:sp>
    <xdr:clientData/>
  </xdr:twoCellAnchor>
  <xdr:twoCellAnchor>
    <xdr:from>
      <xdr:col>32</xdr:col>
      <xdr:colOff>158003</xdr:colOff>
      <xdr:row>7</xdr:row>
      <xdr:rowOff>26894</xdr:rowOff>
    </xdr:from>
    <xdr:to>
      <xdr:col>35</xdr:col>
      <xdr:colOff>0</xdr:colOff>
      <xdr:row>8</xdr:row>
      <xdr:rowOff>112060</xdr:rowOff>
    </xdr:to>
    <xdr:sp macro="" textlink="">
      <xdr:nvSpPr>
        <xdr:cNvPr id="45" name="Elipse 44">
          <a:extLst>
            <a:ext uri="{FF2B5EF4-FFF2-40B4-BE49-F238E27FC236}">
              <a16:creationId xmlns:a16="http://schemas.microsoft.com/office/drawing/2014/main" id="{E1C55A07-616C-4B37-9E98-692FCDFBA13A}"/>
            </a:ext>
          </a:extLst>
        </xdr:cNvPr>
        <xdr:cNvSpPr/>
      </xdr:nvSpPr>
      <xdr:spPr>
        <a:xfrm>
          <a:off x="19532974" y="1360394"/>
          <a:ext cx="1657350" cy="27566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Credit-Rating</a:t>
          </a:r>
        </a:p>
      </xdr:txBody>
    </xdr:sp>
    <xdr:clientData/>
  </xdr:twoCellAnchor>
  <xdr:twoCellAnchor>
    <xdr:from>
      <xdr:col>32</xdr:col>
      <xdr:colOff>400716</xdr:colOff>
      <xdr:row>8</xdr:row>
      <xdr:rowOff>71690</xdr:rowOff>
    </xdr:from>
    <xdr:to>
      <xdr:col>32</xdr:col>
      <xdr:colOff>425823</xdr:colOff>
      <xdr:row>13</xdr:row>
      <xdr:rowOff>22412</xdr:rowOff>
    </xdr:to>
    <xdr:cxnSp macro="">
      <xdr:nvCxnSpPr>
        <xdr:cNvPr id="47" name="Conector reto 46">
          <a:extLst>
            <a:ext uri="{FF2B5EF4-FFF2-40B4-BE49-F238E27FC236}">
              <a16:creationId xmlns:a16="http://schemas.microsoft.com/office/drawing/2014/main" id="{1B312902-E1DB-4420-A3C0-AF38CF9F19EA}"/>
            </a:ext>
          </a:extLst>
        </xdr:cNvPr>
        <xdr:cNvCxnSpPr>
          <a:stCxn id="45" idx="3"/>
        </xdr:cNvCxnSpPr>
      </xdr:nvCxnSpPr>
      <xdr:spPr>
        <a:xfrm>
          <a:off x="19775687" y="1595690"/>
          <a:ext cx="25107" cy="90322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362405</xdr:colOff>
      <xdr:row>8</xdr:row>
      <xdr:rowOff>71690</xdr:rowOff>
    </xdr:from>
    <xdr:to>
      <xdr:col>34</xdr:col>
      <xdr:colOff>392206</xdr:colOff>
      <xdr:row>12</xdr:row>
      <xdr:rowOff>134471</xdr:rowOff>
    </xdr:to>
    <xdr:cxnSp macro="">
      <xdr:nvCxnSpPr>
        <xdr:cNvPr id="49" name="Conector reto 48">
          <a:extLst>
            <a:ext uri="{FF2B5EF4-FFF2-40B4-BE49-F238E27FC236}">
              <a16:creationId xmlns:a16="http://schemas.microsoft.com/office/drawing/2014/main" id="{25E39928-BCE0-411C-91BB-D097042E7861}"/>
            </a:ext>
          </a:extLst>
        </xdr:cNvPr>
        <xdr:cNvCxnSpPr>
          <a:stCxn id="45" idx="5"/>
        </xdr:cNvCxnSpPr>
      </xdr:nvCxnSpPr>
      <xdr:spPr>
        <a:xfrm>
          <a:off x="20947611" y="1595690"/>
          <a:ext cx="29801" cy="82478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32</xdr:col>
      <xdr:colOff>196323</xdr:colOff>
      <xdr:row>10</xdr:row>
      <xdr:rowOff>8965</xdr:rowOff>
    </xdr:from>
    <xdr:ext cx="700833" cy="264560"/>
    <xdr:sp macro="" textlink="">
      <xdr:nvSpPr>
        <xdr:cNvPr id="50" name="CaixaDeTexto 49">
          <a:extLst>
            <a:ext uri="{FF2B5EF4-FFF2-40B4-BE49-F238E27FC236}">
              <a16:creationId xmlns:a16="http://schemas.microsoft.com/office/drawing/2014/main" id="{09183B15-213F-4F4A-B5C2-E0CF28B6FB5A}"/>
            </a:ext>
          </a:extLst>
        </xdr:cNvPr>
        <xdr:cNvSpPr txBox="1"/>
      </xdr:nvSpPr>
      <xdr:spPr>
        <a:xfrm>
          <a:off x="19571294" y="1913965"/>
          <a:ext cx="70083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Excellent</a:t>
          </a:r>
        </a:p>
      </xdr:txBody>
    </xdr:sp>
    <xdr:clientData/>
  </xdr:oneCellAnchor>
  <xdr:oneCellAnchor>
    <xdr:from>
      <xdr:col>34</xdr:col>
      <xdr:colOff>169429</xdr:colOff>
      <xdr:row>9</xdr:row>
      <xdr:rowOff>138953</xdr:rowOff>
    </xdr:from>
    <xdr:ext cx="398635" cy="264560"/>
    <xdr:sp macro="" textlink="">
      <xdr:nvSpPr>
        <xdr:cNvPr id="51" name="CaixaDeTexto 50">
          <a:extLst>
            <a:ext uri="{FF2B5EF4-FFF2-40B4-BE49-F238E27FC236}">
              <a16:creationId xmlns:a16="http://schemas.microsoft.com/office/drawing/2014/main" id="{F69350AB-8781-4F52-B398-1CC028C23E8B}"/>
            </a:ext>
          </a:extLst>
        </xdr:cNvPr>
        <xdr:cNvSpPr txBox="1"/>
      </xdr:nvSpPr>
      <xdr:spPr>
        <a:xfrm>
          <a:off x="20754635" y="1853453"/>
          <a:ext cx="39863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Fair</a:t>
          </a:r>
        </a:p>
      </xdr:txBody>
    </xdr:sp>
    <xdr:clientData/>
  </xdr:oneCellAnchor>
  <xdr:twoCellAnchor>
    <xdr:from>
      <xdr:col>32</xdr:col>
      <xdr:colOff>165846</xdr:colOff>
      <xdr:row>12</xdr:row>
      <xdr:rowOff>8964</xdr:rowOff>
    </xdr:from>
    <xdr:to>
      <xdr:col>33</xdr:col>
      <xdr:colOff>87406</xdr:colOff>
      <xdr:row>14</xdr:row>
      <xdr:rowOff>109817</xdr:rowOff>
    </xdr:to>
    <xdr:sp macro="" textlink="">
      <xdr:nvSpPr>
        <xdr:cNvPr id="53" name="Retângulo 52">
          <a:extLst>
            <a:ext uri="{FF2B5EF4-FFF2-40B4-BE49-F238E27FC236}">
              <a16:creationId xmlns:a16="http://schemas.microsoft.com/office/drawing/2014/main" id="{FC7CB6F8-2DBD-4C84-A45B-E8A0D9183746}"/>
            </a:ext>
          </a:extLst>
        </xdr:cNvPr>
        <xdr:cNvSpPr/>
      </xdr:nvSpPr>
      <xdr:spPr>
        <a:xfrm>
          <a:off x="19540817" y="2294964"/>
          <a:ext cx="526677" cy="48185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800"/>
            <a:t>2 row</a:t>
          </a:r>
        </a:p>
        <a:p>
          <a:pPr algn="l"/>
          <a:r>
            <a:rPr lang="pt-BR" sz="800"/>
            <a:t>yes: 0</a:t>
          </a:r>
        </a:p>
        <a:p>
          <a:pPr algn="l"/>
          <a:r>
            <a:rPr lang="pt-BR" sz="800"/>
            <a:t>No: 2</a:t>
          </a:r>
        </a:p>
      </xdr:txBody>
    </xdr:sp>
    <xdr:clientData/>
  </xdr:twoCellAnchor>
  <xdr:twoCellAnchor>
    <xdr:from>
      <xdr:col>34</xdr:col>
      <xdr:colOff>105335</xdr:colOff>
      <xdr:row>12</xdr:row>
      <xdr:rowOff>60511</xdr:rowOff>
    </xdr:from>
    <xdr:to>
      <xdr:col>35</xdr:col>
      <xdr:colOff>26894</xdr:colOff>
      <xdr:row>14</xdr:row>
      <xdr:rowOff>161364</xdr:rowOff>
    </xdr:to>
    <xdr:sp macro="" textlink="">
      <xdr:nvSpPr>
        <xdr:cNvPr id="54" name="Retângulo 53">
          <a:extLst>
            <a:ext uri="{FF2B5EF4-FFF2-40B4-BE49-F238E27FC236}">
              <a16:creationId xmlns:a16="http://schemas.microsoft.com/office/drawing/2014/main" id="{177CBDD9-31FF-47CB-B9E0-885DDB10F178}"/>
            </a:ext>
          </a:extLst>
        </xdr:cNvPr>
        <xdr:cNvSpPr/>
      </xdr:nvSpPr>
      <xdr:spPr>
        <a:xfrm>
          <a:off x="20690541" y="2346511"/>
          <a:ext cx="526677" cy="48185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800"/>
            <a:t>3 row</a:t>
          </a:r>
        </a:p>
        <a:p>
          <a:pPr algn="l"/>
          <a:r>
            <a:rPr lang="pt-BR" sz="800"/>
            <a:t>yes: 3</a:t>
          </a:r>
        </a:p>
        <a:p>
          <a:pPr algn="l"/>
          <a:r>
            <a:rPr lang="pt-BR" sz="800"/>
            <a:t>No: 0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564021</xdr:colOff>
      <xdr:row>18</xdr:row>
      <xdr:rowOff>19050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71C50CCE-558A-47A8-A3B4-9B42DF343B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440821" cy="3448050"/>
        </a:xfrm>
        <a:prstGeom prst="rect">
          <a:avLst/>
        </a:prstGeom>
      </xdr:spPr>
    </xdr:pic>
    <xdr:clientData/>
  </xdr:twoCellAnchor>
  <xdr:twoCellAnchor editAs="oneCell">
    <xdr:from>
      <xdr:col>9</xdr:col>
      <xdr:colOff>171450</xdr:colOff>
      <xdr:row>0</xdr:row>
      <xdr:rowOff>0</xdr:rowOff>
    </xdr:from>
    <xdr:to>
      <xdr:col>16</xdr:col>
      <xdr:colOff>97735</xdr:colOff>
      <xdr:row>17</xdr:row>
      <xdr:rowOff>9525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11FBC18E-0D86-45CC-A4C9-740BB33A50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0"/>
          <a:ext cx="4193485" cy="3248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200025</xdr:colOff>
      <xdr:row>18</xdr:row>
      <xdr:rowOff>123825</xdr:rowOff>
    </xdr:from>
    <xdr:to>
      <xdr:col>12</xdr:col>
      <xdr:colOff>382046</xdr:colOff>
      <xdr:row>23</xdr:row>
      <xdr:rowOff>38221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52A28716-AA15-4EEA-B627-475A6EC70C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00025" y="3552825"/>
          <a:ext cx="7497221" cy="866896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23</xdr:row>
      <xdr:rowOff>95250</xdr:rowOff>
    </xdr:from>
    <xdr:to>
      <xdr:col>9</xdr:col>
      <xdr:colOff>591298</xdr:colOff>
      <xdr:row>28</xdr:row>
      <xdr:rowOff>76330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EAA1E457-60F9-4DE3-9110-3D4AEFBDE8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14375" y="4476750"/>
          <a:ext cx="5363323" cy="93358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28</xdr:row>
      <xdr:rowOff>38100</xdr:rowOff>
    </xdr:from>
    <xdr:to>
      <xdr:col>14</xdr:col>
      <xdr:colOff>239349</xdr:colOff>
      <xdr:row>33</xdr:row>
      <xdr:rowOff>9654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18A66785-270E-4579-8054-139B53541E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5372100"/>
          <a:ext cx="8773749" cy="924054"/>
        </a:xfrm>
        <a:prstGeom prst="rect">
          <a:avLst/>
        </a:prstGeom>
      </xdr:spPr>
    </xdr:pic>
    <xdr:clientData/>
  </xdr:twoCellAnchor>
  <xdr:twoCellAnchor editAs="oneCell">
    <xdr:from>
      <xdr:col>0</xdr:col>
      <xdr:colOff>266700</xdr:colOff>
      <xdr:row>33</xdr:row>
      <xdr:rowOff>38100</xdr:rowOff>
    </xdr:from>
    <xdr:to>
      <xdr:col>8</xdr:col>
      <xdr:colOff>267381</xdr:colOff>
      <xdr:row>37</xdr:row>
      <xdr:rowOff>133470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A25B9E54-4FAF-4EC0-B890-0F104EA56B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66700" y="6324600"/>
          <a:ext cx="4877481" cy="857370"/>
        </a:xfrm>
        <a:prstGeom prst="rect">
          <a:avLst/>
        </a:prstGeom>
      </xdr:spPr>
    </xdr:pic>
    <xdr:clientData/>
  </xdr:twoCellAnchor>
  <xdr:twoCellAnchor editAs="oneCell">
    <xdr:from>
      <xdr:col>17</xdr:col>
      <xdr:colOff>247650</xdr:colOff>
      <xdr:row>0</xdr:row>
      <xdr:rowOff>85724</xdr:rowOff>
    </xdr:from>
    <xdr:to>
      <xdr:col>26</xdr:col>
      <xdr:colOff>54077</xdr:colOff>
      <xdr:row>19</xdr:row>
      <xdr:rowOff>134165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7C76F1BC-5A19-4AFD-A561-5605F6874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610850" y="85724"/>
          <a:ext cx="5292827" cy="366794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38</xdr:row>
      <xdr:rowOff>0</xdr:rowOff>
    </xdr:from>
    <xdr:to>
      <xdr:col>16</xdr:col>
      <xdr:colOff>563330</xdr:colOff>
      <xdr:row>42</xdr:row>
      <xdr:rowOff>19159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3AC031CD-6165-4DF1-947C-2BBF762692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09600" y="7239000"/>
          <a:ext cx="9707330" cy="781159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44</xdr:row>
      <xdr:rowOff>0</xdr:rowOff>
    </xdr:from>
    <xdr:to>
      <xdr:col>7</xdr:col>
      <xdr:colOff>171899</xdr:colOff>
      <xdr:row>48</xdr:row>
      <xdr:rowOff>171580</xdr:rowOff>
    </xdr:to>
    <xdr:pic>
      <xdr:nvPicPr>
        <xdr:cNvPr id="10" name="Imagem 9">
          <a:extLst>
            <a:ext uri="{FF2B5EF4-FFF2-40B4-BE49-F238E27FC236}">
              <a16:creationId xmlns:a16="http://schemas.microsoft.com/office/drawing/2014/main" id="{4FFE40A6-1851-41DD-8541-2B7FD33C9A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219200" y="8382000"/>
          <a:ext cx="3219899" cy="933580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kemmer" refreshedDate="43929.586643518502" createdVersion="5" refreshedVersion="5" minRefreshableVersion="3" recordCount="14" xr:uid="{00000000-000A-0000-FFFF-FFFF00000000}">
  <cacheSource type="worksheet">
    <worksheetSource ref="A2:F16" sheet="ID3 - Tree_Ganho"/>
  </cacheSource>
  <cacheFields count="6">
    <cacheField name="ID" numFmtId="0">
      <sharedItems containsSemiMixedTypes="0" containsString="0" containsNumber="1" containsInteger="1" minValue="1" maxValue="14" count="14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</sharedItems>
    </cacheField>
    <cacheField name="age" numFmtId="0">
      <sharedItems count="3">
        <s v="youth"/>
        <s v="middle_aged"/>
        <s v="senior"/>
      </sharedItems>
    </cacheField>
    <cacheField name="income" numFmtId="0">
      <sharedItems count="3">
        <s v="high"/>
        <s v="medium"/>
        <s v="low"/>
      </sharedItems>
    </cacheField>
    <cacheField name="student" numFmtId="0">
      <sharedItems count="2">
        <s v="no"/>
        <s v="yes"/>
      </sharedItems>
    </cacheField>
    <cacheField name="credit_rating" numFmtId="0">
      <sharedItems count="2">
        <s v="fair"/>
        <s v="excellent"/>
      </sharedItems>
    </cacheField>
    <cacheField name="CLASS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">
  <r>
    <x v="0"/>
    <x v="0"/>
    <x v="0"/>
    <x v="0"/>
    <x v="0"/>
    <x v="0"/>
  </r>
  <r>
    <x v="1"/>
    <x v="0"/>
    <x v="0"/>
    <x v="0"/>
    <x v="1"/>
    <x v="0"/>
  </r>
  <r>
    <x v="2"/>
    <x v="1"/>
    <x v="0"/>
    <x v="0"/>
    <x v="0"/>
    <x v="1"/>
  </r>
  <r>
    <x v="3"/>
    <x v="2"/>
    <x v="1"/>
    <x v="0"/>
    <x v="0"/>
    <x v="1"/>
  </r>
  <r>
    <x v="4"/>
    <x v="2"/>
    <x v="2"/>
    <x v="1"/>
    <x v="0"/>
    <x v="1"/>
  </r>
  <r>
    <x v="5"/>
    <x v="2"/>
    <x v="2"/>
    <x v="1"/>
    <x v="1"/>
    <x v="0"/>
  </r>
  <r>
    <x v="6"/>
    <x v="1"/>
    <x v="2"/>
    <x v="1"/>
    <x v="1"/>
    <x v="1"/>
  </r>
  <r>
    <x v="7"/>
    <x v="0"/>
    <x v="1"/>
    <x v="0"/>
    <x v="0"/>
    <x v="0"/>
  </r>
  <r>
    <x v="8"/>
    <x v="0"/>
    <x v="2"/>
    <x v="1"/>
    <x v="0"/>
    <x v="1"/>
  </r>
  <r>
    <x v="9"/>
    <x v="2"/>
    <x v="1"/>
    <x v="1"/>
    <x v="0"/>
    <x v="1"/>
  </r>
  <r>
    <x v="10"/>
    <x v="0"/>
    <x v="1"/>
    <x v="1"/>
    <x v="1"/>
    <x v="1"/>
  </r>
  <r>
    <x v="11"/>
    <x v="1"/>
    <x v="1"/>
    <x v="0"/>
    <x v="1"/>
    <x v="1"/>
  </r>
  <r>
    <x v="12"/>
    <x v="1"/>
    <x v="0"/>
    <x v="1"/>
    <x v="0"/>
    <x v="1"/>
  </r>
  <r>
    <x v="13"/>
    <x v="2"/>
    <x v="1"/>
    <x v="0"/>
    <x v="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B28BB7-CBAB-4239-8120-9795A96A666D}" name="Tabela dinâmica8" cacheId="0" applyNumberFormats="0" applyBorderFormats="0" applyFontFormats="0" applyPatternFormats="0" applyAlignmentFormats="0" applyWidthHeightFormats="1" dataCaption="Values" updatedVersion="6" minRefreshableVersion="3" useAutoFormatting="1" createdVersion="5" indent="0" compact="0" compactData="0" multipleFieldFilters="0">
  <location ref="H13:J18" firstHeaderRow="1" firstDataRow="1" firstDataCol="2"/>
  <pivotFields count="6"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3">
        <item x="1"/>
        <item x="2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3">
        <item x="0"/>
        <item x="2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descending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3"/>
    <field x="5"/>
  </rowFields>
  <rowItems count="5">
    <i>
      <x/>
      <x/>
    </i>
    <i r="1">
      <x v="1"/>
    </i>
    <i>
      <x v="1"/>
      <x/>
    </i>
    <i r="1">
      <x v="1"/>
    </i>
    <i t="grand">
      <x/>
    </i>
  </rowItems>
  <colItems count="1">
    <i/>
  </colItems>
  <dataFields count="1">
    <dataField name="Count of 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BF989E-1383-4B36-8804-8FBDE9B09F34}" name="Tabela dinâmica9" cacheId="0" applyNumberFormats="0" applyBorderFormats="0" applyFontFormats="0" applyPatternFormats="0" applyAlignmentFormats="0" applyWidthHeightFormats="1" dataCaption="Values" updatedVersion="6" minRefreshableVersion="3" useAutoFormatting="1" createdVersion="5" indent="0" compact="0" compactData="0" multipleFieldFilters="0">
  <location ref="M22:O25" firstHeaderRow="1" firstDataRow="1" firstDataCol="2" rowPageCount="1" colPageCount="1"/>
  <pivotFields count="6"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howAll="0" defaultSubtotal="0">
      <items count="3">
        <item x="1"/>
        <item x="2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3">
        <item x="0"/>
        <item x="2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descending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4"/>
    <field x="5"/>
  </rowFields>
  <rowItems count="3">
    <i>
      <x/>
      <x v="1"/>
    </i>
    <i>
      <x v="1"/>
      <x/>
    </i>
    <i t="grand">
      <x/>
    </i>
  </rowItems>
  <colItems count="1">
    <i/>
  </colItems>
  <pageFields count="1">
    <pageField fld="1" item="1" hier="-1"/>
  </pageFields>
  <dataFields count="1">
    <dataField name="Count of 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0" applyNumberFormats="0" applyBorderFormats="0" applyFontFormats="0" applyPatternFormats="0" applyAlignmentFormats="0" applyWidthHeightFormats="1" dataCaption="Values" updatedVersion="5" minRefreshableVersion="3" useAutoFormatting="1" createdVersion="5" indent="0" compact="0" outline="1" outlineData="1" compactData="0" multipleFieldFilters="0">
  <location ref="A3:D7" firstHeaderRow="1" firstDataRow="2" firstDataCol="1" rowPageCount="1" colPageCount="1"/>
  <pivotFields count="6">
    <pivotField dataField="1" compact="0" showAll="0"/>
    <pivotField axis="axisPage" compact="0" showAll="0">
      <items count="4">
        <item x="1"/>
        <item x="2"/>
        <item x="0"/>
        <item t="default"/>
      </items>
    </pivotField>
    <pivotField compact="0" showAll="0">
      <items count="4">
        <item x="0"/>
        <item x="2"/>
        <item x="1"/>
        <item t="default"/>
      </items>
    </pivotField>
    <pivotField compact="0" showAll="0">
      <items count="3">
        <item x="0"/>
        <item x="1"/>
        <item t="default"/>
      </items>
    </pivotField>
    <pivotField axis="axisCol" compact="0" showAll="0">
      <items count="3">
        <item x="1"/>
        <item x="0"/>
        <item t="default"/>
      </items>
    </pivotField>
    <pivotField axis="axisRow" compact="0" showAll="0" sortType="descending">
      <items count="3">
        <item x="1"/>
        <item x="0"/>
        <item t="default"/>
      </items>
    </pivotField>
  </pivotFields>
  <rowFields count="1">
    <field x="5"/>
  </rowFields>
  <rowItems count="3">
    <i>
      <x/>
    </i>
    <i>
      <x v="1"/>
    </i>
    <i t="grand">
      <x/>
    </i>
  </rowItems>
  <colFields count="1">
    <field x="4"/>
  </colFields>
  <colItems count="3">
    <i>
      <x/>
    </i>
    <i>
      <x v="1"/>
    </i>
    <i t="grand">
      <x/>
    </i>
  </colItems>
  <pageFields count="1">
    <pageField fld="1" hier="0"/>
  </pageFields>
  <dataFields count="1">
    <dataField name="Count of 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15EC4A-F052-4251-BCB6-03B576C35882}" name="Tabela dinâmica7" cacheId="0" applyNumberFormats="0" applyBorderFormats="0" applyFontFormats="0" applyPatternFormats="0" applyAlignmentFormats="0" applyWidthHeightFormats="1" dataCaption="Values" updatedVersion="6" minRefreshableVersion="3" useAutoFormatting="1" createdVersion="5" indent="0" compact="0" compactData="0" multipleFieldFilters="0">
  <location ref="M13:O18" firstHeaderRow="1" firstDataRow="1" firstDataCol="2" rowPageCount="1" colPageCount="1"/>
  <pivotFields count="6"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howAll="0" defaultSubtotal="0">
      <items count="3">
        <item x="1"/>
        <item x="2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3">
        <item x="0"/>
        <item x="2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descending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3"/>
    <field x="5"/>
  </rowFields>
  <rowItems count="5">
    <i>
      <x/>
      <x/>
    </i>
    <i r="1">
      <x v="1"/>
    </i>
    <i>
      <x v="1"/>
      <x/>
    </i>
    <i r="1">
      <x v="1"/>
    </i>
    <i t="grand">
      <x/>
    </i>
  </rowItems>
  <colItems count="1">
    <i/>
  </colItems>
  <pageFields count="1">
    <pageField fld="1" item="1" hier="-1"/>
  </pageFields>
  <dataFields count="1">
    <dataField name="Count of 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09AA29-DE2C-4366-8198-BB3C16E777F5}" name="Tabela dinâmica4" cacheId="0" applyNumberFormats="0" applyBorderFormats="0" applyFontFormats="0" applyPatternFormats="0" applyAlignmentFormats="0" applyWidthHeightFormats="1" dataCaption="Values" updatedVersion="6" minRefreshableVersion="3" useAutoFormatting="1" createdVersion="5" indent="0" compact="0" outline="1" outlineData="1" compactData="0" multipleFieldFilters="0">
  <location ref="A23:B26" firstHeaderRow="1" firstDataRow="1" firstDataCol="1"/>
  <pivotFields count="6">
    <pivotField dataField="1" compact="0" showAll="0"/>
    <pivotField compact="0" showAll="0">
      <items count="4">
        <item x="1"/>
        <item x="2"/>
        <item x="0"/>
        <item t="default"/>
      </items>
    </pivotField>
    <pivotField compact="0" showAll="0">
      <items count="4">
        <item x="0"/>
        <item x="2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1"/>
        <item x="0"/>
        <item t="default"/>
      </items>
    </pivotField>
    <pivotField axis="axisRow" compact="0" showAll="0" sortType="descending">
      <items count="3">
        <item x="1"/>
        <item x="0"/>
        <item t="default"/>
      </items>
    </pivotField>
  </pivotFields>
  <rowFields count="1">
    <field x="5"/>
  </rowFields>
  <rowItems count="3">
    <i>
      <x/>
    </i>
    <i>
      <x v="1"/>
    </i>
    <i t="grand">
      <x/>
    </i>
  </rowItems>
  <colItems count="1">
    <i/>
  </colItems>
  <dataFields count="1">
    <dataField name="Count of 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45A47D-6710-4DC0-9B20-BBC6484CDFD9}" name="Tabela dinâmica3" cacheId="0" applyNumberFormats="0" applyBorderFormats="0" applyFontFormats="0" applyPatternFormats="0" applyAlignmentFormats="0" applyWidthHeightFormats="1" dataCaption="Values" updatedVersion="6" minRefreshableVersion="3" useAutoFormatting="1" createdVersion="5" indent="0" compact="0" outline="1" outlineData="1" compactData="0" multipleFieldFilters="0">
  <location ref="G3:K7" firstHeaderRow="1" firstDataRow="2" firstDataCol="1"/>
  <pivotFields count="6">
    <pivotField dataField="1" compact="0" showAll="0"/>
    <pivotField axis="axisCol" compact="0" showAll="0">
      <items count="4">
        <item x="1"/>
        <item x="2"/>
        <item x="0"/>
        <item t="default"/>
      </items>
    </pivotField>
    <pivotField compact="0" showAll="0">
      <items count="4">
        <item x="0"/>
        <item x="2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1"/>
        <item x="0"/>
        <item t="default"/>
      </items>
    </pivotField>
    <pivotField axis="axisRow" compact="0" showAll="0" sortType="descending">
      <items count="3">
        <item x="1"/>
        <item x="0"/>
        <item t="default"/>
      </items>
    </pivotField>
  </pivotFields>
  <rowFields count="1">
    <field x="5"/>
  </rowFields>
  <rowItems count="3">
    <i>
      <x/>
    </i>
    <i>
      <x v="1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Count of 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389F92-3EE8-4657-9FC0-E238F5AF750A}" name="Tabela dinâmica5" cacheId="0" applyNumberFormats="0" applyBorderFormats="0" applyFontFormats="0" applyPatternFormats="0" applyAlignmentFormats="0" applyWidthHeightFormats="1" dataCaption="Values" updatedVersion="6" minRefreshableVersion="3" useAutoFormatting="1" createdVersion="5" indent="0" compact="0" compactData="0" multipleFieldFilters="0">
  <location ref="M3:O9" firstHeaderRow="1" firstDataRow="1" firstDataCol="2"/>
  <pivotFields count="6"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"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3">
        <item x="0"/>
        <item x="2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descending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1"/>
    <field x="5"/>
  </rowFields>
  <rowItems count="6">
    <i>
      <x/>
      <x/>
    </i>
    <i r="1">
      <x v="1"/>
    </i>
    <i>
      <x v="1"/>
      <x/>
    </i>
    <i>
      <x v="2"/>
      <x/>
    </i>
    <i r="1">
      <x v="1"/>
    </i>
    <i t="grand">
      <x/>
    </i>
  </rowItems>
  <colItems count="1">
    <i/>
  </colItems>
  <dataFields count="1">
    <dataField name="Count of 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0C567A-8157-4CA3-8B59-DFF2D7B7201A}" name="Tabela dinâmica2" cacheId="0" applyNumberFormats="0" applyBorderFormats="0" applyFontFormats="0" applyPatternFormats="0" applyAlignmentFormats="0" applyWidthHeightFormats="1" dataCaption="Values" updatedVersion="6" minRefreshableVersion="3" useAutoFormatting="1" createdVersion="5" indent="0" compact="0" outline="1" outlineData="1" compactData="0" multipleFieldFilters="0">
  <location ref="G12:J16" firstHeaderRow="1" firstDataRow="2" firstDataCol="1" rowPageCount="1" colPageCount="1"/>
  <pivotFields count="6">
    <pivotField dataField="1" compact="0" showAll="0"/>
    <pivotField axis="axisPage" compact="0" showAll="0">
      <items count="4">
        <item x="1"/>
        <item x="2"/>
        <item x="0"/>
        <item t="default"/>
      </items>
    </pivotField>
    <pivotField compact="0" showAll="0">
      <items count="4">
        <item x="0"/>
        <item x="2"/>
        <item x="1"/>
        <item t="default"/>
      </items>
    </pivotField>
    <pivotField axis="axisCol" compact="0" showAll="0">
      <items count="3">
        <item x="0"/>
        <item x="1"/>
        <item t="default"/>
      </items>
    </pivotField>
    <pivotField compact="0" showAll="0">
      <items count="3">
        <item x="1"/>
        <item x="0"/>
        <item t="default"/>
      </items>
    </pivotField>
    <pivotField axis="axisRow" compact="0" showAll="0" sortType="descending">
      <items count="3">
        <item x="1"/>
        <item x="0"/>
        <item t="default"/>
      </items>
    </pivotField>
  </pivotFields>
  <rowFields count="1">
    <field x="5"/>
  </rowFields>
  <rowItems count="3">
    <i>
      <x/>
    </i>
    <i>
      <x v="1"/>
    </i>
    <i t="grand">
      <x/>
    </i>
  </rowItems>
  <colFields count="1">
    <field x="3"/>
  </colFields>
  <colItems count="3">
    <i>
      <x/>
    </i>
    <i>
      <x v="1"/>
    </i>
    <i t="grand">
      <x/>
    </i>
  </colItems>
  <pageFields count="1">
    <pageField fld="1" hier="0"/>
  </pageFields>
  <dataFields count="1">
    <dataField name="Count of 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7EE9A0-8DE7-4066-A81E-C088B1C8A6A0}" name="Tabela dinâmica1" cacheId="0" applyNumberFormats="0" applyBorderFormats="0" applyFontFormats="0" applyPatternFormats="0" applyAlignmentFormats="0" applyWidthHeightFormats="1" dataCaption="Values" updatedVersion="6" minRefreshableVersion="3" useAutoFormatting="1" createdVersion="5" indent="0" compact="0" outline="1" outlineData="1" compactData="0" multipleFieldFilters="0">
  <location ref="A12:E16" firstHeaderRow="1" firstDataRow="2" firstDataCol="1" rowPageCount="1" colPageCount="1"/>
  <pivotFields count="6">
    <pivotField dataField="1" compact="0" showAll="0"/>
    <pivotField axis="axisPage" compact="0" showAll="0">
      <items count="4">
        <item x="1"/>
        <item x="2"/>
        <item x="0"/>
        <item t="default"/>
      </items>
    </pivotField>
    <pivotField axis="axisCol" compact="0" showAll="0">
      <items count="4">
        <item x="0"/>
        <item x="2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1"/>
        <item x="0"/>
        <item t="default"/>
      </items>
    </pivotField>
    <pivotField axis="axisRow" compact="0" showAll="0" sortType="descending">
      <items count="3">
        <item x="1"/>
        <item x="0"/>
        <item t="default"/>
      </items>
    </pivotField>
  </pivotFields>
  <rowFields count="1">
    <field x="5"/>
  </rowFields>
  <rowItems count="3">
    <i>
      <x/>
    </i>
    <i>
      <x v="1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pageFields count="1">
    <pageField fld="1" hier="0"/>
  </pageFields>
  <dataFields count="1">
    <dataField name="Count of 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7DDF3C-D963-4925-A503-1130E9B99081}" name="Tabela dinâmica10" cacheId="0" applyNumberFormats="0" applyBorderFormats="0" applyFontFormats="0" applyPatternFormats="0" applyAlignmentFormats="0" applyWidthHeightFormats="1" dataCaption="Values" updatedVersion="6" minRefreshableVersion="3" useAutoFormatting="1" createdVersion="5" indent="0" compact="0" compactData="0" multipleFieldFilters="0">
  <location ref="H20:J25" firstHeaderRow="1" firstDataRow="1" firstDataCol="2"/>
  <pivotFields count="6"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3">
        <item x="1"/>
        <item x="2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3">
        <item x="0"/>
        <item x="2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descending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4"/>
    <field x="5"/>
  </rowFields>
  <rowItems count="5">
    <i>
      <x/>
      <x/>
    </i>
    <i r="1">
      <x v="1"/>
    </i>
    <i>
      <x v="1"/>
      <x/>
    </i>
    <i r="1">
      <x v="1"/>
    </i>
    <i t="grand">
      <x/>
    </i>
  </rowItems>
  <colItems count="1">
    <i/>
  </colItems>
  <dataFields count="1">
    <dataField name="Count of 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37E92A-DFD1-48BC-A445-7E676BD57BE8}" name="Tabela dinâmica12" cacheId="0" applyNumberFormats="0" applyBorderFormats="0" applyFontFormats="0" applyPatternFormats="0" applyAlignmentFormats="0" applyWidthHeightFormats="1" dataCaption="Values" updatedVersion="6" minRefreshableVersion="3" useAutoFormatting="1" createdVersion="5" indent="0" compact="0" compactData="0" multipleFieldFilters="0">
  <location ref="H27:J34" firstHeaderRow="1" firstDataRow="1" firstDataCol="2"/>
  <pivotFields count="6"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3">
        <item x="1"/>
        <item x="2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">
        <item x="0"/>
        <item x="2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descending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2"/>
    <field x="5"/>
  </rowFields>
  <rowItems count="7">
    <i>
      <x/>
      <x/>
    </i>
    <i r="1">
      <x v="1"/>
    </i>
    <i>
      <x v="1"/>
      <x/>
    </i>
    <i r="1">
      <x v="1"/>
    </i>
    <i>
      <x v="2"/>
      <x/>
    </i>
    <i r="1">
      <x v="1"/>
    </i>
    <i t="grand">
      <x/>
    </i>
  </rowItems>
  <colItems count="1">
    <i/>
  </colItems>
  <dataFields count="1">
    <dataField name="Count of 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DE6512-A9C3-4F0F-A19E-54A24764511A}" name="Tabela dinâmica6" cacheId="0" applyNumberFormats="0" applyBorderFormats="0" applyFontFormats="0" applyPatternFormats="0" applyAlignmentFormats="0" applyWidthHeightFormats="1" dataCaption="Values" updatedVersion="6" minRefreshableVersion="3" useAutoFormatting="1" createdVersion="5" indent="0" compact="0" compactData="0" multipleFieldFilters="0">
  <location ref="H5:J11" firstHeaderRow="1" firstDataRow="1" firstDataCol="2"/>
  <pivotFields count="6"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"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3">
        <item x="0"/>
        <item x="2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descending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1"/>
    <field x="5"/>
  </rowFields>
  <rowItems count="6">
    <i>
      <x/>
      <x/>
    </i>
    <i r="1">
      <x v="1"/>
    </i>
    <i>
      <x v="1"/>
      <x/>
    </i>
    <i>
      <x v="2"/>
      <x/>
    </i>
    <i r="1">
      <x v="1"/>
    </i>
    <i t="grand">
      <x/>
    </i>
  </rowItems>
  <colItems count="1">
    <i/>
  </colItems>
  <dataFields count="1">
    <dataField name="Count of ID" fld="0" subtotal="count" baseField="0" baseItem="0"/>
  </dataFields>
  <formats count="1">
    <format dxfId="0">
      <pivotArea field="1" type="button" dataOnly="0" labelOnly="1" outline="0" axis="axisRow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F4020F3-25A0-4839-B7F8-E491F342CD73}" name="Tabela dinâmica12" cacheId="0" applyNumberFormats="0" applyBorderFormats="0" applyFontFormats="0" applyPatternFormats="0" applyAlignmentFormats="0" applyWidthHeightFormats="1" dataCaption="Values" updatedVersion="6" minRefreshableVersion="3" useAutoFormatting="1" createdVersion="5" indent="0" compact="0" compactData="0" multipleFieldFilters="0">
  <location ref="H27:J34" firstHeaderRow="1" firstDataRow="1" firstDataCol="2"/>
  <pivotFields count="6"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3">
        <item x="1"/>
        <item x="2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">
        <item x="0"/>
        <item x="2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descending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2"/>
    <field x="5"/>
  </rowFields>
  <rowItems count="7">
    <i>
      <x/>
      <x/>
    </i>
    <i r="1">
      <x v="1"/>
    </i>
    <i>
      <x v="1"/>
      <x/>
    </i>
    <i r="1">
      <x v="1"/>
    </i>
    <i>
      <x v="2"/>
      <x/>
    </i>
    <i r="1">
      <x v="1"/>
    </i>
    <i t="grand">
      <x/>
    </i>
  </rowItems>
  <colItems count="1">
    <i/>
  </colItems>
  <dataFields count="1">
    <dataField name="Count of 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60BAC8-DFCE-49DB-9DFA-7F8BC2BEF077}" name="Tabela dinâmica10" cacheId="0" applyNumberFormats="0" applyBorderFormats="0" applyFontFormats="0" applyPatternFormats="0" applyAlignmentFormats="0" applyWidthHeightFormats="1" dataCaption="Values" updatedVersion="6" minRefreshableVersion="3" useAutoFormatting="1" createdVersion="5" indent="0" compact="0" compactData="0" multipleFieldFilters="0">
  <location ref="H20:J25" firstHeaderRow="1" firstDataRow="1" firstDataCol="2"/>
  <pivotFields count="6"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3">
        <item x="1"/>
        <item x="2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3">
        <item x="0"/>
        <item x="2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descending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4"/>
    <field x="5"/>
  </rowFields>
  <rowItems count="5">
    <i>
      <x/>
      <x/>
    </i>
    <i r="1">
      <x v="1"/>
    </i>
    <i>
      <x v="1"/>
      <x/>
    </i>
    <i r="1">
      <x v="1"/>
    </i>
    <i t="grand">
      <x/>
    </i>
  </rowItems>
  <colItems count="1">
    <i/>
  </colItems>
  <dataFields count="1">
    <dataField name="Count of 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F3A6AC-96AE-453E-9CA0-7CC290B483C5}" name="Tabela dinâmica8" cacheId="0" applyNumberFormats="0" applyBorderFormats="0" applyFontFormats="0" applyPatternFormats="0" applyAlignmentFormats="0" applyWidthHeightFormats="1" dataCaption="Values" updatedVersion="6" minRefreshableVersion="3" useAutoFormatting="1" createdVersion="5" indent="0" compact="0" compactData="0" multipleFieldFilters="0">
  <location ref="H13:J18" firstHeaderRow="1" firstDataRow="1" firstDataCol="2"/>
  <pivotFields count="6"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3">
        <item x="1"/>
        <item x="2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3">
        <item x="0"/>
        <item x="2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descending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3"/>
    <field x="5"/>
  </rowFields>
  <rowItems count="5">
    <i>
      <x/>
      <x/>
    </i>
    <i r="1">
      <x v="1"/>
    </i>
    <i>
      <x v="1"/>
      <x/>
    </i>
    <i r="1">
      <x v="1"/>
    </i>
    <i t="grand">
      <x/>
    </i>
  </rowItems>
  <colItems count="1">
    <i/>
  </colItems>
  <dataFields count="1">
    <dataField name="Count of 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37A3A3-00C4-4079-B8E8-BF75847C7CAB}" name="Tabela dinâmica6" cacheId="0" applyNumberFormats="0" applyBorderFormats="0" applyFontFormats="0" applyPatternFormats="0" applyAlignmentFormats="0" applyWidthHeightFormats="1" dataCaption="Values" updatedVersion="6" minRefreshableVersion="3" useAutoFormatting="1" createdVersion="5" indent="0" compact="0" compactData="0" multipleFieldFilters="0">
  <location ref="H5:J11" firstHeaderRow="1" firstDataRow="1" firstDataCol="2"/>
  <pivotFields count="6"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"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3">
        <item x="0"/>
        <item x="2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descending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1"/>
    <field x="5"/>
  </rowFields>
  <rowItems count="6">
    <i>
      <x/>
      <x/>
    </i>
    <i r="1">
      <x v="1"/>
    </i>
    <i>
      <x v="1"/>
      <x/>
    </i>
    <i>
      <x v="2"/>
      <x/>
    </i>
    <i r="1">
      <x v="1"/>
    </i>
    <i t="grand">
      <x/>
    </i>
  </rowItems>
  <colItems count="1">
    <i/>
  </colItems>
  <dataFields count="1">
    <dataField name="Count of ID" fld="0" subtotal="count" baseField="0" baseItem="0"/>
  </dataFields>
  <formats count="1">
    <format dxfId="1">
      <pivotArea field="1" type="button" dataOnly="0" labelOnly="1" outline="0" axis="axisRow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212B15-F91F-42D1-898C-3DB79692EA14}" name="Tabela dinâmica11" cacheId="0" applyNumberFormats="0" applyBorderFormats="0" applyFontFormats="0" applyPatternFormats="0" applyAlignmentFormats="0" applyWidthHeightFormats="1" dataCaption="Values" updatedVersion="6" minRefreshableVersion="3" useAutoFormatting="1" createdVersion="5" indent="0" compact="0" compactData="0" multipleFieldFilters="0">
  <location ref="M32:O37" firstHeaderRow="1" firstDataRow="1" firstDataCol="2" rowPageCount="1" colPageCount="1"/>
  <pivotFields count="6"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howAll="0" defaultSubtotal="0">
      <items count="3">
        <item x="1"/>
        <item x="2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">
        <item x="0"/>
        <item x="2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descending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2"/>
    <field x="5"/>
  </rowFields>
  <rowItems count="5">
    <i>
      <x/>
      <x v="1"/>
    </i>
    <i>
      <x v="1"/>
      <x/>
    </i>
    <i>
      <x v="2"/>
      <x/>
    </i>
    <i r="1">
      <x v="1"/>
    </i>
    <i t="grand">
      <x/>
    </i>
  </rowItems>
  <colItems count="1">
    <i/>
  </colItems>
  <pageFields count="1">
    <pageField fld="1" item="2" hier="-1"/>
  </pageFields>
  <dataFields count="1">
    <dataField name="Count of 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hyperlink" Target="http://users.ics.forth.gr/~potamias/hy577/dtrees_advanced.pdf" TargetMode="External"/><Relationship Id="rId5" Type="http://schemas.openxmlformats.org/officeDocument/2006/relationships/hyperlink" Target="http://www.cse.unsw.edu.au/~cs9417ml/DT2/pruning.html" TargetMode="Externa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7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Relationship Id="rId5" Type="http://schemas.openxmlformats.org/officeDocument/2006/relationships/drawing" Target="../drawings/drawing2.xml"/><Relationship Id="rId4" Type="http://schemas.openxmlformats.org/officeDocument/2006/relationships/pivotTable" Target="../pivotTables/pivotTable8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16.xml"/><Relationship Id="rId3" Type="http://schemas.openxmlformats.org/officeDocument/2006/relationships/pivotTable" Target="../pivotTables/pivotTable11.xml"/><Relationship Id="rId7" Type="http://schemas.openxmlformats.org/officeDocument/2006/relationships/pivotTable" Target="../pivotTables/pivotTable15.xml"/><Relationship Id="rId2" Type="http://schemas.openxmlformats.org/officeDocument/2006/relationships/pivotTable" Target="../pivotTables/pivotTable10.xml"/><Relationship Id="rId1" Type="http://schemas.openxmlformats.org/officeDocument/2006/relationships/pivotTable" Target="../pivotTables/pivotTable9.xml"/><Relationship Id="rId6" Type="http://schemas.openxmlformats.org/officeDocument/2006/relationships/pivotTable" Target="../pivotTables/pivotTable14.xml"/><Relationship Id="rId5" Type="http://schemas.openxmlformats.org/officeDocument/2006/relationships/pivotTable" Target="../pivotTables/pivotTable13.xml"/><Relationship Id="rId4" Type="http://schemas.openxmlformats.org/officeDocument/2006/relationships/pivotTable" Target="../pivotTables/pivotTable12.xml"/><Relationship Id="rId9" Type="http://schemas.openxmlformats.org/officeDocument/2006/relationships/pivotTable" Target="../pivotTables/pivotTable17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DEC7F-7AA2-4CEE-9772-8946D1F296B1}">
  <sheetPr>
    <tabColor theme="8" tint="0.39997558519241921"/>
  </sheetPr>
  <dimension ref="A1:AM41"/>
  <sheetViews>
    <sheetView showGridLines="0" tabSelected="1" topLeftCell="E1" zoomScale="70" zoomScaleNormal="70" workbookViewId="0"/>
  </sheetViews>
  <sheetFormatPr defaultColWidth="9" defaultRowHeight="15"/>
  <cols>
    <col min="2" max="2" width="11.85546875" customWidth="1"/>
    <col min="8" max="8" width="11" bestFit="1" customWidth="1"/>
    <col min="11" max="11" width="9" style="14"/>
    <col min="12" max="12" width="9" style="17"/>
    <col min="13" max="13" width="9" style="19"/>
    <col min="14" max="14" width="3.5703125" customWidth="1"/>
    <col min="15" max="15" width="13.7109375" bestFit="1" customWidth="1"/>
    <col min="18" max="18" width="9" style="14"/>
    <col min="19" max="19" width="9" style="17"/>
    <col min="20" max="20" width="9" style="19"/>
    <col min="21" max="21" width="3.28515625" customWidth="1"/>
    <col min="22" max="22" width="11.140625" customWidth="1"/>
    <col min="25" max="25" width="9" style="14"/>
    <col min="26" max="26" width="9" style="17"/>
    <col min="27" max="27" width="9" style="19"/>
    <col min="28" max="28" width="10.5703125" customWidth="1"/>
  </cols>
  <sheetData>
    <row r="1" spans="1:39">
      <c r="K1" s="13" t="s">
        <v>28</v>
      </c>
      <c r="L1" s="15" t="s">
        <v>30</v>
      </c>
      <c r="M1" s="18" t="s">
        <v>31</v>
      </c>
      <c r="R1" s="13" t="s">
        <v>28</v>
      </c>
      <c r="S1" s="15" t="s">
        <v>30</v>
      </c>
      <c r="T1" s="18" t="s">
        <v>31</v>
      </c>
      <c r="Y1" s="13" t="s">
        <v>28</v>
      </c>
      <c r="Z1" s="15" t="s">
        <v>30</v>
      </c>
      <c r="AA1" s="18" t="s">
        <v>31</v>
      </c>
    </row>
    <row r="2" spans="1:39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H2" s="28" t="s">
        <v>29</v>
      </c>
      <c r="I2" s="4" t="s">
        <v>25</v>
      </c>
      <c r="J2">
        <f>Dinamica!B24</f>
        <v>9</v>
      </c>
      <c r="K2" s="22"/>
      <c r="L2" s="16">
        <f>-((J2/J4)*(LOG(J2/J4,2)) + (J3/J4)*(LOG(J3/J4,2)))</f>
        <v>0.94028595867063092</v>
      </c>
      <c r="M2" s="23"/>
      <c r="O2" s="31" t="s">
        <v>32</v>
      </c>
      <c r="P2" s="5" t="s">
        <v>25</v>
      </c>
      <c r="Q2">
        <v>2</v>
      </c>
      <c r="R2" s="22"/>
      <c r="S2" s="16">
        <f>-((Q2/Q4)*(LOG(Q2/Q4,2)) + (Q3/Q4)*(LOG(Q3/Q4,2)))</f>
        <v>0.97095059445466858</v>
      </c>
      <c r="T2" s="23"/>
      <c r="V2" s="32" t="s">
        <v>33</v>
      </c>
      <c r="W2" t="s">
        <v>12</v>
      </c>
      <c r="X2" s="3">
        <v>3</v>
      </c>
      <c r="Y2" s="22"/>
      <c r="Z2" s="16">
        <f>-((X2/X4)*(LOG(X2/X4,2)) + (X3/X4)*(LOG(X3/X4,2)))</f>
        <v>0.97095059445466858</v>
      </c>
      <c r="AA2" s="23"/>
      <c r="AM2" s="34" t="s">
        <v>37</v>
      </c>
    </row>
    <row r="3" spans="1:39">
      <c r="A3">
        <v>1</v>
      </c>
      <c r="B3" t="s">
        <v>6</v>
      </c>
      <c r="C3" t="s">
        <v>7</v>
      </c>
      <c r="D3" t="s">
        <v>8</v>
      </c>
      <c r="E3" t="s">
        <v>9</v>
      </c>
      <c r="F3" t="s">
        <v>8</v>
      </c>
      <c r="H3" s="29"/>
      <c r="I3" s="4" t="s">
        <v>26</v>
      </c>
      <c r="J3">
        <f>Dinamica!B25</f>
        <v>5</v>
      </c>
      <c r="K3" s="22"/>
      <c r="L3" s="16"/>
      <c r="M3" s="23"/>
      <c r="O3" s="31"/>
      <c r="P3" s="5" t="s">
        <v>26</v>
      </c>
      <c r="Q3">
        <v>3</v>
      </c>
      <c r="R3" s="22"/>
      <c r="S3" s="16"/>
      <c r="T3" s="23"/>
      <c r="V3" s="32"/>
      <c r="W3" t="s">
        <v>8</v>
      </c>
      <c r="X3" s="3">
        <v>2</v>
      </c>
      <c r="Y3" s="22"/>
      <c r="Z3" s="16"/>
      <c r="AA3" s="23"/>
      <c r="AM3" s="34" t="s">
        <v>38</v>
      </c>
    </row>
    <row r="4" spans="1:39">
      <c r="A4">
        <v>2</v>
      </c>
      <c r="B4" t="s">
        <v>6</v>
      </c>
      <c r="C4" t="s">
        <v>7</v>
      </c>
      <c r="D4" t="s">
        <v>8</v>
      </c>
      <c r="E4" t="s">
        <v>10</v>
      </c>
      <c r="F4" t="s">
        <v>8</v>
      </c>
      <c r="H4" s="30"/>
      <c r="I4" s="4" t="s">
        <v>27</v>
      </c>
      <c r="J4">
        <f>Dinamica!B26</f>
        <v>14</v>
      </c>
      <c r="K4" s="22"/>
      <c r="L4" s="16"/>
      <c r="M4" s="23"/>
      <c r="O4" s="31"/>
      <c r="P4" s="5" t="s">
        <v>27</v>
      </c>
      <c r="Q4">
        <v>5</v>
      </c>
      <c r="R4" s="22"/>
      <c r="S4" s="16"/>
      <c r="T4" s="23"/>
      <c r="V4" s="32"/>
      <c r="W4" s="5" t="s">
        <v>27</v>
      </c>
      <c r="X4">
        <v>5</v>
      </c>
      <c r="Y4" s="22"/>
      <c r="Z4" s="16"/>
      <c r="AA4" s="23"/>
    </row>
    <row r="5" spans="1:39" ht="15.75">
      <c r="A5">
        <v>3</v>
      </c>
      <c r="B5" t="s">
        <v>11</v>
      </c>
      <c r="C5" t="s">
        <v>7</v>
      </c>
      <c r="D5" t="s">
        <v>8</v>
      </c>
      <c r="E5" t="s">
        <v>9</v>
      </c>
      <c r="F5" t="s">
        <v>12</v>
      </c>
      <c r="H5" s="26" t="s">
        <v>1</v>
      </c>
      <c r="I5" t="s">
        <v>5</v>
      </c>
      <c r="J5" t="s">
        <v>17</v>
      </c>
      <c r="K5" s="22"/>
      <c r="L5" s="16"/>
      <c r="M5" s="23"/>
      <c r="R5" s="22"/>
      <c r="S5" s="16"/>
      <c r="T5" s="23"/>
      <c r="Y5" s="22"/>
      <c r="Z5" s="16"/>
      <c r="AA5" s="23"/>
      <c r="AL5" s="38" t="s">
        <v>42</v>
      </c>
    </row>
    <row r="6" spans="1:39">
      <c r="A6">
        <v>4</v>
      </c>
      <c r="B6" t="s">
        <v>13</v>
      </c>
      <c r="C6" t="s">
        <v>14</v>
      </c>
      <c r="D6" t="s">
        <v>8</v>
      </c>
      <c r="E6" t="s">
        <v>9</v>
      </c>
      <c r="F6" t="s">
        <v>12</v>
      </c>
      <c r="H6" t="s">
        <v>6</v>
      </c>
      <c r="I6" t="s">
        <v>12</v>
      </c>
      <c r="J6" s="3">
        <v>2</v>
      </c>
      <c r="K6" s="22">
        <f>-( J6/SUM(J6:J7)*LOG(J6/SUM(J6:J7),2) + J7/SUM(J6:J7)*LOG(J7/SUM(J6:J7),2) )</f>
        <v>0.97095059445466858</v>
      </c>
      <c r="L6" s="16">
        <f>5/14*K6 + 4/14*K8 + 5/14*K9</f>
        <v>0.69353613889619181</v>
      </c>
      <c r="M6" s="23">
        <f>(L2-L6)/L11</f>
        <v>0.15642756242117517</v>
      </c>
      <c r="O6" s="24" t="s">
        <v>3</v>
      </c>
      <c r="P6" s="6" t="s">
        <v>5</v>
      </c>
      <c r="Q6" s="6" t="s">
        <v>17</v>
      </c>
      <c r="R6" s="22"/>
      <c r="S6" s="16"/>
      <c r="T6" s="23"/>
      <c r="Y6" s="22"/>
      <c r="Z6" s="16"/>
      <c r="AA6" s="23"/>
    </row>
    <row r="7" spans="1:39">
      <c r="A7">
        <v>5</v>
      </c>
      <c r="B7" t="s">
        <v>13</v>
      </c>
      <c r="C7" t="s">
        <v>15</v>
      </c>
      <c r="D7" t="s">
        <v>12</v>
      </c>
      <c r="E7" t="s">
        <v>9</v>
      </c>
      <c r="F7" t="s">
        <v>12</v>
      </c>
      <c r="H7" t="s">
        <v>6</v>
      </c>
      <c r="I7" t="s">
        <v>8</v>
      </c>
      <c r="J7" s="3">
        <v>3</v>
      </c>
      <c r="K7" s="22"/>
      <c r="L7" s="16"/>
      <c r="M7" s="23"/>
      <c r="O7" s="8" t="s">
        <v>8</v>
      </c>
      <c r="P7" t="s">
        <v>8</v>
      </c>
      <c r="Q7" s="3">
        <v>3</v>
      </c>
      <c r="R7" s="22">
        <f>Q7/3*LOG(Q7/3,2)</f>
        <v>0</v>
      </c>
      <c r="S7" s="16">
        <f>Q7/Q9*R7 + Q8/Q9*R8</f>
        <v>0</v>
      </c>
      <c r="T7" s="23">
        <f>(S2-S7)/S9</f>
        <v>1</v>
      </c>
      <c r="V7" s="6" t="s">
        <v>3</v>
      </c>
      <c r="W7" s="6" t="s">
        <v>5</v>
      </c>
      <c r="X7" s="6" t="s">
        <v>17</v>
      </c>
      <c r="Y7" s="22"/>
      <c r="Z7" s="16"/>
      <c r="AA7" s="23"/>
    </row>
    <row r="8" spans="1:39">
      <c r="A8">
        <v>6</v>
      </c>
      <c r="B8" t="s">
        <v>13</v>
      </c>
      <c r="C8" t="s">
        <v>15</v>
      </c>
      <c r="D8" t="s">
        <v>12</v>
      </c>
      <c r="E8" t="s">
        <v>10</v>
      </c>
      <c r="F8" t="s">
        <v>8</v>
      </c>
      <c r="H8" t="s">
        <v>11</v>
      </c>
      <c r="I8" t="s">
        <v>12</v>
      </c>
      <c r="J8" s="3">
        <v>4</v>
      </c>
      <c r="K8" s="22">
        <f>J8/4*LOG(J8/4,2)</f>
        <v>0</v>
      </c>
      <c r="L8" s="16"/>
      <c r="M8" s="23"/>
      <c r="O8" s="8" t="s">
        <v>12</v>
      </c>
      <c r="P8" t="s">
        <v>12</v>
      </c>
      <c r="Q8" s="3">
        <v>2</v>
      </c>
      <c r="R8" s="22">
        <f>Q8/2*LOG(Q8/2,2)</f>
        <v>0</v>
      </c>
      <c r="S8" s="16"/>
      <c r="T8" s="23"/>
      <c r="V8" s="9" t="s">
        <v>8</v>
      </c>
      <c r="W8" t="s">
        <v>12</v>
      </c>
      <c r="X8" s="3">
        <v>1</v>
      </c>
      <c r="Y8" s="22">
        <f>-X8/2*LOG(X8/2,2) + -X9/2*LOG(X9/2,2)</f>
        <v>1</v>
      </c>
      <c r="Z8" s="16">
        <f>2/5*Y8 + 3/5*Y10</f>
        <v>0.95097750043269369</v>
      </c>
      <c r="AA8" s="23">
        <f>(Z2-Z8)/Z12</f>
        <v>2.0570659450692974E-2</v>
      </c>
    </row>
    <row r="9" spans="1:39">
      <c r="A9">
        <v>7</v>
      </c>
      <c r="B9" t="s">
        <v>11</v>
      </c>
      <c r="C9" t="s">
        <v>15</v>
      </c>
      <c r="D9" t="s">
        <v>12</v>
      </c>
      <c r="E9" t="s">
        <v>10</v>
      </c>
      <c r="F9" t="s">
        <v>12</v>
      </c>
      <c r="H9" t="s">
        <v>13</v>
      </c>
      <c r="I9" t="s">
        <v>12</v>
      </c>
      <c r="J9" s="3">
        <v>3</v>
      </c>
      <c r="K9" s="22">
        <f>-( J9/SUM(J9:J10)*LOG(J9/SUM(J9:J10),2) + J10/SUM(J9:J10)*LOG(J10/SUM(J9:J10),2) )</f>
        <v>0.97095059445466858</v>
      </c>
      <c r="L9" s="16"/>
      <c r="M9" s="23"/>
      <c r="O9" s="7" t="s">
        <v>23</v>
      </c>
      <c r="P9" s="7"/>
      <c r="Q9" s="12">
        <v>5</v>
      </c>
      <c r="R9" s="27" t="s">
        <v>35</v>
      </c>
      <c r="S9" s="16">
        <f>-3/5*LOG(3/5,2) + -2/5*LOG(2/5,2)</f>
        <v>0.97095059445466858</v>
      </c>
      <c r="T9" s="23"/>
      <c r="V9" s="8" t="s">
        <v>8</v>
      </c>
      <c r="W9" t="s">
        <v>8</v>
      </c>
      <c r="X9" s="3">
        <v>1</v>
      </c>
      <c r="Y9" s="22"/>
      <c r="Z9" s="16"/>
      <c r="AA9" s="23"/>
    </row>
    <row r="10" spans="1:39">
      <c r="A10">
        <v>8</v>
      </c>
      <c r="B10" t="s">
        <v>6</v>
      </c>
      <c r="C10" t="s">
        <v>14</v>
      </c>
      <c r="D10" t="s">
        <v>8</v>
      </c>
      <c r="E10" t="s">
        <v>9</v>
      </c>
      <c r="F10" t="s">
        <v>8</v>
      </c>
      <c r="H10" t="s">
        <v>13</v>
      </c>
      <c r="I10" t="s">
        <v>8</v>
      </c>
      <c r="J10" s="3">
        <v>2</v>
      </c>
      <c r="K10" s="22"/>
      <c r="L10" s="16"/>
      <c r="M10" s="23"/>
      <c r="R10" s="22"/>
      <c r="S10" s="16"/>
      <c r="T10" s="23"/>
      <c r="V10" s="9" t="s">
        <v>12</v>
      </c>
      <c r="W10" t="s">
        <v>12</v>
      </c>
      <c r="X10" s="3">
        <v>2</v>
      </c>
      <c r="Y10" s="22">
        <f>-X10/3*LOG(X10/3,2) + -X11/3*LOG(X11/3,2)</f>
        <v>0.91829583405448956</v>
      </c>
      <c r="Z10" s="16"/>
      <c r="AA10" s="23"/>
    </row>
    <row r="11" spans="1:39">
      <c r="A11">
        <v>9</v>
      </c>
      <c r="B11" t="s">
        <v>6</v>
      </c>
      <c r="C11" t="s">
        <v>15</v>
      </c>
      <c r="D11" t="s">
        <v>12</v>
      </c>
      <c r="E11" t="s">
        <v>9</v>
      </c>
      <c r="F11" t="s">
        <v>12</v>
      </c>
      <c r="H11" t="s">
        <v>23</v>
      </c>
      <c r="J11" s="3">
        <v>14</v>
      </c>
      <c r="K11" s="27" t="s">
        <v>35</v>
      </c>
      <c r="L11" s="16">
        <f>-5/14*LOG(5/14,2) + -4/14*LOG(4/14,2) + -5/14*LOG(5/14,2)</f>
        <v>1.5774062828523452</v>
      </c>
      <c r="M11" s="23"/>
      <c r="O11" s="6" t="s">
        <v>4</v>
      </c>
      <c r="P11" s="6" t="s">
        <v>5</v>
      </c>
      <c r="Q11" s="6" t="s">
        <v>17</v>
      </c>
      <c r="R11" s="22"/>
      <c r="S11" s="16"/>
      <c r="T11" s="23"/>
      <c r="V11" s="8" t="s">
        <v>12</v>
      </c>
      <c r="W11" t="s">
        <v>8</v>
      </c>
      <c r="X11" s="3">
        <v>1</v>
      </c>
      <c r="Y11" s="22"/>
      <c r="Z11" s="16"/>
      <c r="AA11" s="23"/>
    </row>
    <row r="12" spans="1:39">
      <c r="A12">
        <v>10</v>
      </c>
      <c r="B12" t="s">
        <v>13</v>
      </c>
      <c r="C12" t="s">
        <v>14</v>
      </c>
      <c r="D12" t="s">
        <v>12</v>
      </c>
      <c r="E12" t="s">
        <v>9</v>
      </c>
      <c r="F12" t="s">
        <v>12</v>
      </c>
      <c r="K12" s="22"/>
      <c r="L12" s="16"/>
      <c r="M12" s="23"/>
      <c r="O12" s="9" t="s">
        <v>10</v>
      </c>
      <c r="P12" t="s">
        <v>12</v>
      </c>
      <c r="Q12" s="3">
        <v>1</v>
      </c>
      <c r="R12" s="22">
        <f>-Q12/2*LOG(Q12/2,2) + -Q13/2*LOG(Q13/2,2)</f>
        <v>1</v>
      </c>
      <c r="S12" s="16">
        <f>2/5*R12 + 3/5*R14</f>
        <v>0.95097750043269369</v>
      </c>
      <c r="T12" s="23">
        <f>(S2-S12)/S16</f>
        <v>3.3213463039590808E-2</v>
      </c>
      <c r="V12" s="7" t="s">
        <v>23</v>
      </c>
      <c r="W12" s="7"/>
      <c r="X12" s="12">
        <v>5</v>
      </c>
      <c r="Y12" s="27" t="s">
        <v>35</v>
      </c>
      <c r="Z12" s="16">
        <f>-2/5*LOG(2/5,2) + -3/5*LOG(3/5,2)</f>
        <v>0.97095059445466858</v>
      </c>
      <c r="AA12" s="23"/>
    </row>
    <row r="13" spans="1:39">
      <c r="A13">
        <v>11</v>
      </c>
      <c r="B13" t="s">
        <v>6</v>
      </c>
      <c r="C13" t="s">
        <v>14</v>
      </c>
      <c r="D13" t="s">
        <v>12</v>
      </c>
      <c r="E13" t="s">
        <v>10</v>
      </c>
      <c r="F13" t="s">
        <v>12</v>
      </c>
      <c r="H13" t="s">
        <v>3</v>
      </c>
      <c r="I13" t="s">
        <v>5</v>
      </c>
      <c r="J13" t="s">
        <v>17</v>
      </c>
      <c r="K13" s="22"/>
      <c r="L13" s="16"/>
      <c r="M13" s="23"/>
      <c r="O13" s="8" t="s">
        <v>10</v>
      </c>
      <c r="P13" t="s">
        <v>8</v>
      </c>
      <c r="Q13" s="3">
        <v>1</v>
      </c>
      <c r="R13" s="22"/>
      <c r="S13" s="16"/>
      <c r="T13" s="23"/>
      <c r="Y13" s="22"/>
      <c r="Z13" s="16"/>
      <c r="AA13" s="23"/>
    </row>
    <row r="14" spans="1:39">
      <c r="A14">
        <v>12</v>
      </c>
      <c r="B14" t="s">
        <v>11</v>
      </c>
      <c r="C14" t="s">
        <v>14</v>
      </c>
      <c r="D14" t="s">
        <v>8</v>
      </c>
      <c r="E14" t="s">
        <v>10</v>
      </c>
      <c r="F14" t="s">
        <v>12</v>
      </c>
      <c r="H14" t="s">
        <v>8</v>
      </c>
      <c r="I14" t="s">
        <v>12</v>
      </c>
      <c r="J14" s="3">
        <v>3</v>
      </c>
      <c r="K14" s="22">
        <f>-( J14/SUM(J14:J15)*LOG(J14/SUM(J14:J15),2) + J15/SUM(J14:J15)*LOG(J15/SUM(J14:J15),2) )</f>
        <v>0.98522813603425163</v>
      </c>
      <c r="L14" s="16">
        <f>7/14*K14 + 7/14*K16</f>
        <v>0.78845045730828955</v>
      </c>
      <c r="M14" s="23">
        <f>($L$2-L14)/L18</f>
        <v>0.15183550136234136</v>
      </c>
      <c r="O14" s="9" t="s">
        <v>9</v>
      </c>
      <c r="P14" t="s">
        <v>12</v>
      </c>
      <c r="Q14" s="3">
        <v>1</v>
      </c>
      <c r="R14" s="22">
        <f>-Q14/3*LOG(Q14/3,2) + -Q15/3*LOG(Q15/3,2)</f>
        <v>0.91829583405448956</v>
      </c>
      <c r="S14" s="16"/>
      <c r="T14" s="23"/>
      <c r="V14" s="24" t="s">
        <v>4</v>
      </c>
      <c r="W14" s="6" t="s">
        <v>5</v>
      </c>
      <c r="X14" s="6" t="s">
        <v>17</v>
      </c>
      <c r="Y14" s="22"/>
      <c r="Z14" s="16"/>
      <c r="AA14" s="23"/>
    </row>
    <row r="15" spans="1:39">
      <c r="A15">
        <v>13</v>
      </c>
      <c r="B15" t="s">
        <v>11</v>
      </c>
      <c r="C15" t="s">
        <v>7</v>
      </c>
      <c r="D15" t="s">
        <v>12</v>
      </c>
      <c r="E15" t="s">
        <v>9</v>
      </c>
      <c r="F15" t="s">
        <v>12</v>
      </c>
      <c r="H15" t="s">
        <v>8</v>
      </c>
      <c r="I15" t="s">
        <v>8</v>
      </c>
      <c r="J15" s="3">
        <v>4</v>
      </c>
      <c r="K15" s="22"/>
      <c r="L15" s="16"/>
      <c r="M15" s="23"/>
      <c r="O15" s="8" t="s">
        <v>9</v>
      </c>
      <c r="P15" t="s">
        <v>8</v>
      </c>
      <c r="Q15" s="3">
        <v>2</v>
      </c>
      <c r="R15" s="22"/>
      <c r="S15" s="16"/>
      <c r="T15" s="23"/>
      <c r="V15" s="8" t="s">
        <v>10</v>
      </c>
      <c r="W15" t="s">
        <v>8</v>
      </c>
      <c r="X15" s="3">
        <v>2</v>
      </c>
      <c r="Y15" s="22">
        <f>X15/2*LOG(X15/2,2)</f>
        <v>0</v>
      </c>
      <c r="Z15" s="16">
        <f>2/5*Y15 + 3/5*Y16</f>
        <v>0</v>
      </c>
      <c r="AA15" s="23">
        <f>(Z2-Z15)/Z17</f>
        <v>1</v>
      </c>
    </row>
    <row r="16" spans="1:39">
      <c r="A16">
        <v>14</v>
      </c>
      <c r="B16" t="s">
        <v>13</v>
      </c>
      <c r="C16" t="s">
        <v>14</v>
      </c>
      <c r="D16" t="s">
        <v>8</v>
      </c>
      <c r="E16" t="s">
        <v>10</v>
      </c>
      <c r="F16" t="s">
        <v>8</v>
      </c>
      <c r="H16" t="s">
        <v>12</v>
      </c>
      <c r="I16" t="s">
        <v>12</v>
      </c>
      <c r="J16" s="3">
        <v>6</v>
      </c>
      <c r="K16" s="22">
        <f>-( J16/SUM(J16:J17)*LOG(J16/SUM(J16:J17),2) + J17/SUM(J16:J17)*LOG(J17/SUM(J16:J17),2) )</f>
        <v>0.59167277858232747</v>
      </c>
      <c r="L16" s="16"/>
      <c r="M16" s="23"/>
      <c r="O16" s="7" t="s">
        <v>23</v>
      </c>
      <c r="P16" s="7"/>
      <c r="Q16" s="12">
        <v>5</v>
      </c>
      <c r="R16" s="27" t="s">
        <v>35</v>
      </c>
      <c r="S16" s="16">
        <f>-2/5*LOG(2/5) + -3/5*LOG(3/5,2)</f>
        <v>0.60135535996853884</v>
      </c>
      <c r="T16" s="23"/>
      <c r="V16" s="8" t="s">
        <v>9</v>
      </c>
      <c r="W16" t="s">
        <v>12</v>
      </c>
      <c r="X16" s="3">
        <v>3</v>
      </c>
      <c r="Y16" s="22">
        <f>X16/3*LOG(X16/3,2)</f>
        <v>0</v>
      </c>
      <c r="Z16" s="16"/>
      <c r="AA16" s="23"/>
    </row>
    <row r="17" spans="8:38">
      <c r="H17" t="s">
        <v>12</v>
      </c>
      <c r="I17" t="s">
        <v>8</v>
      </c>
      <c r="J17" s="3">
        <v>1</v>
      </c>
      <c r="K17" s="22"/>
      <c r="L17" s="16"/>
      <c r="M17" s="23"/>
      <c r="R17" s="22"/>
      <c r="S17" s="16"/>
      <c r="T17" s="23"/>
      <c r="V17" s="7" t="s">
        <v>23</v>
      </c>
      <c r="W17" s="7"/>
      <c r="X17" s="12">
        <v>5</v>
      </c>
      <c r="Y17" s="27" t="s">
        <v>35</v>
      </c>
      <c r="Z17" s="16">
        <f>-3/5*LOG(3/5,2) + -2/5*LOG(2/5,2)</f>
        <v>0.97095059445466858</v>
      </c>
      <c r="AA17" s="23"/>
      <c r="AB17" s="33" t="s">
        <v>36</v>
      </c>
    </row>
    <row r="18" spans="8:38">
      <c r="H18" t="s">
        <v>23</v>
      </c>
      <c r="J18" s="3">
        <v>14</v>
      </c>
      <c r="K18" s="27" t="s">
        <v>35</v>
      </c>
      <c r="L18" s="16">
        <f>-7/14*LOG(7/14,2) + -7/14*LOG(7/14,2)</f>
        <v>1</v>
      </c>
      <c r="M18" s="23"/>
      <c r="O18" s="25" t="s">
        <v>2</v>
      </c>
      <c r="P18" s="6" t="s">
        <v>5</v>
      </c>
      <c r="Q18" s="6" t="s">
        <v>17</v>
      </c>
      <c r="R18" s="22"/>
      <c r="S18" s="16"/>
      <c r="T18" s="23"/>
      <c r="Y18" s="22"/>
      <c r="Z18" s="16"/>
      <c r="AA18" s="23"/>
    </row>
    <row r="19" spans="8:38">
      <c r="K19" s="22"/>
      <c r="L19" s="16"/>
      <c r="M19" s="23"/>
      <c r="O19" s="8" t="s">
        <v>7</v>
      </c>
      <c r="P19" t="s">
        <v>8</v>
      </c>
      <c r="Q19" s="3">
        <v>2</v>
      </c>
      <c r="R19" s="22">
        <f>Q19/2*LOG(Q19/2,2)</f>
        <v>0</v>
      </c>
      <c r="S19" s="16">
        <f>2/5*R19 + Q20/5*R20 + 2/5*R21</f>
        <v>0.4</v>
      </c>
      <c r="T19" s="23">
        <f>(S2-S19)/S23</f>
        <v>0.37514952012034747</v>
      </c>
      <c r="Y19" s="22"/>
      <c r="Z19" s="16"/>
      <c r="AA19" s="23"/>
      <c r="AB19" s="33" t="s">
        <v>40</v>
      </c>
      <c r="AC19" s="37" t="s">
        <v>41</v>
      </c>
      <c r="AD19" s="36" t="s">
        <v>39</v>
      </c>
    </row>
    <row r="20" spans="8:38">
      <c r="H20" t="s">
        <v>4</v>
      </c>
      <c r="I20" t="s">
        <v>5</v>
      </c>
      <c r="J20" t="s">
        <v>17</v>
      </c>
      <c r="K20" s="22"/>
      <c r="L20" s="16"/>
      <c r="M20" s="23"/>
      <c r="O20" s="8" t="s">
        <v>15</v>
      </c>
      <c r="P20" t="s">
        <v>12</v>
      </c>
      <c r="Q20" s="3">
        <v>1</v>
      </c>
      <c r="R20" s="22">
        <f>Q20/1*LOG(Q20/1,2)</f>
        <v>0</v>
      </c>
      <c r="S20" s="16"/>
      <c r="T20" s="23"/>
      <c r="Y20" s="22"/>
      <c r="Z20" s="16"/>
      <c r="AA20" s="23"/>
      <c r="AB20" s="35">
        <f>(5-3+2-1)/(5+2)</f>
        <v>0.42857142857142855</v>
      </c>
      <c r="AD20">
        <f>(2/5)*((2-2+2-1)/(2+2))+(3/5)*((3-3+2-1)/(3+2))</f>
        <v>0.22</v>
      </c>
      <c r="AL20" s="33" t="s">
        <v>45</v>
      </c>
    </row>
    <row r="21" spans="8:38">
      <c r="H21" t="s">
        <v>10</v>
      </c>
      <c r="I21" t="s">
        <v>12</v>
      </c>
      <c r="J21" s="3">
        <v>3</v>
      </c>
      <c r="K21" s="22">
        <f>-( J21/SUM(J21:J22)*LOG(J21/SUM(J21:J22),2) + J22/SUM(J21:J22)*LOG(J22/SUM(J21:J22),2) )</f>
        <v>1</v>
      </c>
      <c r="L21" s="16">
        <f>6/14*K21 + 8/14*K23</f>
        <v>0.89215892826236165</v>
      </c>
      <c r="M21" s="23">
        <f>($L$2-L21)/L25</f>
        <v>7.6523641364800887E-2</v>
      </c>
      <c r="O21" s="10" t="s">
        <v>14</v>
      </c>
      <c r="P21" t="s">
        <v>12</v>
      </c>
      <c r="Q21" s="3">
        <v>1</v>
      </c>
      <c r="R21" s="22">
        <f>-Q21/2*LOG(Q21/2,2) + -Q22/2*LOG(Q22/2,2)</f>
        <v>1</v>
      </c>
      <c r="S21" s="16"/>
      <c r="T21" s="23"/>
      <c r="Y21" s="22"/>
      <c r="Z21" s="16"/>
      <c r="AA21" s="23"/>
    </row>
    <row r="22" spans="8:38">
      <c r="H22" t="s">
        <v>10</v>
      </c>
      <c r="I22" t="s">
        <v>8</v>
      </c>
      <c r="J22" s="3">
        <v>3</v>
      </c>
      <c r="K22" s="22"/>
      <c r="L22" s="16"/>
      <c r="M22" s="23"/>
      <c r="O22" s="8" t="s">
        <v>14</v>
      </c>
      <c r="P22" t="s">
        <v>8</v>
      </c>
      <c r="Q22" s="3">
        <v>1</v>
      </c>
      <c r="R22" s="22"/>
      <c r="S22" s="16"/>
      <c r="T22" s="23"/>
      <c r="Y22" s="22"/>
      <c r="Z22" s="16"/>
      <c r="AA22" s="23"/>
      <c r="AB22" s="33" t="s">
        <v>43</v>
      </c>
    </row>
    <row r="23" spans="8:38">
      <c r="H23" t="s">
        <v>9</v>
      </c>
      <c r="I23" t="s">
        <v>12</v>
      </c>
      <c r="J23" s="3">
        <v>6</v>
      </c>
      <c r="K23" s="22">
        <f>-( J23/SUM(J23:J24)*LOG(J23/SUM(J23:J24),2) + J24/SUM(J23:J24)*LOG(J24/SUM(J23:J24),2) )</f>
        <v>0.81127812445913283</v>
      </c>
      <c r="L23" s="16"/>
      <c r="M23" s="23"/>
      <c r="O23" s="7" t="s">
        <v>23</v>
      </c>
      <c r="P23" s="7"/>
      <c r="Q23" s="12">
        <v>5</v>
      </c>
      <c r="R23" s="27" t="s">
        <v>35</v>
      </c>
      <c r="S23" s="16">
        <f>-2/5*LOG(2/5,2) + -Q20/5*LOG(1/5,2) + -2/5*LOG(2/5,2)</f>
        <v>1.5219280948873621</v>
      </c>
      <c r="T23" s="23"/>
      <c r="X23" s="5" t="s">
        <v>12</v>
      </c>
      <c r="Y23" s="22"/>
      <c r="Z23" s="16"/>
      <c r="AA23" s="23"/>
      <c r="AB23" s="33" t="s">
        <v>44</v>
      </c>
    </row>
    <row r="24" spans="8:38">
      <c r="H24" t="s">
        <v>9</v>
      </c>
      <c r="I24" t="s">
        <v>8</v>
      </c>
      <c r="J24" s="3">
        <v>2</v>
      </c>
      <c r="K24" s="22"/>
      <c r="L24" s="16"/>
      <c r="M24" s="23"/>
      <c r="R24" s="22"/>
      <c r="S24" s="16"/>
      <c r="T24" s="23"/>
      <c r="W24" s="5" t="s">
        <v>8</v>
      </c>
      <c r="Y24" s="22"/>
      <c r="Z24" s="16"/>
      <c r="AA24" s="23"/>
    </row>
    <row r="25" spans="8:38">
      <c r="H25" t="s">
        <v>23</v>
      </c>
      <c r="J25" s="3">
        <v>14</v>
      </c>
      <c r="K25" s="27" t="s">
        <v>35</v>
      </c>
      <c r="L25" s="16">
        <f>-6/14*LOG(6/14,2) + -8/14*LOG(8/14,21)</f>
        <v>0.62891714965365708</v>
      </c>
      <c r="M25" s="23"/>
      <c r="R25" s="22"/>
      <c r="S25" s="16"/>
      <c r="T25" s="23"/>
      <c r="Y25" s="22"/>
      <c r="Z25" s="16"/>
      <c r="AA25" s="23"/>
    </row>
    <row r="26" spans="8:38">
      <c r="K26" s="22"/>
      <c r="L26" s="16"/>
      <c r="M26" s="23"/>
      <c r="R26" s="22"/>
      <c r="S26" s="16"/>
      <c r="T26" s="23"/>
      <c r="Y26" s="22"/>
      <c r="Z26" s="16"/>
      <c r="AA26" s="23"/>
    </row>
    <row r="27" spans="8:38">
      <c r="H27" t="s">
        <v>2</v>
      </c>
      <c r="I27" t="s">
        <v>5</v>
      </c>
      <c r="J27" t="s">
        <v>17</v>
      </c>
      <c r="K27" s="22"/>
      <c r="L27" s="16"/>
      <c r="M27" s="23"/>
      <c r="R27" s="22"/>
      <c r="S27" s="16"/>
      <c r="T27" s="23"/>
      <c r="Y27" s="22"/>
      <c r="Z27" s="16"/>
      <c r="AA27" s="23"/>
    </row>
    <row r="28" spans="8:38">
      <c r="H28" t="s">
        <v>7</v>
      </c>
      <c r="I28" t="s">
        <v>12</v>
      </c>
      <c r="J28" s="3">
        <v>2</v>
      </c>
      <c r="K28" s="22">
        <f>-( J28/SUM(J28:J29)*LOG(J28/SUM(J28:J29),2) + J29/SUM(J28:J29)*LOG(J29/SUM(J28:J29),2) )</f>
        <v>1</v>
      </c>
      <c r="L28" s="16">
        <f>4/14*K28 + 4/14*K30 + 6/14*K32</f>
        <v>0.91106339301167627</v>
      </c>
      <c r="M28" s="23">
        <f>($L$2-L28)/L34</f>
        <v>1.8772646222418671E-2</v>
      </c>
      <c r="R28" s="22"/>
      <c r="S28" s="16"/>
      <c r="T28" s="23"/>
      <c r="Y28" s="22"/>
      <c r="Z28" s="16"/>
      <c r="AA28" s="23"/>
    </row>
    <row r="29" spans="8:38">
      <c r="H29" t="s">
        <v>7</v>
      </c>
      <c r="I29" t="s">
        <v>8</v>
      </c>
      <c r="J29" s="3">
        <v>2</v>
      </c>
      <c r="K29" s="22"/>
      <c r="L29" s="16"/>
      <c r="M29" s="23"/>
      <c r="O29" s="5"/>
      <c r="Q29" s="5" t="s">
        <v>12</v>
      </c>
      <c r="R29" s="22"/>
      <c r="S29" s="16"/>
      <c r="T29" s="23"/>
      <c r="Y29" s="22"/>
      <c r="Z29" s="16"/>
      <c r="AA29" s="23"/>
    </row>
    <row r="30" spans="8:38">
      <c r="H30" t="s">
        <v>15</v>
      </c>
      <c r="I30" t="s">
        <v>12</v>
      </c>
      <c r="J30" s="3">
        <v>3</v>
      </c>
      <c r="K30" s="22">
        <f>-( J30/SUM(J30:J31)*LOG(J30/SUM(J30:J31),2) + J31/SUM(J30:J31)*LOG(J31/SUM(J30:J31),2) )</f>
        <v>0.81127812445913283</v>
      </c>
      <c r="L30" s="16"/>
      <c r="M30" s="23"/>
      <c r="R30" s="22"/>
      <c r="S30" s="16"/>
      <c r="T30" s="23"/>
      <c r="Y30" s="22"/>
      <c r="Z30" s="16"/>
      <c r="AA30" s="23"/>
    </row>
    <row r="31" spans="8:38">
      <c r="H31" t="s">
        <v>15</v>
      </c>
      <c r="I31" t="s">
        <v>8</v>
      </c>
      <c r="J31" s="3">
        <v>1</v>
      </c>
      <c r="K31" s="22"/>
      <c r="L31" s="16"/>
      <c r="M31" s="23"/>
      <c r="P31" s="5" t="s">
        <v>34</v>
      </c>
      <c r="R31" s="22"/>
      <c r="S31" s="16"/>
      <c r="T31" s="23"/>
      <c r="Y31" s="22"/>
      <c r="Z31" s="16"/>
      <c r="AA31" s="23"/>
    </row>
    <row r="32" spans="8:38">
      <c r="H32" t="s">
        <v>14</v>
      </c>
      <c r="I32" t="s">
        <v>12</v>
      </c>
      <c r="J32" s="3">
        <v>4</v>
      </c>
      <c r="K32" s="22">
        <f>-( J32/SUM(J32:J33)*LOG(J32/SUM(J32:J33),2) + J33/SUM(J32:J33)*LOG(J33/SUM(J32:J33),2) )</f>
        <v>0.91829583405448956</v>
      </c>
      <c r="L32" s="16"/>
      <c r="M32" s="23"/>
      <c r="R32" s="22"/>
      <c r="S32" s="16"/>
      <c r="T32" s="23"/>
      <c r="Y32" s="22"/>
      <c r="Z32" s="16"/>
      <c r="AA32" s="23"/>
    </row>
    <row r="33" spans="7:27">
      <c r="H33" t="s">
        <v>14</v>
      </c>
      <c r="I33" t="s">
        <v>8</v>
      </c>
      <c r="J33" s="3">
        <v>2</v>
      </c>
      <c r="K33" s="22"/>
      <c r="L33" s="16"/>
      <c r="M33" s="23"/>
      <c r="R33" s="22"/>
      <c r="S33" s="16"/>
      <c r="T33" s="23"/>
      <c r="Y33" s="22"/>
      <c r="Z33" s="16"/>
      <c r="AA33" s="23"/>
    </row>
    <row r="34" spans="7:27">
      <c r="H34" t="s">
        <v>23</v>
      </c>
      <c r="J34" s="3">
        <v>14</v>
      </c>
      <c r="K34" s="27" t="s">
        <v>35</v>
      </c>
      <c r="L34" s="17">
        <f>-4/14*LOG(4/14,2) + -4/14*LOG(4/14,2) + -6/14*LOG(6/14,2)</f>
        <v>1.5566567074628228</v>
      </c>
    </row>
    <row r="40" spans="7:27">
      <c r="G40" s="20" t="s">
        <v>6</v>
      </c>
      <c r="I40" s="21" t="s">
        <v>13</v>
      </c>
    </row>
    <row r="41" spans="7:27">
      <c r="H41" s="8" t="s">
        <v>11</v>
      </c>
    </row>
  </sheetData>
  <autoFilter ref="A2:F16" xr:uid="{00000000-0009-0000-0000-000000000000}"/>
  <mergeCells count="3">
    <mergeCell ref="H2:H4"/>
    <mergeCell ref="O2:O4"/>
    <mergeCell ref="V2:V4"/>
  </mergeCells>
  <hyperlinks>
    <hyperlink ref="AM2" r:id="rId5" xr:uid="{7E46DE60-F89D-4C3F-B720-B502C37FBCB9}"/>
    <hyperlink ref="AM3" r:id="rId6" xr:uid="{E085C7BC-6837-46CD-8E3E-5C9B69C04A6B}"/>
  </hyperlinks>
  <pageMargins left="0.75" right="0.75" top="1" bottom="1" header="0.5" footer="0.5"/>
  <drawing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39997558519241921"/>
  </sheetPr>
  <dimension ref="A1:AD41"/>
  <sheetViews>
    <sheetView showGridLines="0" topLeftCell="C1" zoomScale="85" zoomScaleNormal="85" workbookViewId="0">
      <selection activeCell="AE33" sqref="AE33"/>
    </sheetView>
  </sheetViews>
  <sheetFormatPr defaultColWidth="9" defaultRowHeight="15"/>
  <cols>
    <col min="2" max="2" width="11.85546875" customWidth="1"/>
    <col min="8" max="8" width="11" bestFit="1" customWidth="1"/>
    <col min="11" max="11" width="9" style="14"/>
    <col min="12" max="12" width="9" style="17"/>
    <col min="13" max="13" width="9" style="19"/>
    <col min="14" max="14" width="3.5703125" customWidth="1"/>
    <col min="15" max="15" width="13.7109375" bestFit="1" customWidth="1"/>
    <col min="18" max="18" width="9" style="14"/>
    <col min="19" max="19" width="9" style="17"/>
    <col min="20" max="20" width="9" style="19"/>
    <col min="21" max="21" width="3.28515625" customWidth="1"/>
    <col min="22" max="22" width="11.140625" customWidth="1"/>
    <col min="25" max="25" width="9" style="14"/>
    <col min="26" max="26" width="9" style="17"/>
    <col min="27" max="27" width="9" style="19"/>
  </cols>
  <sheetData>
    <row r="1" spans="1:27">
      <c r="K1" s="13" t="s">
        <v>28</v>
      </c>
      <c r="L1" s="15" t="s">
        <v>30</v>
      </c>
      <c r="M1" s="18" t="s">
        <v>31</v>
      </c>
      <c r="R1" s="13" t="s">
        <v>28</v>
      </c>
      <c r="S1" s="15" t="s">
        <v>30</v>
      </c>
      <c r="T1" s="18" t="s">
        <v>31</v>
      </c>
      <c r="Y1" s="13" t="s">
        <v>28</v>
      </c>
      <c r="Z1" s="15" t="s">
        <v>30</v>
      </c>
      <c r="AA1" s="18" t="s">
        <v>31</v>
      </c>
    </row>
    <row r="2" spans="1:27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H2" s="28" t="s">
        <v>29</v>
      </c>
      <c r="I2" s="4" t="s">
        <v>25</v>
      </c>
      <c r="J2">
        <f>Dinamica!B24</f>
        <v>9</v>
      </c>
      <c r="K2" s="22"/>
      <c r="L2" s="16">
        <f>-((J2/J4)*(LOG(J2/J4,2)) + (J3/J4)*(LOG(J3/J4,2)))</f>
        <v>0.94028595867063092</v>
      </c>
      <c r="M2" s="23"/>
      <c r="O2" s="31" t="s">
        <v>32</v>
      </c>
      <c r="P2" s="5" t="s">
        <v>25</v>
      </c>
      <c r="Q2">
        <v>2</v>
      </c>
      <c r="R2" s="22"/>
      <c r="S2" s="16">
        <f>-((Q2/Q4)*(LOG(Q2/Q4,2)) + (Q3/Q4)*(LOG(Q3/Q4,2)))</f>
        <v>0.97095059445466858</v>
      </c>
      <c r="T2" s="23"/>
      <c r="V2" s="32" t="s">
        <v>33</v>
      </c>
      <c r="W2" t="s">
        <v>12</v>
      </c>
      <c r="X2" s="3">
        <v>3</v>
      </c>
      <c r="Y2" s="22"/>
      <c r="Z2" s="16">
        <f>-((X2/X4)*(LOG(X2/X4,2)) + (X3/X4)*(LOG(X3/X4,2)))</f>
        <v>0.97095059445466858</v>
      </c>
      <c r="AA2" s="23"/>
    </row>
    <row r="3" spans="1:27">
      <c r="A3">
        <v>1</v>
      </c>
      <c r="B3" t="s">
        <v>6</v>
      </c>
      <c r="C3" t="s">
        <v>7</v>
      </c>
      <c r="D3" t="s">
        <v>8</v>
      </c>
      <c r="E3" t="s">
        <v>9</v>
      </c>
      <c r="F3" t="s">
        <v>8</v>
      </c>
      <c r="H3" s="29"/>
      <c r="I3" s="4" t="s">
        <v>26</v>
      </c>
      <c r="J3">
        <f>Dinamica!B25</f>
        <v>5</v>
      </c>
      <c r="K3" s="22"/>
      <c r="L3" s="16"/>
      <c r="M3" s="23"/>
      <c r="O3" s="31"/>
      <c r="P3" s="5" t="s">
        <v>26</v>
      </c>
      <c r="Q3">
        <v>3</v>
      </c>
      <c r="R3" s="22"/>
      <c r="S3" s="16"/>
      <c r="T3" s="23"/>
      <c r="V3" s="32"/>
      <c r="W3" t="s">
        <v>8</v>
      </c>
      <c r="X3" s="3">
        <v>2</v>
      </c>
      <c r="Y3" s="22"/>
      <c r="Z3" s="16"/>
      <c r="AA3" s="23"/>
    </row>
    <row r="4" spans="1:27">
      <c r="A4">
        <v>2</v>
      </c>
      <c r="B4" t="s">
        <v>6</v>
      </c>
      <c r="C4" t="s">
        <v>7</v>
      </c>
      <c r="D4" t="s">
        <v>8</v>
      </c>
      <c r="E4" t="s">
        <v>10</v>
      </c>
      <c r="F4" t="s">
        <v>8</v>
      </c>
      <c r="H4" s="30"/>
      <c r="I4" s="4" t="s">
        <v>27</v>
      </c>
      <c r="J4">
        <f>Dinamica!B26</f>
        <v>14</v>
      </c>
      <c r="K4" s="22"/>
      <c r="L4" s="16"/>
      <c r="M4" s="23"/>
      <c r="O4" s="31"/>
      <c r="P4" s="5" t="s">
        <v>27</v>
      </c>
      <c r="Q4">
        <v>5</v>
      </c>
      <c r="R4" s="22"/>
      <c r="S4" s="16"/>
      <c r="T4" s="23"/>
      <c r="V4" s="32"/>
      <c r="W4" s="5" t="s">
        <v>27</v>
      </c>
      <c r="X4">
        <v>5</v>
      </c>
      <c r="Y4" s="22"/>
      <c r="Z4" s="16"/>
      <c r="AA4" s="23"/>
    </row>
    <row r="5" spans="1:27">
      <c r="A5">
        <v>3</v>
      </c>
      <c r="B5" t="s">
        <v>11</v>
      </c>
      <c r="C5" t="s">
        <v>7</v>
      </c>
      <c r="D5" t="s">
        <v>8</v>
      </c>
      <c r="E5" t="s">
        <v>9</v>
      </c>
      <c r="F5" t="s">
        <v>12</v>
      </c>
      <c r="H5" s="11" t="s">
        <v>1</v>
      </c>
      <c r="I5" s="2" t="s">
        <v>5</v>
      </c>
      <c r="J5" s="2" t="s">
        <v>17</v>
      </c>
      <c r="K5" s="22"/>
      <c r="L5" s="16"/>
      <c r="M5" s="23"/>
      <c r="R5" s="22"/>
      <c r="S5" s="16"/>
      <c r="T5" s="23"/>
      <c r="Y5" s="22"/>
      <c r="Z5" s="16"/>
      <c r="AA5" s="23"/>
    </row>
    <row r="6" spans="1:27">
      <c r="A6">
        <v>4</v>
      </c>
      <c r="B6" t="s">
        <v>13</v>
      </c>
      <c r="C6" t="s">
        <v>14</v>
      </c>
      <c r="D6" t="s">
        <v>8</v>
      </c>
      <c r="E6" t="s">
        <v>9</v>
      </c>
      <c r="F6" t="s">
        <v>12</v>
      </c>
      <c r="H6" t="s">
        <v>6</v>
      </c>
      <c r="I6" t="s">
        <v>12</v>
      </c>
      <c r="J6" s="3">
        <v>2</v>
      </c>
      <c r="K6" s="22">
        <f>-( J6/SUM(J6:J7)*LOG(J6/SUM(J6:J7),2) + J7/SUM(J6:J7)*LOG(J7/SUM(J6:J7),2) )</f>
        <v>0.97095059445466858</v>
      </c>
      <c r="L6" s="16">
        <f>5/14*K6 + 4/14*K8 + 5/14*K9</f>
        <v>0.69353613889619181</v>
      </c>
      <c r="M6" s="23">
        <f>L2-L6</f>
        <v>0.24674981977443911</v>
      </c>
      <c r="O6" s="24" t="s">
        <v>3</v>
      </c>
      <c r="P6" s="6" t="s">
        <v>5</v>
      </c>
      <c r="Q6" s="6" t="s">
        <v>17</v>
      </c>
      <c r="R6" s="22"/>
      <c r="S6" s="16"/>
      <c r="T6" s="23"/>
      <c r="Y6" s="22"/>
      <c r="Z6" s="16"/>
      <c r="AA6" s="23"/>
    </row>
    <row r="7" spans="1:27">
      <c r="A7">
        <v>5</v>
      </c>
      <c r="B7" t="s">
        <v>13</v>
      </c>
      <c r="C7" t="s">
        <v>15</v>
      </c>
      <c r="D7" t="s">
        <v>12</v>
      </c>
      <c r="E7" t="s">
        <v>9</v>
      </c>
      <c r="F7" t="s">
        <v>12</v>
      </c>
      <c r="H7" t="s">
        <v>6</v>
      </c>
      <c r="I7" t="s">
        <v>8</v>
      </c>
      <c r="J7" s="3">
        <v>3</v>
      </c>
      <c r="K7" s="22"/>
      <c r="L7" s="16"/>
      <c r="M7" s="23"/>
      <c r="O7" s="8" t="s">
        <v>8</v>
      </c>
      <c r="P7" t="s">
        <v>8</v>
      </c>
      <c r="Q7" s="3">
        <v>3</v>
      </c>
      <c r="R7" s="22">
        <f>Q7/3*LOG(Q7/3,2)</f>
        <v>0</v>
      </c>
      <c r="S7" s="16">
        <f>Q7/Q9*R7 + Q8/Q9*R8</f>
        <v>0</v>
      </c>
      <c r="T7" s="23">
        <f>S2-S7</f>
        <v>0.97095059445466858</v>
      </c>
      <c r="V7" s="6" t="s">
        <v>3</v>
      </c>
      <c r="W7" s="6" t="s">
        <v>5</v>
      </c>
      <c r="X7" s="6" t="s">
        <v>17</v>
      </c>
      <c r="Y7" s="22"/>
      <c r="Z7" s="16"/>
      <c r="AA7" s="23"/>
    </row>
    <row r="8" spans="1:27">
      <c r="A8">
        <v>6</v>
      </c>
      <c r="B8" t="s">
        <v>13</v>
      </c>
      <c r="C8" t="s">
        <v>15</v>
      </c>
      <c r="D8" t="s">
        <v>12</v>
      </c>
      <c r="E8" t="s">
        <v>10</v>
      </c>
      <c r="F8" t="s">
        <v>8</v>
      </c>
      <c r="H8" t="s">
        <v>11</v>
      </c>
      <c r="I8" t="s">
        <v>12</v>
      </c>
      <c r="J8" s="3">
        <v>4</v>
      </c>
      <c r="K8" s="22">
        <f>J8/4*LOG(J8/4,2)</f>
        <v>0</v>
      </c>
      <c r="L8" s="16"/>
      <c r="M8" s="23"/>
      <c r="O8" s="8" t="s">
        <v>12</v>
      </c>
      <c r="P8" t="s">
        <v>12</v>
      </c>
      <c r="Q8" s="3">
        <v>2</v>
      </c>
      <c r="R8" s="22">
        <f>Q8/2*LOG(Q8/2,2)</f>
        <v>0</v>
      </c>
      <c r="S8" s="16"/>
      <c r="T8" s="23"/>
      <c r="V8" s="9" t="s">
        <v>8</v>
      </c>
      <c r="W8" t="s">
        <v>12</v>
      </c>
      <c r="X8" s="3">
        <v>1</v>
      </c>
      <c r="Y8" s="22">
        <f>-X8/2*LOG(X8/2,2) + -X9/2*LOG(X9/2,2)</f>
        <v>1</v>
      </c>
      <c r="Z8" s="16">
        <f>2/5*Y8 + 3/5*Y10</f>
        <v>0.95097750043269369</v>
      </c>
      <c r="AA8" s="23">
        <f>Z2-Z8</f>
        <v>1.9973094021974891E-2</v>
      </c>
    </row>
    <row r="9" spans="1:27">
      <c r="A9">
        <v>7</v>
      </c>
      <c r="B9" t="s">
        <v>11</v>
      </c>
      <c r="C9" t="s">
        <v>15</v>
      </c>
      <c r="D9" t="s">
        <v>12</v>
      </c>
      <c r="E9" t="s">
        <v>10</v>
      </c>
      <c r="F9" t="s">
        <v>12</v>
      </c>
      <c r="H9" t="s">
        <v>13</v>
      </c>
      <c r="I9" t="s">
        <v>12</v>
      </c>
      <c r="J9" s="3">
        <v>3</v>
      </c>
      <c r="K9" s="22">
        <f>-( J9/SUM(J9:J10)*LOG(J9/SUM(J9:J10),2) + J10/SUM(J9:J10)*LOG(J10/SUM(J9:J10),2) )</f>
        <v>0.97095059445466858</v>
      </c>
      <c r="L9" s="16"/>
      <c r="M9" s="23"/>
      <c r="O9" s="7" t="s">
        <v>23</v>
      </c>
      <c r="P9" s="7"/>
      <c r="Q9" s="12">
        <v>5</v>
      </c>
      <c r="R9" s="22"/>
      <c r="S9" s="16"/>
      <c r="T9" s="23"/>
      <c r="V9" s="8" t="s">
        <v>8</v>
      </c>
      <c r="W9" t="s">
        <v>8</v>
      </c>
      <c r="X9" s="3">
        <v>1</v>
      </c>
      <c r="Y9" s="22"/>
      <c r="Z9" s="16"/>
      <c r="AA9" s="23"/>
    </row>
    <row r="10" spans="1:27">
      <c r="A10">
        <v>8</v>
      </c>
      <c r="B10" t="s">
        <v>6</v>
      </c>
      <c r="C10" t="s">
        <v>14</v>
      </c>
      <c r="D10" t="s">
        <v>8</v>
      </c>
      <c r="E10" t="s">
        <v>9</v>
      </c>
      <c r="F10" t="s">
        <v>8</v>
      </c>
      <c r="H10" t="s">
        <v>13</v>
      </c>
      <c r="I10" t="s">
        <v>8</v>
      </c>
      <c r="J10" s="3">
        <v>2</v>
      </c>
      <c r="K10" s="22"/>
      <c r="L10" s="16"/>
      <c r="M10" s="23"/>
      <c r="R10" s="22"/>
      <c r="S10" s="16"/>
      <c r="T10" s="23"/>
      <c r="V10" s="9" t="s">
        <v>12</v>
      </c>
      <c r="W10" t="s">
        <v>12</v>
      </c>
      <c r="X10" s="3">
        <v>2</v>
      </c>
      <c r="Y10" s="22">
        <f>-X10/3*LOG(X10/3,2) + -X11/3*LOG(X11/3,2)</f>
        <v>0.91829583405448956</v>
      </c>
      <c r="Z10" s="16"/>
      <c r="AA10" s="23"/>
    </row>
    <row r="11" spans="1:27">
      <c r="A11">
        <v>9</v>
      </c>
      <c r="B11" t="s">
        <v>6</v>
      </c>
      <c r="C11" t="s">
        <v>15</v>
      </c>
      <c r="D11" t="s">
        <v>12</v>
      </c>
      <c r="E11" t="s">
        <v>9</v>
      </c>
      <c r="F11" t="s">
        <v>12</v>
      </c>
      <c r="H11" t="s">
        <v>23</v>
      </c>
      <c r="J11" s="3">
        <v>14</v>
      </c>
      <c r="K11" s="22"/>
      <c r="L11" s="16"/>
      <c r="M11" s="23"/>
      <c r="O11" s="6" t="s">
        <v>4</v>
      </c>
      <c r="P11" s="6" t="s">
        <v>5</v>
      </c>
      <c r="Q11" s="6" t="s">
        <v>17</v>
      </c>
      <c r="R11" s="22"/>
      <c r="S11" s="16"/>
      <c r="T11" s="23"/>
      <c r="V11" s="8" t="s">
        <v>12</v>
      </c>
      <c r="W11" t="s">
        <v>8</v>
      </c>
      <c r="X11" s="3">
        <v>1</v>
      </c>
      <c r="Y11" s="22"/>
      <c r="Z11" s="16"/>
      <c r="AA11" s="23"/>
    </row>
    <row r="12" spans="1:27">
      <c r="A12">
        <v>10</v>
      </c>
      <c r="B12" t="s">
        <v>13</v>
      </c>
      <c r="C12" t="s">
        <v>14</v>
      </c>
      <c r="D12" t="s">
        <v>12</v>
      </c>
      <c r="E12" t="s">
        <v>9</v>
      </c>
      <c r="F12" t="s">
        <v>12</v>
      </c>
      <c r="K12" s="22"/>
      <c r="L12" s="16"/>
      <c r="M12" s="23"/>
      <c r="O12" s="9" t="s">
        <v>10</v>
      </c>
      <c r="P12" t="s">
        <v>12</v>
      </c>
      <c r="Q12" s="3">
        <v>1</v>
      </c>
      <c r="R12" s="22">
        <f>-Q12/2*LOG(Q12/2,2) + -Q13/2*LOG(Q13/2,2)</f>
        <v>1</v>
      </c>
      <c r="S12" s="16">
        <f>2/5*R12 + 3/5*R14</f>
        <v>0.95097750043269369</v>
      </c>
      <c r="T12" s="23">
        <f>S2-S12</f>
        <v>1.9973094021974891E-2</v>
      </c>
      <c r="V12" s="7" t="s">
        <v>23</v>
      </c>
      <c r="W12" s="7"/>
      <c r="X12" s="12">
        <v>5</v>
      </c>
      <c r="Y12" s="22"/>
      <c r="Z12" s="16"/>
      <c r="AA12" s="23"/>
    </row>
    <row r="13" spans="1:27">
      <c r="A13">
        <v>11</v>
      </c>
      <c r="B13" t="s">
        <v>6</v>
      </c>
      <c r="C13" t="s">
        <v>14</v>
      </c>
      <c r="D13" t="s">
        <v>12</v>
      </c>
      <c r="E13" t="s">
        <v>10</v>
      </c>
      <c r="F13" t="s">
        <v>12</v>
      </c>
      <c r="H13" s="2" t="s">
        <v>3</v>
      </c>
      <c r="I13" s="2" t="s">
        <v>5</v>
      </c>
      <c r="J13" s="2" t="s">
        <v>17</v>
      </c>
      <c r="K13" s="22"/>
      <c r="L13" s="16"/>
      <c r="M13" s="23"/>
      <c r="N13" s="2"/>
      <c r="O13" s="8" t="s">
        <v>10</v>
      </c>
      <c r="P13" t="s">
        <v>8</v>
      </c>
      <c r="Q13" s="3">
        <v>1</v>
      </c>
      <c r="R13" s="22"/>
      <c r="S13" s="16"/>
      <c r="T13" s="23"/>
      <c r="Y13" s="22"/>
      <c r="Z13" s="16"/>
      <c r="AA13" s="23"/>
    </row>
    <row r="14" spans="1:27">
      <c r="A14">
        <v>12</v>
      </c>
      <c r="B14" t="s">
        <v>11</v>
      </c>
      <c r="C14" t="s">
        <v>14</v>
      </c>
      <c r="D14" t="s">
        <v>8</v>
      </c>
      <c r="E14" t="s">
        <v>10</v>
      </c>
      <c r="F14" t="s">
        <v>12</v>
      </c>
      <c r="H14" t="s">
        <v>8</v>
      </c>
      <c r="I14" t="s">
        <v>12</v>
      </c>
      <c r="J14" s="3">
        <v>3</v>
      </c>
      <c r="K14" s="22">
        <f>-( J14/SUM(J14:J15)*LOG(J14/SUM(J14:J15),2) + J15/SUM(J14:J15)*LOG(J15/SUM(J14:J15),2) )</f>
        <v>0.98522813603425163</v>
      </c>
      <c r="L14" s="16">
        <f>7/14*K14 + 7/14*K16</f>
        <v>0.78845045730828955</v>
      </c>
      <c r="M14" s="23">
        <f>$L$2-L14</f>
        <v>0.15183550136234136</v>
      </c>
      <c r="O14" s="9" t="s">
        <v>9</v>
      </c>
      <c r="P14" t="s">
        <v>12</v>
      </c>
      <c r="Q14" s="3">
        <v>1</v>
      </c>
      <c r="R14" s="22">
        <f>-Q14/3*LOG(Q14/3,2) + -Q15/3*LOG(Q15/3,2)</f>
        <v>0.91829583405448956</v>
      </c>
      <c r="S14" s="16"/>
      <c r="T14" s="23"/>
      <c r="V14" s="24" t="s">
        <v>4</v>
      </c>
      <c r="W14" s="6" t="s">
        <v>5</v>
      </c>
      <c r="X14" s="6" t="s">
        <v>17</v>
      </c>
      <c r="Y14" s="22"/>
      <c r="Z14" s="16"/>
      <c r="AA14" s="23"/>
    </row>
    <row r="15" spans="1:27">
      <c r="A15">
        <v>13</v>
      </c>
      <c r="B15" t="s">
        <v>11</v>
      </c>
      <c r="C15" t="s">
        <v>7</v>
      </c>
      <c r="D15" t="s">
        <v>12</v>
      </c>
      <c r="E15" t="s">
        <v>9</v>
      </c>
      <c r="F15" t="s">
        <v>12</v>
      </c>
      <c r="H15" t="s">
        <v>8</v>
      </c>
      <c r="I15" t="s">
        <v>8</v>
      </c>
      <c r="J15" s="3">
        <v>4</v>
      </c>
      <c r="K15" s="22"/>
      <c r="L15" s="16"/>
      <c r="M15" s="23"/>
      <c r="O15" s="8" t="s">
        <v>9</v>
      </c>
      <c r="P15" t="s">
        <v>8</v>
      </c>
      <c r="Q15" s="3">
        <v>2</v>
      </c>
      <c r="R15" s="22"/>
      <c r="S15" s="16"/>
      <c r="T15" s="23"/>
      <c r="V15" s="8" t="s">
        <v>10</v>
      </c>
      <c r="W15" t="s">
        <v>8</v>
      </c>
      <c r="X15" s="3">
        <v>2</v>
      </c>
      <c r="Y15" s="22">
        <f>X15/2*LOG(X15/2,2)</f>
        <v>0</v>
      </c>
      <c r="Z15" s="16">
        <f>2/5*Y15 + 3/5*Y16</f>
        <v>0</v>
      </c>
      <c r="AA15" s="23">
        <f>Z2-Z15</f>
        <v>0.97095059445466858</v>
      </c>
    </row>
    <row r="16" spans="1:27">
      <c r="A16">
        <v>14</v>
      </c>
      <c r="B16" t="s">
        <v>13</v>
      </c>
      <c r="C16" t="s">
        <v>14</v>
      </c>
      <c r="D16" t="s">
        <v>8</v>
      </c>
      <c r="E16" t="s">
        <v>10</v>
      </c>
      <c r="F16" t="s">
        <v>8</v>
      </c>
      <c r="H16" t="s">
        <v>12</v>
      </c>
      <c r="I16" t="s">
        <v>12</v>
      </c>
      <c r="J16" s="3">
        <v>6</v>
      </c>
      <c r="K16" s="22">
        <f>-( J16/SUM(J16:J17)*LOG(J16/SUM(J16:J17),2) + J17/SUM(J16:J17)*LOG(J17/SUM(J16:J17),2) )</f>
        <v>0.59167277858232747</v>
      </c>
      <c r="L16" s="16"/>
      <c r="M16" s="23"/>
      <c r="O16" s="7" t="s">
        <v>23</v>
      </c>
      <c r="P16" s="7"/>
      <c r="Q16" s="12">
        <v>5</v>
      </c>
      <c r="R16" s="22"/>
      <c r="S16" s="16"/>
      <c r="T16" s="23"/>
      <c r="V16" s="8" t="s">
        <v>9</v>
      </c>
      <c r="W16" t="s">
        <v>12</v>
      </c>
      <c r="X16" s="3">
        <v>3</v>
      </c>
      <c r="Y16" s="22">
        <f>X16/3*LOG(X16/3,2)</f>
        <v>0</v>
      </c>
      <c r="Z16" s="16"/>
      <c r="AA16" s="23"/>
    </row>
    <row r="17" spans="8:30">
      <c r="H17" t="s">
        <v>12</v>
      </c>
      <c r="I17" t="s">
        <v>8</v>
      </c>
      <c r="J17" s="3">
        <v>1</v>
      </c>
      <c r="K17" s="22"/>
      <c r="L17" s="16"/>
      <c r="M17" s="23"/>
      <c r="R17" s="22"/>
      <c r="S17" s="16"/>
      <c r="T17" s="23"/>
      <c r="V17" s="7" t="s">
        <v>23</v>
      </c>
      <c r="W17" s="7"/>
      <c r="X17" s="12">
        <v>5</v>
      </c>
      <c r="Y17" s="22"/>
      <c r="Z17" s="16"/>
      <c r="AA17" s="23"/>
      <c r="AB17" s="33" t="s">
        <v>36</v>
      </c>
    </row>
    <row r="18" spans="8:30">
      <c r="H18" t="s">
        <v>23</v>
      </c>
      <c r="J18" s="3">
        <v>14</v>
      </c>
      <c r="K18" s="22"/>
      <c r="L18" s="16"/>
      <c r="M18" s="23"/>
      <c r="O18" s="25" t="s">
        <v>2</v>
      </c>
      <c r="P18" s="6" t="s">
        <v>5</v>
      </c>
      <c r="Q18" s="6" t="s">
        <v>17</v>
      </c>
      <c r="R18" s="22"/>
      <c r="S18" s="16"/>
      <c r="T18" s="23"/>
      <c r="Y18" s="22"/>
      <c r="Z18" s="16"/>
      <c r="AA18" s="23"/>
    </row>
    <row r="19" spans="8:30">
      <c r="K19" s="22"/>
      <c r="L19" s="16"/>
      <c r="M19" s="23"/>
      <c r="O19" s="8" t="s">
        <v>7</v>
      </c>
      <c r="P19" t="s">
        <v>8</v>
      </c>
      <c r="Q19" s="3">
        <v>2</v>
      </c>
      <c r="R19" s="22">
        <f>Q19/2*LOG(Q19/2,2)</f>
        <v>0</v>
      </c>
      <c r="S19" s="16">
        <f>2/5*R19 + Q20/5*R20 + 2/5*R21</f>
        <v>0.4</v>
      </c>
      <c r="T19" s="23">
        <f>S2-S19</f>
        <v>0.57095059445466856</v>
      </c>
      <c r="Y19" s="22"/>
      <c r="Z19" s="16"/>
      <c r="AA19" s="23"/>
      <c r="AB19" s="33" t="s">
        <v>40</v>
      </c>
      <c r="AC19" s="37" t="s">
        <v>41</v>
      </c>
      <c r="AD19" s="36" t="s">
        <v>39</v>
      </c>
    </row>
    <row r="20" spans="8:30">
      <c r="H20" s="2" t="s">
        <v>4</v>
      </c>
      <c r="I20" s="2" t="s">
        <v>5</v>
      </c>
      <c r="J20" s="2" t="s">
        <v>17</v>
      </c>
      <c r="K20" s="22"/>
      <c r="L20" s="16"/>
      <c r="M20" s="23"/>
      <c r="N20" s="2"/>
      <c r="O20" s="8" t="s">
        <v>15</v>
      </c>
      <c r="P20" t="s">
        <v>12</v>
      </c>
      <c r="Q20" s="3">
        <v>1</v>
      </c>
      <c r="R20" s="22">
        <f>Q20/1*LOG(Q20/1,2)</f>
        <v>0</v>
      </c>
      <c r="S20" s="16"/>
      <c r="T20" s="23"/>
      <c r="Y20" s="22"/>
      <c r="Z20" s="16"/>
      <c r="AA20" s="23"/>
      <c r="AB20" s="35">
        <f>(5-3+2-1)/(5+2)</f>
        <v>0.42857142857142855</v>
      </c>
      <c r="AD20">
        <f>(2/5)*((2-2+2-1)/(2+2))+(3/5)*((3-3+2-1)/(3+2))</f>
        <v>0.22</v>
      </c>
    </row>
    <row r="21" spans="8:30">
      <c r="H21" t="s">
        <v>10</v>
      </c>
      <c r="I21" t="s">
        <v>12</v>
      </c>
      <c r="J21" s="3">
        <v>3</v>
      </c>
      <c r="K21" s="22">
        <f>-( J21/SUM(J21:J22)*LOG(J21/SUM(J21:J22),2) + J22/SUM(J21:J22)*LOG(J22/SUM(J21:J22),2) )</f>
        <v>1</v>
      </c>
      <c r="L21" s="16">
        <f>6/14*K21 + 8/14*K23</f>
        <v>0.89215892826236165</v>
      </c>
      <c r="M21" s="23">
        <f>$L$2-L21</f>
        <v>4.8127030408269267E-2</v>
      </c>
      <c r="O21" s="10" t="s">
        <v>14</v>
      </c>
      <c r="P21" t="s">
        <v>12</v>
      </c>
      <c r="Q21" s="3">
        <v>1</v>
      </c>
      <c r="R21" s="22">
        <f>-Q21/2*LOG(Q21/2,2) + -Q22/2*LOG(Q22/2,2)</f>
        <v>1</v>
      </c>
      <c r="S21" s="16"/>
      <c r="T21" s="23"/>
      <c r="Y21" s="22"/>
      <c r="Z21" s="16"/>
      <c r="AA21" s="23"/>
    </row>
    <row r="22" spans="8:30">
      <c r="H22" t="s">
        <v>10</v>
      </c>
      <c r="I22" t="s">
        <v>8</v>
      </c>
      <c r="J22" s="3">
        <v>3</v>
      </c>
      <c r="K22" s="22"/>
      <c r="L22" s="16"/>
      <c r="M22" s="23"/>
      <c r="O22" s="8" t="s">
        <v>14</v>
      </c>
      <c r="P22" t="s">
        <v>8</v>
      </c>
      <c r="Q22" s="3">
        <v>1</v>
      </c>
      <c r="R22" s="22"/>
      <c r="S22" s="16"/>
      <c r="T22" s="23"/>
      <c r="Y22" s="22"/>
      <c r="Z22" s="16"/>
      <c r="AA22" s="23"/>
      <c r="AB22" s="33" t="s">
        <v>43</v>
      </c>
    </row>
    <row r="23" spans="8:30">
      <c r="H23" t="s">
        <v>9</v>
      </c>
      <c r="I23" t="s">
        <v>12</v>
      </c>
      <c r="J23" s="3">
        <v>6</v>
      </c>
      <c r="K23" s="22">
        <f>-( J23/SUM(J23:J24)*LOG(J23/SUM(J23:J24),2) + J24/SUM(J23:J24)*LOG(J24/SUM(J23:J24),2) )</f>
        <v>0.81127812445913283</v>
      </c>
      <c r="L23" s="16"/>
      <c r="M23" s="23"/>
      <c r="O23" s="7" t="s">
        <v>23</v>
      </c>
      <c r="P23" s="7"/>
      <c r="Q23" s="12">
        <v>5</v>
      </c>
      <c r="R23" s="22"/>
      <c r="S23" s="16"/>
      <c r="T23" s="23"/>
      <c r="X23" s="5" t="s">
        <v>12</v>
      </c>
      <c r="Y23" s="22"/>
      <c r="Z23" s="16"/>
      <c r="AA23" s="23"/>
      <c r="AB23" s="33" t="s">
        <v>44</v>
      </c>
    </row>
    <row r="24" spans="8:30">
      <c r="H24" t="s">
        <v>9</v>
      </c>
      <c r="I24" t="s">
        <v>8</v>
      </c>
      <c r="J24" s="3">
        <v>2</v>
      </c>
      <c r="K24" s="22"/>
      <c r="L24" s="16"/>
      <c r="M24" s="23"/>
      <c r="R24" s="22"/>
      <c r="S24" s="16"/>
      <c r="T24" s="23"/>
      <c r="W24" s="5" t="s">
        <v>8</v>
      </c>
      <c r="Y24" s="22"/>
      <c r="Z24" s="16"/>
      <c r="AA24" s="23"/>
    </row>
    <row r="25" spans="8:30">
      <c r="H25" t="s">
        <v>23</v>
      </c>
      <c r="J25" s="3">
        <v>14</v>
      </c>
      <c r="K25" s="22"/>
      <c r="L25" s="16"/>
      <c r="M25" s="23"/>
      <c r="R25" s="22"/>
      <c r="S25" s="16"/>
      <c r="T25" s="23"/>
      <c r="Y25" s="22"/>
      <c r="Z25" s="16"/>
      <c r="AA25" s="23"/>
    </row>
    <row r="26" spans="8:30">
      <c r="K26" s="22"/>
      <c r="L26" s="16"/>
      <c r="M26" s="23"/>
      <c r="R26" s="22"/>
      <c r="S26" s="16"/>
      <c r="T26" s="23"/>
      <c r="Y26" s="22"/>
      <c r="Z26" s="16"/>
      <c r="AA26" s="23"/>
    </row>
    <row r="27" spans="8:30">
      <c r="H27" s="2" t="s">
        <v>2</v>
      </c>
      <c r="I27" s="2" t="s">
        <v>5</v>
      </c>
      <c r="J27" s="2" t="s">
        <v>17</v>
      </c>
      <c r="K27" s="22"/>
      <c r="L27" s="16"/>
      <c r="M27" s="23"/>
      <c r="N27" s="2"/>
      <c r="O27" s="2"/>
      <c r="P27" s="2"/>
      <c r="R27" s="22"/>
      <c r="S27" s="16"/>
      <c r="T27" s="23"/>
      <c r="Y27" s="22"/>
      <c r="Z27" s="16"/>
      <c r="AA27" s="23"/>
    </row>
    <row r="28" spans="8:30">
      <c r="H28" t="s">
        <v>7</v>
      </c>
      <c r="I28" t="s">
        <v>12</v>
      </c>
      <c r="J28" s="3">
        <v>2</v>
      </c>
      <c r="K28" s="22">
        <f>-( J28/SUM(J28:J29)*LOG(J28/SUM(J28:J29),2) + J29/SUM(J28:J29)*LOG(J29/SUM(J28:J29),2) )</f>
        <v>1</v>
      </c>
      <c r="L28" s="16">
        <f>4/14*K28 + 4/14*K30 + 6/14*K32</f>
        <v>0.91106339301167627</v>
      </c>
      <c r="M28" s="23">
        <f>$L$2-L28</f>
        <v>2.9222565658954647E-2</v>
      </c>
      <c r="R28" s="22"/>
      <c r="S28" s="16"/>
      <c r="T28" s="23"/>
      <c r="Y28" s="22"/>
      <c r="Z28" s="16"/>
      <c r="AA28" s="23"/>
    </row>
    <row r="29" spans="8:30">
      <c r="H29" t="s">
        <v>7</v>
      </c>
      <c r="I29" t="s">
        <v>8</v>
      </c>
      <c r="J29" s="3">
        <v>2</v>
      </c>
      <c r="K29" s="22"/>
      <c r="L29" s="16"/>
      <c r="M29" s="23"/>
      <c r="O29" s="5"/>
      <c r="Q29" s="5" t="s">
        <v>12</v>
      </c>
      <c r="R29" s="22"/>
      <c r="S29" s="16"/>
      <c r="T29" s="23"/>
      <c r="Y29" s="22"/>
      <c r="Z29" s="16"/>
      <c r="AA29" s="23"/>
    </row>
    <row r="30" spans="8:30">
      <c r="H30" t="s">
        <v>15</v>
      </c>
      <c r="I30" t="s">
        <v>12</v>
      </c>
      <c r="J30" s="3">
        <v>3</v>
      </c>
      <c r="K30" s="22">
        <f>-( J30/SUM(J30:J31)*LOG(J30/SUM(J30:J31),2) + J31/SUM(J30:J31)*LOG(J31/SUM(J30:J31),2) )</f>
        <v>0.81127812445913283</v>
      </c>
      <c r="L30" s="16"/>
      <c r="M30" s="23"/>
      <c r="R30" s="22"/>
      <c r="S30" s="16"/>
      <c r="T30" s="23"/>
      <c r="Y30" s="22"/>
      <c r="Z30" s="16"/>
      <c r="AA30" s="23"/>
    </row>
    <row r="31" spans="8:30">
      <c r="H31" t="s">
        <v>15</v>
      </c>
      <c r="I31" t="s">
        <v>8</v>
      </c>
      <c r="J31" s="3">
        <v>1</v>
      </c>
      <c r="K31" s="22"/>
      <c r="L31" s="16"/>
      <c r="M31" s="23"/>
      <c r="P31" s="5" t="s">
        <v>34</v>
      </c>
      <c r="R31" s="22"/>
      <c r="S31" s="16"/>
      <c r="T31" s="23"/>
      <c r="Y31" s="22"/>
      <c r="Z31" s="16"/>
      <c r="AA31" s="23"/>
    </row>
    <row r="32" spans="8:30">
      <c r="H32" t="s">
        <v>14</v>
      </c>
      <c r="I32" t="s">
        <v>12</v>
      </c>
      <c r="J32" s="3">
        <v>4</v>
      </c>
      <c r="K32" s="22">
        <f>-( J32/SUM(J32:J33)*LOG(J32/SUM(J32:J33),2) + J33/SUM(J32:J33)*LOG(J33/SUM(J32:J33),2) )</f>
        <v>0.91829583405448956</v>
      </c>
      <c r="L32" s="16"/>
      <c r="M32" s="23"/>
      <c r="R32" s="22"/>
      <c r="S32" s="16"/>
      <c r="T32" s="23"/>
      <c r="Y32" s="22"/>
      <c r="Z32" s="16"/>
      <c r="AA32" s="23"/>
    </row>
    <row r="33" spans="7:27">
      <c r="H33" t="s">
        <v>14</v>
      </c>
      <c r="I33" t="s">
        <v>8</v>
      </c>
      <c r="J33" s="3">
        <v>2</v>
      </c>
      <c r="K33" s="22"/>
      <c r="L33" s="16"/>
      <c r="M33" s="23"/>
      <c r="R33" s="22"/>
      <c r="S33" s="16"/>
      <c r="T33" s="23"/>
      <c r="Y33" s="22"/>
      <c r="Z33" s="16"/>
      <c r="AA33" s="23"/>
    </row>
    <row r="34" spans="7:27">
      <c r="H34" t="s">
        <v>23</v>
      </c>
      <c r="J34" s="3">
        <v>14</v>
      </c>
    </row>
    <row r="40" spans="7:27">
      <c r="G40" s="20" t="s">
        <v>6</v>
      </c>
      <c r="I40" s="21" t="s">
        <v>13</v>
      </c>
    </row>
    <row r="41" spans="7:27">
      <c r="H41" s="8" t="s">
        <v>11</v>
      </c>
    </row>
  </sheetData>
  <autoFilter ref="A2:F16" xr:uid="{00000000-0009-0000-0000-000000000000}"/>
  <mergeCells count="3">
    <mergeCell ref="H2:H4"/>
    <mergeCell ref="O2:O4"/>
    <mergeCell ref="V2:V4"/>
  </mergeCells>
  <pageMargins left="0.75" right="0.75" top="1" bottom="1" header="0.5" footer="0.5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0" tint="-0.249977111117893"/>
  </sheetPr>
  <dimension ref="A1:O37"/>
  <sheetViews>
    <sheetView topLeftCell="A4" zoomScaleNormal="100" workbookViewId="0">
      <selection activeCell="O25" sqref="M22:O25"/>
    </sheetView>
  </sheetViews>
  <sheetFormatPr defaultColWidth="9" defaultRowHeight="15"/>
  <cols>
    <col min="1" max="1" width="10.7109375" bestFit="1" customWidth="1"/>
    <col min="2" max="2" width="10.85546875" bestFit="1" customWidth="1"/>
    <col min="3" max="3" width="14.5703125" bestFit="1" customWidth="1"/>
    <col min="4" max="5" width="10.7109375" bestFit="1" customWidth="1"/>
    <col min="6" max="6" width="11.85546875"/>
    <col min="7" max="7" width="10.85546875" bestFit="1" customWidth="1"/>
    <col min="8" max="10" width="12.5703125" bestFit="1" customWidth="1"/>
    <col min="11" max="11" width="10.7109375" bestFit="1" customWidth="1"/>
    <col min="13" max="13" width="10.85546875" bestFit="1" customWidth="1"/>
    <col min="14" max="14" width="8.85546875" bestFit="1" customWidth="1"/>
    <col min="15" max="15" width="10.85546875" bestFit="1" customWidth="1"/>
    <col min="16" max="16" width="10.7109375" bestFit="1" customWidth="1"/>
  </cols>
  <sheetData>
    <row r="1" spans="1:15">
      <c r="A1" t="s">
        <v>1</v>
      </c>
      <c r="B1" t="s">
        <v>16</v>
      </c>
    </row>
    <row r="3" spans="1:15">
      <c r="A3" t="s">
        <v>17</v>
      </c>
      <c r="B3" t="s">
        <v>4</v>
      </c>
      <c r="G3" s="2" t="s">
        <v>17</v>
      </c>
      <c r="H3" s="2" t="s">
        <v>1</v>
      </c>
      <c r="M3" s="2" t="s">
        <v>1</v>
      </c>
      <c r="N3" s="2" t="s">
        <v>5</v>
      </c>
      <c r="O3" t="s">
        <v>17</v>
      </c>
    </row>
    <row r="4" spans="1:15">
      <c r="A4" t="s">
        <v>5</v>
      </c>
      <c r="B4" t="s">
        <v>10</v>
      </c>
      <c r="C4" t="s">
        <v>9</v>
      </c>
      <c r="D4" t="s">
        <v>18</v>
      </c>
      <c r="G4" s="2" t="s">
        <v>5</v>
      </c>
      <c r="H4" t="s">
        <v>11</v>
      </c>
      <c r="I4" t="s">
        <v>13</v>
      </c>
      <c r="J4" t="s">
        <v>6</v>
      </c>
      <c r="K4" t="s">
        <v>23</v>
      </c>
      <c r="M4" t="s">
        <v>6</v>
      </c>
      <c r="N4" t="s">
        <v>12</v>
      </c>
      <c r="O4" s="3">
        <v>2</v>
      </c>
    </row>
    <row r="5" spans="1:15">
      <c r="A5" t="s">
        <v>12</v>
      </c>
      <c r="B5">
        <v>3</v>
      </c>
      <c r="C5">
        <v>6</v>
      </c>
      <c r="D5">
        <v>9</v>
      </c>
      <c r="G5" t="s">
        <v>12</v>
      </c>
      <c r="H5" s="3">
        <v>4</v>
      </c>
      <c r="I5" s="3">
        <v>3</v>
      </c>
      <c r="J5" s="3">
        <v>2</v>
      </c>
      <c r="K5" s="3">
        <v>9</v>
      </c>
      <c r="M5" t="s">
        <v>6</v>
      </c>
      <c r="N5" t="s">
        <v>8</v>
      </c>
      <c r="O5" s="3">
        <v>3</v>
      </c>
    </row>
    <row r="6" spans="1:15">
      <c r="A6" t="s">
        <v>8</v>
      </c>
      <c r="B6">
        <v>3</v>
      </c>
      <c r="C6">
        <v>2</v>
      </c>
      <c r="D6">
        <v>5</v>
      </c>
      <c r="G6" t="s">
        <v>8</v>
      </c>
      <c r="H6" s="3"/>
      <c r="I6" s="3">
        <v>2</v>
      </c>
      <c r="J6" s="3">
        <v>3</v>
      </c>
      <c r="K6" s="3">
        <v>5</v>
      </c>
      <c r="M6" t="s">
        <v>11</v>
      </c>
      <c r="N6" t="s">
        <v>12</v>
      </c>
      <c r="O6" s="3">
        <v>4</v>
      </c>
    </row>
    <row r="7" spans="1:15">
      <c r="A7" t="s">
        <v>18</v>
      </c>
      <c r="B7">
        <v>6</v>
      </c>
      <c r="C7">
        <v>8</v>
      </c>
      <c r="D7">
        <v>14</v>
      </c>
      <c r="G7" t="s">
        <v>23</v>
      </c>
      <c r="H7" s="3">
        <v>4</v>
      </c>
      <c r="I7" s="3">
        <v>5</v>
      </c>
      <c r="J7" s="3">
        <v>5</v>
      </c>
      <c r="K7" s="3">
        <v>14</v>
      </c>
      <c r="M7" t="s">
        <v>13</v>
      </c>
      <c r="N7" t="s">
        <v>12</v>
      </c>
      <c r="O7" s="3">
        <v>3</v>
      </c>
    </row>
    <row r="8" spans="1:15">
      <c r="M8" t="s">
        <v>13</v>
      </c>
      <c r="N8" t="s">
        <v>8</v>
      </c>
      <c r="O8" s="3">
        <v>2</v>
      </c>
    </row>
    <row r="9" spans="1:15">
      <c r="M9" t="s">
        <v>23</v>
      </c>
      <c r="O9" s="3">
        <v>14</v>
      </c>
    </row>
    <row r="10" spans="1:15">
      <c r="A10" s="2" t="s">
        <v>1</v>
      </c>
      <c r="B10" t="s">
        <v>24</v>
      </c>
      <c r="G10" s="2" t="s">
        <v>1</v>
      </c>
      <c r="H10" t="s">
        <v>24</v>
      </c>
    </row>
    <row r="11" spans="1:15">
      <c r="M11" s="2" t="s">
        <v>1</v>
      </c>
      <c r="N11" t="s">
        <v>13</v>
      </c>
    </row>
    <row r="12" spans="1:15">
      <c r="A12" s="2" t="s">
        <v>17</v>
      </c>
      <c r="B12" s="2" t="s">
        <v>2</v>
      </c>
      <c r="G12" s="2" t="s">
        <v>17</v>
      </c>
      <c r="H12" s="2" t="s">
        <v>3</v>
      </c>
    </row>
    <row r="13" spans="1:15">
      <c r="A13" s="2" t="s">
        <v>5</v>
      </c>
      <c r="B13" t="s">
        <v>7</v>
      </c>
      <c r="C13" t="s">
        <v>15</v>
      </c>
      <c r="D13" t="s">
        <v>14</v>
      </c>
      <c r="E13" t="s">
        <v>23</v>
      </c>
      <c r="G13" s="2" t="s">
        <v>5</v>
      </c>
      <c r="H13" t="s">
        <v>8</v>
      </c>
      <c r="I13" t="s">
        <v>12</v>
      </c>
      <c r="J13" t="s">
        <v>23</v>
      </c>
      <c r="M13" s="2" t="s">
        <v>3</v>
      </c>
      <c r="N13" s="2" t="s">
        <v>5</v>
      </c>
      <c r="O13" t="s">
        <v>17</v>
      </c>
    </row>
    <row r="14" spans="1:15">
      <c r="A14" t="s">
        <v>12</v>
      </c>
      <c r="B14" s="3">
        <v>2</v>
      </c>
      <c r="C14" s="3">
        <v>3</v>
      </c>
      <c r="D14" s="3">
        <v>4</v>
      </c>
      <c r="E14" s="3">
        <v>9</v>
      </c>
      <c r="G14" t="s">
        <v>12</v>
      </c>
      <c r="H14" s="3">
        <v>3</v>
      </c>
      <c r="I14" s="3">
        <v>6</v>
      </c>
      <c r="J14" s="3">
        <v>9</v>
      </c>
      <c r="M14" t="s">
        <v>8</v>
      </c>
      <c r="N14" t="s">
        <v>12</v>
      </c>
      <c r="O14" s="3">
        <v>1</v>
      </c>
    </row>
    <row r="15" spans="1:15">
      <c r="A15" t="s">
        <v>8</v>
      </c>
      <c r="B15" s="3">
        <v>2</v>
      </c>
      <c r="C15" s="3">
        <v>1</v>
      </c>
      <c r="D15" s="3">
        <v>2</v>
      </c>
      <c r="E15" s="3">
        <v>5</v>
      </c>
      <c r="G15" t="s">
        <v>8</v>
      </c>
      <c r="H15" s="3">
        <v>4</v>
      </c>
      <c r="I15" s="3">
        <v>1</v>
      </c>
      <c r="J15" s="3">
        <v>5</v>
      </c>
      <c r="M15" t="s">
        <v>8</v>
      </c>
      <c r="N15" t="s">
        <v>8</v>
      </c>
      <c r="O15" s="3">
        <v>1</v>
      </c>
    </row>
    <row r="16" spans="1:15">
      <c r="A16" t="s">
        <v>23</v>
      </c>
      <c r="B16" s="3">
        <v>4</v>
      </c>
      <c r="C16" s="3">
        <v>4</v>
      </c>
      <c r="D16" s="3">
        <v>6</v>
      </c>
      <c r="E16" s="3">
        <v>14</v>
      </c>
      <c r="G16" t="s">
        <v>23</v>
      </c>
      <c r="H16" s="3">
        <v>7</v>
      </c>
      <c r="I16" s="3">
        <v>7</v>
      </c>
      <c r="J16" s="3">
        <v>14</v>
      </c>
      <c r="M16" t="s">
        <v>12</v>
      </c>
      <c r="N16" t="s">
        <v>12</v>
      </c>
      <c r="O16" s="3">
        <v>2</v>
      </c>
    </row>
    <row r="17" spans="1:15">
      <c r="M17" t="s">
        <v>12</v>
      </c>
      <c r="N17" t="s">
        <v>8</v>
      </c>
      <c r="O17" s="3">
        <v>1</v>
      </c>
    </row>
    <row r="18" spans="1:15">
      <c r="M18" t="s">
        <v>23</v>
      </c>
      <c r="O18" s="3">
        <v>5</v>
      </c>
    </row>
    <row r="20" spans="1:15">
      <c r="M20" s="2" t="s">
        <v>1</v>
      </c>
      <c r="N20" t="s">
        <v>13</v>
      </c>
    </row>
    <row r="22" spans="1:15">
      <c r="M22" s="2" t="s">
        <v>4</v>
      </c>
      <c r="N22" s="2" t="s">
        <v>5</v>
      </c>
      <c r="O22" t="s">
        <v>17</v>
      </c>
    </row>
    <row r="23" spans="1:15">
      <c r="A23" s="2" t="s">
        <v>5</v>
      </c>
      <c r="B23" t="s">
        <v>17</v>
      </c>
      <c r="M23" t="s">
        <v>10</v>
      </c>
      <c r="N23" t="s">
        <v>8</v>
      </c>
      <c r="O23" s="3">
        <v>2</v>
      </c>
    </row>
    <row r="24" spans="1:15">
      <c r="A24" t="s">
        <v>12</v>
      </c>
      <c r="B24" s="3">
        <v>9</v>
      </c>
      <c r="M24" t="s">
        <v>9</v>
      </c>
      <c r="N24" t="s">
        <v>12</v>
      </c>
      <c r="O24" s="3">
        <v>3</v>
      </c>
    </row>
    <row r="25" spans="1:15">
      <c r="A25" t="s">
        <v>8</v>
      </c>
      <c r="B25" s="3">
        <v>5</v>
      </c>
      <c r="M25" t="s">
        <v>23</v>
      </c>
      <c r="O25" s="3">
        <v>5</v>
      </c>
    </row>
    <row r="26" spans="1:15">
      <c r="A26" t="s">
        <v>23</v>
      </c>
      <c r="B26" s="3">
        <v>14</v>
      </c>
    </row>
    <row r="30" spans="1:15">
      <c r="M30" s="2" t="s">
        <v>1</v>
      </c>
      <c r="N30" t="s">
        <v>6</v>
      </c>
    </row>
    <row r="32" spans="1:15">
      <c r="M32" s="2" t="s">
        <v>2</v>
      </c>
      <c r="N32" s="2" t="s">
        <v>5</v>
      </c>
      <c r="O32" t="s">
        <v>17</v>
      </c>
    </row>
    <row r="33" spans="13:15">
      <c r="M33" t="s">
        <v>7</v>
      </c>
      <c r="N33" t="s">
        <v>8</v>
      </c>
      <c r="O33" s="3">
        <v>2</v>
      </c>
    </row>
    <row r="34" spans="13:15">
      <c r="M34" t="s">
        <v>15</v>
      </c>
      <c r="N34" t="s">
        <v>12</v>
      </c>
      <c r="O34" s="3">
        <v>1</v>
      </c>
    </row>
    <row r="35" spans="13:15">
      <c r="M35" t="s">
        <v>14</v>
      </c>
      <c r="N35" t="s">
        <v>12</v>
      </c>
      <c r="O35" s="3">
        <v>1</v>
      </c>
    </row>
    <row r="36" spans="13:15">
      <c r="M36" t="s">
        <v>14</v>
      </c>
      <c r="N36" t="s">
        <v>8</v>
      </c>
      <c r="O36" s="3">
        <v>1</v>
      </c>
    </row>
    <row r="37" spans="13:15">
      <c r="M37" t="s">
        <v>23</v>
      </c>
      <c r="O37" s="3">
        <v>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26DA7-9FDF-4F51-B69D-859DA57EFCBB}">
  <sheetPr>
    <tabColor theme="0" tint="-4.9989318521683403E-2"/>
  </sheetPr>
  <dimension ref="K24:R26"/>
  <sheetViews>
    <sheetView topLeftCell="A16" workbookViewId="0">
      <selection activeCell="M36" sqref="M36"/>
    </sheetView>
  </sheetViews>
  <sheetFormatPr defaultRowHeight="15"/>
  <sheetData>
    <row r="24" spans="11:18">
      <c r="R24" s="1" t="s">
        <v>19</v>
      </c>
    </row>
    <row r="25" spans="11:18">
      <c r="K25" s="1" t="s">
        <v>22</v>
      </c>
      <c r="R25" s="1" t="s">
        <v>20</v>
      </c>
    </row>
    <row r="26" spans="11:18">
      <c r="R26" s="1" t="s">
        <v>21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C4.5 - Tree_RaioGanho</vt:lpstr>
      <vt:lpstr>ID3 - Tree_Ganho</vt:lpstr>
      <vt:lpstr>Dinamica</vt:lpstr>
      <vt:lpstr>Tips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bkemmer</dc:creator>
  <cp:lastModifiedBy>Alex</cp:lastModifiedBy>
  <dcterms:created xsi:type="dcterms:W3CDTF">2020-04-08T14:01:01Z</dcterms:created>
  <dcterms:modified xsi:type="dcterms:W3CDTF">2020-05-03T17:59:15Z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1033-11.1.0.9126</vt:lpwstr>
  </property>
</Properties>
</file>