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mca\Documents\AlexDenver\DAS\"/>
    </mc:Choice>
  </mc:AlternateContent>
  <bookViews>
    <workbookView xWindow="0" yWindow="0" windowWidth="21600" windowHeight="9435" firstSheet="5" activeTab="8"/>
  </bookViews>
  <sheets>
    <sheet name="EXA" sheetId="1" r:id="rId1"/>
    <sheet name="EXB" sheetId="2" r:id="rId2"/>
    <sheet name="EXC" sheetId="3" r:id="rId3"/>
    <sheet name="3.1-4" sheetId="4" r:id="rId4"/>
    <sheet name="3.1-5" sheetId="5" r:id="rId5"/>
    <sheet name="3.1-6" sheetId="6" r:id="rId6"/>
    <sheet name="3.1-7" sheetId="7" r:id="rId7"/>
    <sheet name="3.1-8" sheetId="8" r:id="rId8"/>
    <sheet name="Sheet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8" l="1"/>
  <c r="H5" i="8"/>
  <c r="H6" i="8"/>
  <c r="H7" i="8"/>
  <c r="H8" i="8"/>
  <c r="H9" i="8"/>
  <c r="H10" i="8"/>
  <c r="H11" i="8"/>
  <c r="H3" i="8"/>
  <c r="G11" i="8"/>
  <c r="G10" i="8"/>
  <c r="G9" i="8"/>
  <c r="G8" i="8"/>
  <c r="G7" i="8"/>
  <c r="G6" i="8"/>
  <c r="G5" i="8"/>
  <c r="G4" i="8"/>
  <c r="G3" i="8"/>
  <c r="H4" i="7"/>
  <c r="H5" i="7"/>
  <c r="H6" i="7"/>
  <c r="H7" i="7"/>
  <c r="H8" i="7"/>
  <c r="H9" i="7"/>
  <c r="H10" i="7"/>
  <c r="H11" i="7"/>
  <c r="H3" i="7"/>
  <c r="F5" i="6"/>
  <c r="G5" i="6"/>
  <c r="F7" i="6"/>
  <c r="G7" i="6"/>
  <c r="F6" i="6"/>
  <c r="F8" i="6" s="1"/>
  <c r="G6" i="6"/>
  <c r="E6" i="6"/>
  <c r="E8" i="6" s="1"/>
  <c r="E7" i="6"/>
  <c r="E10" i="6"/>
  <c r="E5" i="6"/>
  <c r="F10" i="6"/>
  <c r="G8" i="6"/>
  <c r="F9" i="6"/>
  <c r="G9" i="6"/>
  <c r="E9" i="6"/>
  <c r="B6" i="5"/>
  <c r="B7" i="5"/>
  <c r="B8" i="5"/>
  <c r="C6" i="4"/>
  <c r="C7" i="4"/>
  <c r="C8" i="4"/>
  <c r="C5" i="4"/>
  <c r="F8" i="3"/>
  <c r="F9" i="3"/>
  <c r="F10" i="3"/>
  <c r="F11" i="3"/>
  <c r="F12" i="3"/>
  <c r="F13" i="3"/>
  <c r="F14" i="3"/>
  <c r="F15" i="3"/>
  <c r="F16" i="3"/>
  <c r="F7" i="3"/>
  <c r="E8" i="3"/>
  <c r="E9" i="3"/>
  <c r="E10" i="3"/>
  <c r="E11" i="3"/>
  <c r="E12" i="3"/>
  <c r="E13" i="3"/>
  <c r="E14" i="3"/>
  <c r="E15" i="3"/>
  <c r="E16" i="3"/>
  <c r="E7" i="3"/>
  <c r="D8" i="3"/>
  <c r="D9" i="3"/>
  <c r="D10" i="3"/>
  <c r="D11" i="3"/>
  <c r="D12" i="3"/>
  <c r="D13" i="3"/>
  <c r="D14" i="3"/>
  <c r="D15" i="3"/>
  <c r="D16" i="3"/>
  <c r="D7" i="3"/>
  <c r="C8" i="3"/>
  <c r="C9" i="3"/>
  <c r="C10" i="3"/>
  <c r="C11" i="3"/>
  <c r="C12" i="3"/>
  <c r="C13" i="3"/>
  <c r="C14" i="3"/>
  <c r="C15" i="3"/>
  <c r="C16" i="3"/>
  <c r="C7" i="3"/>
  <c r="D4" i="2"/>
  <c r="D5" i="2"/>
  <c r="D6" i="2"/>
  <c r="D3" i="2"/>
  <c r="E7" i="1"/>
  <c r="E8" i="1"/>
  <c r="E9" i="1"/>
  <c r="E6" i="1"/>
  <c r="F9" i="1"/>
  <c r="F8" i="1"/>
  <c r="F7" i="1"/>
  <c r="F6" i="1"/>
  <c r="G10" i="6" l="1"/>
</calcChain>
</file>

<file path=xl/sharedStrings.xml><?xml version="1.0" encoding="utf-8"?>
<sst xmlns="http://schemas.openxmlformats.org/spreadsheetml/2006/main" count="119" uniqueCount="55">
  <si>
    <t>Week 1</t>
  </si>
  <si>
    <t>Total Sales</t>
  </si>
  <si>
    <t>Total Including GST</t>
  </si>
  <si>
    <t>Tennis</t>
  </si>
  <si>
    <t>Golf</t>
  </si>
  <si>
    <t>Football</t>
  </si>
  <si>
    <t>Netball</t>
  </si>
  <si>
    <t>GST</t>
  </si>
  <si>
    <t>2006 Sales Projection</t>
  </si>
  <si>
    <t>Product Code</t>
  </si>
  <si>
    <t>Retail Price</t>
  </si>
  <si>
    <t>2 to 6</t>
  </si>
  <si>
    <t>Discounted Price</t>
  </si>
  <si>
    <t>Discount for Quantity</t>
  </si>
  <si>
    <t>Over 6 Orders</t>
  </si>
  <si>
    <t>2 to 6 Orders</t>
  </si>
  <si>
    <t>Discount for Qty</t>
  </si>
  <si>
    <t>Over 6</t>
  </si>
  <si>
    <t>Cost/gallon for the first 500</t>
  </si>
  <si>
    <t>Cost/gallon for gallons above 500</t>
  </si>
  <si>
    <t>Number of gallons:</t>
  </si>
  <si>
    <t>Total</t>
  </si>
  <si>
    <t>Cost/gallon for gallons &gt; 1000</t>
  </si>
  <si>
    <t>Print Schedule</t>
  </si>
  <si>
    <t>first</t>
  </si>
  <si>
    <t>next</t>
  </si>
  <si>
    <t>any additional</t>
  </si>
  <si>
    <t>gallons at</t>
  </si>
  <si>
    <t>gallons</t>
  </si>
  <si>
    <t>gallons/price level</t>
  </si>
  <si>
    <t>COST</t>
  </si>
  <si>
    <t>Name</t>
  </si>
  <si>
    <t>Employment Status</t>
  </si>
  <si>
    <t>Health Plan</t>
  </si>
  <si>
    <t>Salary</t>
  </si>
  <si>
    <t>Hire Date</t>
  </si>
  <si>
    <t># Employed</t>
  </si>
  <si>
    <t>Retirement Contribution</t>
  </si>
  <si>
    <t>Gophik</t>
  </si>
  <si>
    <t>part time</t>
  </si>
  <si>
    <t>family</t>
  </si>
  <si>
    <t>Mahfooz</t>
  </si>
  <si>
    <t>full time</t>
  </si>
  <si>
    <t>Bryson</t>
  </si>
  <si>
    <t>Peters</t>
  </si>
  <si>
    <t>Individual</t>
  </si>
  <si>
    <t>deVries</t>
  </si>
  <si>
    <t>Talento</t>
  </si>
  <si>
    <t>Yang</t>
  </si>
  <si>
    <t>other plan</t>
  </si>
  <si>
    <t>Marks</t>
  </si>
  <si>
    <t>Heller</t>
  </si>
  <si>
    <t>s</t>
  </si>
  <si>
    <t>.</t>
  </si>
  <si>
    <t>Health Plan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</si>
</sst>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[$₹-439]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0" xfId="0" applyFont="1" applyFill="1"/>
    <xf numFmtId="0" fontId="0" fillId="3" borderId="1" xfId="0" applyFill="1" applyBorder="1"/>
    <xf numFmtId="165" fontId="0" fillId="3" borderId="1" xfId="0" applyNumberFormat="1" applyFill="1" applyBorder="1"/>
    <xf numFmtId="0" fontId="4" fillId="2" borderId="0" xfId="0" applyFont="1" applyFill="1"/>
    <xf numFmtId="0" fontId="2" fillId="0" borderId="0" xfId="0" applyFont="1"/>
    <xf numFmtId="165" fontId="0" fillId="3" borderId="2" xfId="0" applyNumberFormat="1" applyFill="1" applyBorder="1"/>
    <xf numFmtId="0" fontId="4" fillId="0" borderId="0" xfId="0" applyFont="1" applyFill="1" applyBorder="1"/>
    <xf numFmtId="165" fontId="0" fillId="0" borderId="0" xfId="0" applyNumberFormat="1" applyFill="1" applyBorder="1"/>
    <xf numFmtId="0" fontId="2" fillId="0" borderId="0" xfId="0" applyFont="1" applyAlignment="1">
      <alignment horizontal="center"/>
    </xf>
    <xf numFmtId="16" fontId="0" fillId="0" borderId="0" xfId="0" applyNumberFormat="1"/>
    <xf numFmtId="0" fontId="4" fillId="2" borderId="0" xfId="0" applyFont="1" applyFill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44" fontId="0" fillId="0" borderId="1" xfId="1" applyFont="1" applyBorder="1"/>
    <xf numFmtId="17" fontId="0" fillId="0" borderId="1" xfId="0" applyNumberFormat="1" applyBorder="1"/>
    <xf numFmtId="16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E6" sqref="E6"/>
    </sheetView>
  </sheetViews>
  <sheetFormatPr defaultRowHeight="15" x14ac:dyDescent="0.25"/>
  <cols>
    <col min="2" max="3" width="9.7109375" bestFit="1" customWidth="1"/>
    <col min="4" max="4" width="12" bestFit="1" customWidth="1"/>
    <col min="5" max="5" width="12.140625" bestFit="1" customWidth="1"/>
    <col min="6" max="6" width="18.140625" bestFit="1" customWidth="1"/>
  </cols>
  <sheetData>
    <row r="2" spans="2:6" x14ac:dyDescent="0.25">
      <c r="C2" s="5" t="s">
        <v>7</v>
      </c>
      <c r="D2">
        <v>12.5</v>
      </c>
    </row>
    <row r="5" spans="2:6" x14ac:dyDescent="0.25">
      <c r="B5" s="4"/>
      <c r="C5" s="4" t="s">
        <v>0</v>
      </c>
      <c r="D5" s="4" t="s">
        <v>1</v>
      </c>
      <c r="E5" s="4" t="s">
        <v>7</v>
      </c>
      <c r="F5" s="4" t="s">
        <v>2</v>
      </c>
    </row>
    <row r="6" spans="2:6" x14ac:dyDescent="0.25">
      <c r="B6" s="2" t="s">
        <v>3</v>
      </c>
      <c r="C6" s="3">
        <v>2000</v>
      </c>
      <c r="D6" s="3">
        <v>2000</v>
      </c>
      <c r="E6" s="3">
        <f>$D$2/100*D6</f>
        <v>250</v>
      </c>
      <c r="F6" s="3">
        <f>E6+D6</f>
        <v>2250</v>
      </c>
    </row>
    <row r="7" spans="2:6" x14ac:dyDescent="0.25">
      <c r="B7" s="2" t="s">
        <v>4</v>
      </c>
      <c r="C7" s="3">
        <v>3000</v>
      </c>
      <c r="D7" s="3">
        <v>3000</v>
      </c>
      <c r="E7" s="3">
        <f t="shared" ref="E7:E9" si="0">$D$2/100*D7</f>
        <v>375</v>
      </c>
      <c r="F7" s="3">
        <f>E7+D7</f>
        <v>3375</v>
      </c>
    </row>
    <row r="8" spans="2:6" x14ac:dyDescent="0.25">
      <c r="B8" s="2" t="s">
        <v>5</v>
      </c>
      <c r="C8" s="3">
        <v>1500</v>
      </c>
      <c r="D8" s="3">
        <v>1500</v>
      </c>
      <c r="E8" s="3">
        <f t="shared" si="0"/>
        <v>187.5</v>
      </c>
      <c r="F8" s="3">
        <f>E8+D8</f>
        <v>1687.5</v>
      </c>
    </row>
    <row r="9" spans="2:6" x14ac:dyDescent="0.25">
      <c r="B9" s="2" t="s">
        <v>6</v>
      </c>
      <c r="C9" s="3">
        <v>2000</v>
      </c>
      <c r="D9" s="3">
        <v>2000</v>
      </c>
      <c r="E9" s="3">
        <f t="shared" si="0"/>
        <v>250</v>
      </c>
      <c r="F9" s="3">
        <f>E9+D9</f>
        <v>2250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D9" sqref="D9"/>
    </sheetView>
  </sheetViews>
  <sheetFormatPr defaultRowHeight="15" x14ac:dyDescent="0.25"/>
  <cols>
    <col min="3" max="3" width="14.7109375" customWidth="1"/>
    <col min="4" max="4" width="16.42578125" customWidth="1"/>
    <col min="5" max="5" width="12.140625" bestFit="1" customWidth="1"/>
    <col min="6" max="6" width="18.140625" bestFit="1" customWidth="1"/>
  </cols>
  <sheetData>
    <row r="1" spans="2:6" x14ac:dyDescent="0.25">
      <c r="B1" s="9" t="s">
        <v>8</v>
      </c>
      <c r="C1" s="9"/>
      <c r="D1">
        <v>20</v>
      </c>
    </row>
    <row r="2" spans="2:6" x14ac:dyDescent="0.25">
      <c r="B2" s="4"/>
      <c r="C2" s="4">
        <v>2005</v>
      </c>
      <c r="D2" s="4">
        <v>2006</v>
      </c>
      <c r="E2" s="7"/>
      <c r="F2" s="7"/>
    </row>
    <row r="3" spans="2:6" x14ac:dyDescent="0.25">
      <c r="B3" s="2" t="s">
        <v>3</v>
      </c>
      <c r="C3" s="6">
        <v>104000</v>
      </c>
      <c r="D3" s="3">
        <f>C3+(D1/100)*C3</f>
        <v>124800</v>
      </c>
      <c r="E3" s="8"/>
      <c r="F3" s="8"/>
    </row>
    <row r="4" spans="2:6" x14ac:dyDescent="0.25">
      <c r="B4" s="2" t="s">
        <v>4</v>
      </c>
      <c r="C4" s="6">
        <v>156000</v>
      </c>
      <c r="D4" s="3">
        <f t="shared" ref="D4:D6" si="0">C4+(E2/100)*C4</f>
        <v>156000</v>
      </c>
      <c r="E4" s="8"/>
      <c r="F4" s="8"/>
    </row>
    <row r="5" spans="2:6" x14ac:dyDescent="0.25">
      <c r="B5" s="2" t="s">
        <v>5</v>
      </c>
      <c r="C5" s="6">
        <v>78000</v>
      </c>
      <c r="D5" s="3">
        <f t="shared" si="0"/>
        <v>78000</v>
      </c>
      <c r="E5" s="8"/>
      <c r="F5" s="8"/>
    </row>
    <row r="6" spans="2:6" x14ac:dyDescent="0.25">
      <c r="B6" s="2" t="s">
        <v>6</v>
      </c>
      <c r="C6" s="6">
        <v>100000</v>
      </c>
      <c r="D6" s="3">
        <f t="shared" si="0"/>
        <v>100000</v>
      </c>
      <c r="E6" s="8"/>
      <c r="F6" s="8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15" zoomScaleNormal="115" workbookViewId="0">
      <selection activeCell="C20" sqref="C20"/>
    </sheetView>
  </sheetViews>
  <sheetFormatPr defaultRowHeight="15" x14ac:dyDescent="0.25"/>
  <cols>
    <col min="1" max="1" width="13" bestFit="1" customWidth="1"/>
    <col min="2" max="2" width="11.140625" bestFit="1" customWidth="1"/>
    <col min="3" max="3" width="12.85546875" bestFit="1" customWidth="1"/>
    <col min="4" max="4" width="13.7109375" bestFit="1" customWidth="1"/>
    <col min="5" max="5" width="12.85546875" bestFit="1" customWidth="1"/>
    <col min="6" max="6" width="13.7109375" bestFit="1" customWidth="1"/>
  </cols>
  <sheetData>
    <row r="1" spans="1:6" x14ac:dyDescent="0.25">
      <c r="B1" s="10"/>
    </row>
    <row r="2" spans="1:6" x14ac:dyDescent="0.25">
      <c r="A2" s="13" t="s">
        <v>16</v>
      </c>
      <c r="B2" s="13"/>
    </row>
    <row r="3" spans="1:6" x14ac:dyDescent="0.25">
      <c r="A3" s="12" t="s">
        <v>11</v>
      </c>
      <c r="B3" s="12">
        <v>20</v>
      </c>
    </row>
    <row r="4" spans="1:6" x14ac:dyDescent="0.25">
      <c r="A4" s="12" t="s">
        <v>17</v>
      </c>
      <c r="B4" s="12">
        <v>30</v>
      </c>
    </row>
    <row r="5" spans="1:6" x14ac:dyDescent="0.25">
      <c r="A5" s="1"/>
      <c r="B5" s="4"/>
      <c r="C5" s="11" t="s">
        <v>13</v>
      </c>
      <c r="D5" s="11"/>
      <c r="E5" s="11" t="s">
        <v>12</v>
      </c>
      <c r="F5" s="11"/>
    </row>
    <row r="6" spans="1:6" x14ac:dyDescent="0.25">
      <c r="A6" s="4" t="s">
        <v>9</v>
      </c>
      <c r="B6" s="4" t="s">
        <v>10</v>
      </c>
      <c r="C6" s="4" t="s">
        <v>15</v>
      </c>
      <c r="D6" s="4" t="s">
        <v>14</v>
      </c>
      <c r="E6" s="4" t="s">
        <v>15</v>
      </c>
      <c r="F6" s="4" t="s">
        <v>14</v>
      </c>
    </row>
    <row r="7" spans="1:6" x14ac:dyDescent="0.25">
      <c r="A7" s="12">
        <v>1041</v>
      </c>
      <c r="B7" s="14">
        <v>25</v>
      </c>
      <c r="C7" s="14">
        <f>($B$3/100)*B7</f>
        <v>5</v>
      </c>
      <c r="D7" s="14">
        <f>($B$4/100)*B7</f>
        <v>7.5</v>
      </c>
      <c r="E7" s="14">
        <f>B7-C7</f>
        <v>20</v>
      </c>
      <c r="F7" s="14">
        <f>B7-D7</f>
        <v>17.5</v>
      </c>
    </row>
    <row r="8" spans="1:6" x14ac:dyDescent="0.25">
      <c r="A8" s="12">
        <v>1042</v>
      </c>
      <c r="B8" s="14">
        <v>20</v>
      </c>
      <c r="C8" s="14">
        <f t="shared" ref="C8:C16" si="0">($B$3/100)*B8</f>
        <v>4</v>
      </c>
      <c r="D8" s="14">
        <f t="shared" ref="D8:D16" si="1">($B$4/100)*B8</f>
        <v>6</v>
      </c>
      <c r="E8" s="14">
        <f t="shared" ref="E8:E16" si="2">B8-C8</f>
        <v>16</v>
      </c>
      <c r="F8" s="14">
        <f t="shared" ref="F8:F16" si="3">B8-D8</f>
        <v>14</v>
      </c>
    </row>
    <row r="9" spans="1:6" x14ac:dyDescent="0.25">
      <c r="A9" s="12">
        <v>2923</v>
      </c>
      <c r="B9" s="14">
        <v>3</v>
      </c>
      <c r="C9" s="14">
        <f t="shared" si="0"/>
        <v>0.60000000000000009</v>
      </c>
      <c r="D9" s="14">
        <f t="shared" si="1"/>
        <v>0.89999999999999991</v>
      </c>
      <c r="E9" s="14">
        <f t="shared" si="2"/>
        <v>2.4</v>
      </c>
      <c r="F9" s="14">
        <f t="shared" si="3"/>
        <v>2.1</v>
      </c>
    </row>
    <row r="10" spans="1:6" x14ac:dyDescent="0.25">
      <c r="A10" s="12">
        <v>2930</v>
      </c>
      <c r="B10" s="14">
        <v>20</v>
      </c>
      <c r="C10" s="14">
        <f t="shared" si="0"/>
        <v>4</v>
      </c>
      <c r="D10" s="14">
        <f t="shared" si="1"/>
        <v>6</v>
      </c>
      <c r="E10" s="14">
        <f t="shared" si="2"/>
        <v>16</v>
      </c>
      <c r="F10" s="14">
        <f t="shared" si="3"/>
        <v>14</v>
      </c>
    </row>
    <row r="11" spans="1:6" x14ac:dyDescent="0.25">
      <c r="A11" s="12">
        <v>2941</v>
      </c>
      <c r="B11" s="14">
        <v>30</v>
      </c>
      <c r="C11" s="14">
        <f t="shared" si="0"/>
        <v>6</v>
      </c>
      <c r="D11" s="14">
        <f t="shared" si="1"/>
        <v>9</v>
      </c>
      <c r="E11" s="14">
        <f t="shared" si="2"/>
        <v>24</v>
      </c>
      <c r="F11" s="14">
        <f t="shared" si="3"/>
        <v>21</v>
      </c>
    </row>
    <row r="12" spans="1:6" x14ac:dyDescent="0.25">
      <c r="A12" s="12">
        <v>3601</v>
      </c>
      <c r="B12" s="14">
        <v>12</v>
      </c>
      <c r="C12" s="14">
        <f t="shared" si="0"/>
        <v>2.4000000000000004</v>
      </c>
      <c r="D12" s="14">
        <f t="shared" si="1"/>
        <v>3.5999999999999996</v>
      </c>
      <c r="E12" s="14">
        <f t="shared" si="2"/>
        <v>9.6</v>
      </c>
      <c r="F12" s="14">
        <f t="shared" si="3"/>
        <v>8.4</v>
      </c>
    </row>
    <row r="13" spans="1:6" x14ac:dyDescent="0.25">
      <c r="A13" s="12">
        <v>3602</v>
      </c>
      <c r="B13" s="14">
        <v>20</v>
      </c>
      <c r="C13" s="14">
        <f t="shared" si="0"/>
        <v>4</v>
      </c>
      <c r="D13" s="14">
        <f t="shared" si="1"/>
        <v>6</v>
      </c>
      <c r="E13" s="14">
        <f t="shared" si="2"/>
        <v>16</v>
      </c>
      <c r="F13" s="14">
        <f t="shared" si="3"/>
        <v>14</v>
      </c>
    </row>
    <row r="14" spans="1:6" x14ac:dyDescent="0.25">
      <c r="A14" s="12">
        <v>3610</v>
      </c>
      <c r="B14" s="14">
        <v>40</v>
      </c>
      <c r="C14" s="14">
        <f t="shared" si="0"/>
        <v>8</v>
      </c>
      <c r="D14" s="14">
        <f t="shared" si="1"/>
        <v>12</v>
      </c>
      <c r="E14" s="14">
        <f t="shared" si="2"/>
        <v>32</v>
      </c>
      <c r="F14" s="14">
        <f t="shared" si="3"/>
        <v>28</v>
      </c>
    </row>
    <row r="15" spans="1:6" x14ac:dyDescent="0.25">
      <c r="A15" s="12">
        <v>4020</v>
      </c>
      <c r="B15" s="14">
        <v>15</v>
      </c>
      <c r="C15" s="14">
        <f t="shared" si="0"/>
        <v>3</v>
      </c>
      <c r="D15" s="14">
        <f t="shared" si="1"/>
        <v>4.5</v>
      </c>
      <c r="E15" s="14">
        <f t="shared" si="2"/>
        <v>12</v>
      </c>
      <c r="F15" s="14">
        <f t="shared" si="3"/>
        <v>10.5</v>
      </c>
    </row>
    <row r="16" spans="1:6" x14ac:dyDescent="0.25">
      <c r="A16" s="12">
        <v>4210</v>
      </c>
      <c r="B16" s="14">
        <v>30</v>
      </c>
      <c r="C16" s="14">
        <f t="shared" si="0"/>
        <v>6</v>
      </c>
      <c r="D16" s="14">
        <f t="shared" si="1"/>
        <v>9</v>
      </c>
      <c r="E16" s="14">
        <f t="shared" si="2"/>
        <v>24</v>
      </c>
      <c r="F16" s="14">
        <f t="shared" si="3"/>
        <v>21</v>
      </c>
    </row>
  </sheetData>
  <mergeCells count="3">
    <mergeCell ref="E5:F5"/>
    <mergeCell ref="C5:D5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opLeftCell="B1" workbookViewId="0">
      <selection activeCell="B2" sqref="B2:C8"/>
    </sheetView>
  </sheetViews>
  <sheetFormatPr defaultRowHeight="15" x14ac:dyDescent="0.25"/>
  <cols>
    <col min="2" max="2" width="30.85546875" bestFit="1" customWidth="1"/>
  </cols>
  <sheetData>
    <row r="2" spans="2:3" x14ac:dyDescent="0.25">
      <c r="B2" s="4" t="s">
        <v>18</v>
      </c>
      <c r="C2">
        <v>23</v>
      </c>
    </row>
    <row r="3" spans="2:3" x14ac:dyDescent="0.25">
      <c r="B3" s="4" t="s">
        <v>19</v>
      </c>
      <c r="C3">
        <v>20</v>
      </c>
    </row>
    <row r="4" spans="2:3" x14ac:dyDescent="0.25">
      <c r="B4" s="4" t="s">
        <v>20</v>
      </c>
      <c r="C4" s="4" t="s">
        <v>21</v>
      </c>
    </row>
    <row r="5" spans="2:3" x14ac:dyDescent="0.25">
      <c r="B5" s="12">
        <v>10</v>
      </c>
      <c r="C5" s="12">
        <f>IF(B5&gt;500,((B5-500)*$C$3 + 500*$C$2),B5*$C$2)</f>
        <v>230</v>
      </c>
    </row>
    <row r="6" spans="2:3" x14ac:dyDescent="0.25">
      <c r="B6" s="12">
        <v>483</v>
      </c>
      <c r="C6" s="12">
        <f>IF(B6&gt;500,((B6-500)*$C$3 + 500*$C$2),B6*$C$2)</f>
        <v>11109</v>
      </c>
    </row>
    <row r="7" spans="2:3" x14ac:dyDescent="0.25">
      <c r="B7" s="12">
        <v>500</v>
      </c>
      <c r="C7" s="12">
        <f>IF(B7&gt;500,((B7-500)*$C$3 + 500*$C$2),B7*$C$2)</f>
        <v>11500</v>
      </c>
    </row>
    <row r="8" spans="2:3" x14ac:dyDescent="0.25">
      <c r="B8" s="12">
        <v>1600</v>
      </c>
      <c r="C8" s="12">
        <f>IF(B8&gt;500,((B8-500)*$C$3 + 500*$C$2),B8*$C$2)</f>
        <v>33500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6" sqref="B6"/>
    </sheetView>
  </sheetViews>
  <sheetFormatPr defaultRowHeight="15" x14ac:dyDescent="0.25"/>
  <cols>
    <col min="1" max="1" width="30.85546875" bestFit="1" customWidth="1"/>
  </cols>
  <sheetData>
    <row r="2" spans="1:2" x14ac:dyDescent="0.25">
      <c r="A2" s="4" t="s">
        <v>18</v>
      </c>
      <c r="B2">
        <v>23</v>
      </c>
    </row>
    <row r="3" spans="1:2" x14ac:dyDescent="0.25">
      <c r="A3" s="4" t="s">
        <v>19</v>
      </c>
      <c r="B3">
        <v>20</v>
      </c>
    </row>
    <row r="4" spans="1:2" x14ac:dyDescent="0.25">
      <c r="A4" s="1" t="s">
        <v>22</v>
      </c>
      <c r="B4">
        <v>15</v>
      </c>
    </row>
    <row r="5" spans="1:2" x14ac:dyDescent="0.25">
      <c r="A5" s="4" t="s">
        <v>20</v>
      </c>
      <c r="B5" s="4" t="s">
        <v>21</v>
      </c>
    </row>
    <row r="6" spans="1:2" x14ac:dyDescent="0.25">
      <c r="A6" s="12">
        <v>1600</v>
      </c>
      <c r="B6" s="12">
        <f>IF(A6&gt;1000,((A6-1000)*$B$4+(500*$B$3)+(500*B2)),IF(A6&gt;500,(A6-500)*$B$3+500*$B$2,A6*$B$2))</f>
        <v>30500</v>
      </c>
    </row>
    <row r="7" spans="1:2" x14ac:dyDescent="0.25">
      <c r="A7" s="12">
        <v>483</v>
      </c>
      <c r="B7" s="12">
        <f t="shared" ref="B7:B8" si="0">IF(A7&gt;1000,((A7-1000)*$B$4+(500*$B$3)+(500*B3)),IF(A7&gt;500,(A7-500)*$B$3+500*$B$2,A7*$B$2))</f>
        <v>11109</v>
      </c>
    </row>
    <row r="8" spans="1:2" x14ac:dyDescent="0.25">
      <c r="A8" s="12">
        <v>2001</v>
      </c>
      <c r="B8" s="12">
        <f t="shared" si="0"/>
        <v>32515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F17" sqref="F17"/>
    </sheetView>
  </sheetViews>
  <sheetFormatPr defaultRowHeight="15" x14ac:dyDescent="0.25"/>
  <cols>
    <col min="1" max="1" width="14" bestFit="1" customWidth="1"/>
    <col min="5" max="7" width="17.7109375" bestFit="1" customWidth="1"/>
  </cols>
  <sheetData>
    <row r="2" spans="1:7" x14ac:dyDescent="0.25">
      <c r="E2">
        <v>1600</v>
      </c>
      <c r="F2">
        <v>483</v>
      </c>
      <c r="G2">
        <v>2001</v>
      </c>
    </row>
    <row r="3" spans="1:7" x14ac:dyDescent="0.25">
      <c r="A3" s="4"/>
      <c r="B3" s="4"/>
      <c r="C3" s="4"/>
      <c r="D3" s="4"/>
      <c r="E3" s="4" t="s">
        <v>28</v>
      </c>
      <c r="F3" s="4" t="s">
        <v>28</v>
      </c>
      <c r="G3" s="4" t="s">
        <v>28</v>
      </c>
    </row>
    <row r="4" spans="1:7" x14ac:dyDescent="0.25">
      <c r="A4" s="4" t="s">
        <v>23</v>
      </c>
      <c r="B4" s="4"/>
      <c r="C4" s="4"/>
      <c r="D4" s="4"/>
      <c r="E4" s="4" t="s">
        <v>29</v>
      </c>
      <c r="F4" s="4" t="s">
        <v>29</v>
      </c>
      <c r="G4" s="4" t="s">
        <v>29</v>
      </c>
    </row>
    <row r="5" spans="1:7" x14ac:dyDescent="0.25">
      <c r="A5" s="1" t="s">
        <v>24</v>
      </c>
      <c r="B5" s="4">
        <v>500</v>
      </c>
      <c r="C5" s="1" t="s">
        <v>27</v>
      </c>
      <c r="D5" s="4">
        <v>23</v>
      </c>
      <c r="E5">
        <f>MIN(500,E2)</f>
        <v>500</v>
      </c>
      <c r="F5">
        <f t="shared" ref="F5:G5" si="0">MIN(500,F2)</f>
        <v>483</v>
      </c>
      <c r="G5">
        <f t="shared" si="0"/>
        <v>500</v>
      </c>
    </row>
    <row r="6" spans="1:7" x14ac:dyDescent="0.25">
      <c r="A6" s="1" t="s">
        <v>25</v>
      </c>
      <c r="B6" s="4">
        <v>500</v>
      </c>
      <c r="C6" s="1" t="s">
        <v>27</v>
      </c>
      <c r="D6" s="4">
        <v>20</v>
      </c>
      <c r="E6">
        <f>MAX(IF(E$2&lt;($B$6+$B$6),E$2-E$5,$B$6),0)</f>
        <v>500</v>
      </c>
      <c r="F6">
        <f t="shared" ref="F6:G6" si="1">MAX(IF(F$2&lt;($B$6+$B$6),F$2-F$5,$B$6),0)</f>
        <v>0</v>
      </c>
      <c r="G6">
        <f t="shared" si="1"/>
        <v>500</v>
      </c>
    </row>
    <row r="7" spans="1:7" x14ac:dyDescent="0.25">
      <c r="A7" s="1" t="s">
        <v>26</v>
      </c>
      <c r="B7" s="4"/>
      <c r="C7" s="1" t="s">
        <v>27</v>
      </c>
      <c r="D7" s="4">
        <v>15</v>
      </c>
      <c r="E7">
        <f>IF(E2&gt;1000,E$2-1000,0)</f>
        <v>600</v>
      </c>
      <c r="F7">
        <f t="shared" ref="F7:G7" si="2">IF(F2&gt;1000,F$2-1000,0)</f>
        <v>0</v>
      </c>
      <c r="G7">
        <f t="shared" si="2"/>
        <v>1001</v>
      </c>
    </row>
    <row r="8" spans="1:7" x14ac:dyDescent="0.25">
      <c r="A8" s="1"/>
      <c r="B8" s="1"/>
      <c r="C8" s="1"/>
      <c r="D8" s="4" t="s">
        <v>30</v>
      </c>
      <c r="E8" s="1">
        <f>(E5*$D$5)+(E6*$D$6)+(E7*$D$7)</f>
        <v>30500</v>
      </c>
      <c r="F8" s="1">
        <f t="shared" ref="F8:G8" si="3">(F5*$D$5)+(F6*$D$6)+(F7*$D$7)</f>
        <v>11109</v>
      </c>
      <c r="G8" s="1">
        <f t="shared" si="3"/>
        <v>36515</v>
      </c>
    </row>
    <row r="9" spans="1:7" x14ac:dyDescent="0.25">
      <c r="E9">
        <f>IF(E2&gt;1000,((E2-1000)*$D$7+(500*$D$6)+(500*$D$5)),IF(E2&gt;500,(E2-500)*$D$6+500*$D$5,E2*$D$5))</f>
        <v>30500</v>
      </c>
      <c r="F9">
        <f t="shared" ref="F9:G9" si="4">IF(F2&gt;1000,((F2-1000)*$D$7+(500*$D$6)+(500*$D$5)),IF(F2&gt;500,(F2-500)*$D$6+500*$D$5,F2*$D$5))</f>
        <v>11109</v>
      </c>
      <c r="G9">
        <f t="shared" si="4"/>
        <v>36515</v>
      </c>
    </row>
    <row r="10" spans="1:7" x14ac:dyDescent="0.25">
      <c r="E10">
        <f>SUMPRODUCT($D$5:$D$7,E5:E7)</f>
        <v>30500</v>
      </c>
      <c r="F10">
        <f t="shared" ref="F10:G10" si="5">SUMPRODUCT($D$5:$D$7,F5:F7)</f>
        <v>11109</v>
      </c>
      <c r="G10">
        <f t="shared" si="5"/>
        <v>36515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topLeftCell="B1" workbookViewId="0">
      <selection activeCell="B2" sqref="B2:H11"/>
    </sheetView>
  </sheetViews>
  <sheetFormatPr defaultRowHeight="15" x14ac:dyDescent="0.25"/>
  <cols>
    <col min="2" max="2" width="8.7109375" bestFit="1" customWidth="1"/>
    <col min="3" max="3" width="18.42578125" bestFit="1" customWidth="1"/>
    <col min="4" max="4" width="11.140625" bestFit="1" customWidth="1"/>
    <col min="5" max="5" width="12.5703125" bestFit="1" customWidth="1"/>
    <col min="6" max="6" width="9.28515625" bestFit="1" customWidth="1"/>
    <col min="7" max="7" width="11.28515625" bestFit="1" customWidth="1"/>
    <col min="8" max="8" width="23.28515625" bestFit="1" customWidth="1"/>
  </cols>
  <sheetData>
    <row r="2" spans="2:8" x14ac:dyDescent="0.25">
      <c r="B2" s="4" t="s">
        <v>31</v>
      </c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H2" s="4" t="s">
        <v>37</v>
      </c>
    </row>
    <row r="3" spans="2:8" x14ac:dyDescent="0.25">
      <c r="B3" s="12" t="s">
        <v>38</v>
      </c>
      <c r="C3" s="12" t="s">
        <v>39</v>
      </c>
      <c r="D3" s="12" t="s">
        <v>40</v>
      </c>
      <c r="E3" s="14">
        <v>45000</v>
      </c>
      <c r="F3" s="15">
        <v>35796</v>
      </c>
      <c r="G3" s="12">
        <v>5</v>
      </c>
      <c r="H3" s="14">
        <f>IF(AND(C3="full time",G3&gt;=2),E3*0.04,0)</f>
        <v>0</v>
      </c>
    </row>
    <row r="4" spans="2:8" x14ac:dyDescent="0.25">
      <c r="B4" s="12" t="s">
        <v>41</v>
      </c>
      <c r="C4" s="12" t="s">
        <v>42</v>
      </c>
      <c r="D4" s="12" t="s">
        <v>40</v>
      </c>
      <c r="E4" s="14">
        <v>120000</v>
      </c>
      <c r="F4" s="15">
        <v>32629</v>
      </c>
      <c r="G4" s="12">
        <v>13</v>
      </c>
      <c r="H4" s="14">
        <f t="shared" ref="H4:H11" si="0">IF(AND(C4="full time",G4&gt;=2),E4*0.04,0)</f>
        <v>4800</v>
      </c>
    </row>
    <row r="5" spans="2:8" x14ac:dyDescent="0.25">
      <c r="B5" s="12" t="s">
        <v>43</v>
      </c>
      <c r="C5" s="12" t="s">
        <v>42</v>
      </c>
      <c r="D5" s="12" t="s">
        <v>45</v>
      </c>
      <c r="E5" s="14">
        <v>145000</v>
      </c>
      <c r="F5" s="16">
        <v>43160</v>
      </c>
      <c r="G5" s="12">
        <v>2</v>
      </c>
      <c r="H5" s="14">
        <f t="shared" si="0"/>
        <v>5800</v>
      </c>
    </row>
    <row r="6" spans="2:8" x14ac:dyDescent="0.25">
      <c r="B6" s="12" t="s">
        <v>44</v>
      </c>
      <c r="C6" s="12" t="s">
        <v>42</v>
      </c>
      <c r="D6" s="12" t="s">
        <v>45</v>
      </c>
      <c r="E6" s="14">
        <v>100000</v>
      </c>
      <c r="F6" s="15">
        <v>36831</v>
      </c>
      <c r="G6" s="12">
        <v>2</v>
      </c>
      <c r="H6" s="14">
        <f t="shared" si="0"/>
        <v>4000</v>
      </c>
    </row>
    <row r="7" spans="2:8" x14ac:dyDescent="0.25">
      <c r="B7" s="12" t="s">
        <v>46</v>
      </c>
      <c r="C7" s="12" t="s">
        <v>42</v>
      </c>
      <c r="D7" s="12" t="s">
        <v>45</v>
      </c>
      <c r="E7" s="14">
        <v>115000</v>
      </c>
      <c r="F7" s="15">
        <v>35612</v>
      </c>
      <c r="G7" s="12">
        <v>5</v>
      </c>
      <c r="H7" s="14">
        <f t="shared" si="0"/>
        <v>4600</v>
      </c>
    </row>
    <row r="8" spans="2:8" x14ac:dyDescent="0.25">
      <c r="B8" s="12" t="s">
        <v>47</v>
      </c>
      <c r="C8" s="12" t="s">
        <v>39</v>
      </c>
      <c r="D8" s="12" t="s">
        <v>40</v>
      </c>
      <c r="E8" s="14">
        <v>55000</v>
      </c>
      <c r="F8" s="15">
        <v>34912</v>
      </c>
      <c r="G8" s="12">
        <v>7</v>
      </c>
      <c r="H8" s="14">
        <f t="shared" si="0"/>
        <v>0</v>
      </c>
    </row>
    <row r="9" spans="2:8" x14ac:dyDescent="0.25">
      <c r="B9" s="12" t="s">
        <v>48</v>
      </c>
      <c r="C9" s="12" t="s">
        <v>42</v>
      </c>
      <c r="D9" s="12" t="s">
        <v>49</v>
      </c>
      <c r="E9" s="14">
        <v>95000</v>
      </c>
      <c r="F9" s="15">
        <v>36251</v>
      </c>
      <c r="G9" s="12">
        <v>4</v>
      </c>
      <c r="H9" s="14">
        <f t="shared" si="0"/>
        <v>3800</v>
      </c>
    </row>
    <row r="10" spans="2:8" x14ac:dyDescent="0.25">
      <c r="B10" s="12" t="s">
        <v>50</v>
      </c>
      <c r="C10" s="12" t="s">
        <v>39</v>
      </c>
      <c r="D10" s="12" t="s">
        <v>40</v>
      </c>
      <c r="E10" s="14">
        <v>15000</v>
      </c>
      <c r="F10" s="16">
        <v>43221</v>
      </c>
      <c r="G10" s="12">
        <v>1</v>
      </c>
      <c r="H10" s="14">
        <f t="shared" si="0"/>
        <v>0</v>
      </c>
    </row>
    <row r="11" spans="2:8" x14ac:dyDescent="0.25">
      <c r="B11" s="12" t="s">
        <v>51</v>
      </c>
      <c r="C11" s="12" t="s">
        <v>42</v>
      </c>
      <c r="D11" s="12" t="s">
        <v>40</v>
      </c>
      <c r="E11" s="14">
        <v>124000</v>
      </c>
      <c r="F11" s="15">
        <v>36800</v>
      </c>
      <c r="G11" s="12">
        <v>2</v>
      </c>
      <c r="H11" s="14">
        <f t="shared" si="0"/>
        <v>4960</v>
      </c>
    </row>
    <row r="14" spans="2:8" x14ac:dyDescent="0.25">
      <c r="D14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85" zoomScaleNormal="85" workbookViewId="0">
      <selection activeCell="G17" sqref="G17"/>
    </sheetView>
  </sheetViews>
  <sheetFormatPr defaultRowHeight="15" x14ac:dyDescent="0.25"/>
  <cols>
    <col min="2" max="2" width="18.42578125" bestFit="1" customWidth="1"/>
    <col min="3" max="3" width="11.140625" bestFit="1" customWidth="1"/>
    <col min="4" max="4" width="12.5703125" bestFit="1" customWidth="1"/>
    <col min="5" max="5" width="9.28515625" bestFit="1" customWidth="1"/>
    <col min="6" max="6" width="11.28515625" bestFit="1" customWidth="1"/>
    <col min="7" max="7" width="23.28515625" bestFit="1" customWidth="1"/>
    <col min="8" max="8" width="15.5703125" bestFit="1" customWidth="1"/>
  </cols>
  <sheetData>
    <row r="1" spans="1:8" x14ac:dyDescent="0.25">
      <c r="A1" t="s">
        <v>53</v>
      </c>
    </row>
    <row r="2" spans="1:8" x14ac:dyDescent="0.25">
      <c r="A2" s="4" t="s">
        <v>31</v>
      </c>
      <c r="B2" s="4" t="s">
        <v>32</v>
      </c>
      <c r="C2" s="4" t="s">
        <v>33</v>
      </c>
      <c r="D2" s="4" t="s">
        <v>34</v>
      </c>
      <c r="E2" s="4" t="s">
        <v>35</v>
      </c>
      <c r="F2" s="4" t="s">
        <v>36</v>
      </c>
      <c r="G2" s="4" t="s">
        <v>37</v>
      </c>
      <c r="H2" s="4" t="s">
        <v>54</v>
      </c>
    </row>
    <row r="3" spans="1:8" x14ac:dyDescent="0.25">
      <c r="A3" s="12" t="s">
        <v>38</v>
      </c>
      <c r="B3" s="12" t="s">
        <v>39</v>
      </c>
      <c r="C3" s="12" t="s">
        <v>40</v>
      </c>
      <c r="D3" s="14">
        <v>45000</v>
      </c>
      <c r="E3" s="15">
        <v>35796</v>
      </c>
      <c r="F3" s="12">
        <v>5</v>
      </c>
      <c r="G3" s="14">
        <f>IF(AND(B3="full time",F3&gt;=2),D3*0.04,0)</f>
        <v>0</v>
      </c>
      <c r="H3" s="12">
        <f>IF(C3="family",10000,IF(C3="individual",8000,0))</f>
        <v>10000</v>
      </c>
    </row>
    <row r="4" spans="1:8" x14ac:dyDescent="0.25">
      <c r="A4" s="12" t="s">
        <v>41</v>
      </c>
      <c r="B4" s="12" t="s">
        <v>42</v>
      </c>
      <c r="C4" s="12" t="s">
        <v>40</v>
      </c>
      <c r="D4" s="14">
        <v>120000</v>
      </c>
      <c r="E4" s="15">
        <v>32629</v>
      </c>
      <c r="F4" s="12">
        <v>13</v>
      </c>
      <c r="G4" s="14">
        <f t="shared" ref="G4:G11" si="0">IF(AND(B4="full time",F4&gt;=2),D4*0.04,0)</f>
        <v>4800</v>
      </c>
      <c r="H4" s="12">
        <f t="shared" ref="H4:H11" si="1">IF(C4="family",10000,IF(C4="individual",8000,0))</f>
        <v>10000</v>
      </c>
    </row>
    <row r="5" spans="1:8" x14ac:dyDescent="0.25">
      <c r="A5" s="12" t="s">
        <v>43</v>
      </c>
      <c r="B5" s="12" t="s">
        <v>42</v>
      </c>
      <c r="C5" s="12" t="s">
        <v>45</v>
      </c>
      <c r="D5" s="14">
        <v>145000</v>
      </c>
      <c r="E5" s="16">
        <v>43160</v>
      </c>
      <c r="F5" s="12">
        <v>2</v>
      </c>
      <c r="G5" s="14">
        <f t="shared" si="0"/>
        <v>5800</v>
      </c>
      <c r="H5" s="12">
        <f t="shared" si="1"/>
        <v>8000</v>
      </c>
    </row>
    <row r="6" spans="1:8" x14ac:dyDescent="0.25">
      <c r="A6" s="12" t="s">
        <v>44</v>
      </c>
      <c r="B6" s="12" t="s">
        <v>42</v>
      </c>
      <c r="C6" s="12" t="s">
        <v>45</v>
      </c>
      <c r="D6" s="14">
        <v>100000</v>
      </c>
      <c r="E6" s="15">
        <v>36831</v>
      </c>
      <c r="F6" s="12">
        <v>2</v>
      </c>
      <c r="G6" s="14">
        <f t="shared" si="0"/>
        <v>4000</v>
      </c>
      <c r="H6" s="12">
        <f t="shared" si="1"/>
        <v>8000</v>
      </c>
    </row>
    <row r="7" spans="1:8" x14ac:dyDescent="0.25">
      <c r="A7" s="12" t="s">
        <v>46</v>
      </c>
      <c r="B7" s="12" t="s">
        <v>42</v>
      </c>
      <c r="C7" s="12" t="s">
        <v>45</v>
      </c>
      <c r="D7" s="14">
        <v>115000</v>
      </c>
      <c r="E7" s="15">
        <v>35612</v>
      </c>
      <c r="F7" s="12">
        <v>5</v>
      </c>
      <c r="G7" s="14">
        <f t="shared" si="0"/>
        <v>4600</v>
      </c>
      <c r="H7" s="12">
        <f t="shared" si="1"/>
        <v>8000</v>
      </c>
    </row>
    <row r="8" spans="1:8" x14ac:dyDescent="0.25">
      <c r="A8" s="12" t="s">
        <v>47</v>
      </c>
      <c r="B8" s="12" t="s">
        <v>39</v>
      </c>
      <c r="C8" s="12" t="s">
        <v>40</v>
      </c>
      <c r="D8" s="14">
        <v>55000</v>
      </c>
      <c r="E8" s="15">
        <v>34912</v>
      </c>
      <c r="F8" s="12">
        <v>7</v>
      </c>
      <c r="G8" s="14">
        <f t="shared" si="0"/>
        <v>0</v>
      </c>
      <c r="H8" s="12">
        <f t="shared" si="1"/>
        <v>10000</v>
      </c>
    </row>
    <row r="9" spans="1:8" x14ac:dyDescent="0.25">
      <c r="A9" s="12" t="s">
        <v>48</v>
      </c>
      <c r="B9" s="12" t="s">
        <v>42</v>
      </c>
      <c r="C9" s="12" t="s">
        <v>49</v>
      </c>
      <c r="D9" s="14">
        <v>95000</v>
      </c>
      <c r="E9" s="15">
        <v>36251</v>
      </c>
      <c r="F9" s="12">
        <v>4</v>
      </c>
      <c r="G9" s="14">
        <f t="shared" si="0"/>
        <v>3800</v>
      </c>
      <c r="H9" s="12">
        <f t="shared" si="1"/>
        <v>0</v>
      </c>
    </row>
    <row r="10" spans="1:8" x14ac:dyDescent="0.25">
      <c r="A10" s="12" t="s">
        <v>50</v>
      </c>
      <c r="B10" s="12" t="s">
        <v>39</v>
      </c>
      <c r="C10" s="12" t="s">
        <v>40</v>
      </c>
      <c r="D10" s="14">
        <v>15000</v>
      </c>
      <c r="E10" s="16">
        <v>43221</v>
      </c>
      <c r="F10" s="12">
        <v>1</v>
      </c>
      <c r="G10" s="14">
        <f t="shared" si="0"/>
        <v>0</v>
      </c>
      <c r="H10" s="12">
        <f t="shared" si="1"/>
        <v>10000</v>
      </c>
    </row>
    <row r="11" spans="1:8" x14ac:dyDescent="0.25">
      <c r="A11" s="12" t="s">
        <v>51</v>
      </c>
      <c r="B11" s="12" t="s">
        <v>42</v>
      </c>
      <c r="C11" s="12" t="s">
        <v>40</v>
      </c>
      <c r="D11" s="14">
        <v>124000</v>
      </c>
      <c r="E11" s="15">
        <v>36800</v>
      </c>
      <c r="F11" s="12">
        <v>2</v>
      </c>
      <c r="G11" s="14">
        <f t="shared" si="0"/>
        <v>4960</v>
      </c>
      <c r="H11" s="12">
        <f t="shared" si="1"/>
        <v>10000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EXA</vt:lpstr>
      <vt:lpstr>EXB</vt:lpstr>
      <vt:lpstr>EXC</vt:lpstr>
      <vt:lpstr>3.1-4</vt:lpstr>
      <vt:lpstr>3.1-5</vt:lpstr>
      <vt:lpstr>3.1-6</vt:lpstr>
      <vt:lpstr>3.1-7</vt:lpstr>
      <vt:lpstr>3.1-8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4mca</dc:creator>
  <cp:lastModifiedBy>4mca</cp:lastModifiedBy>
  <dcterms:created xsi:type="dcterms:W3CDTF">2018-03-06T09:22:01Z</dcterms:created>
  <dcterms:modified xsi:type="dcterms:W3CDTF">2018-03-06T10:58:06Z</dcterms:modified>
</cp:coreProperties>
</file>