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DAS\"/>
    </mc:Choice>
  </mc:AlternateContent>
  <bookViews>
    <workbookView xWindow="0" yWindow="0" windowWidth="21600" windowHeight="9435" firstSheet="10" activeTab="13"/>
  </bookViews>
  <sheets>
    <sheet name="EXA" sheetId="1" r:id="rId1"/>
    <sheet name="EXB" sheetId="2" r:id="rId2"/>
    <sheet name="EXC" sheetId="3" r:id="rId3"/>
    <sheet name="3.1-4" sheetId="4" r:id="rId4"/>
    <sheet name="3.1-5" sheetId="5" r:id="rId5"/>
    <sheet name="3.1-6" sheetId="6" r:id="rId6"/>
    <sheet name="3.1-7" sheetId="7" r:id="rId7"/>
    <sheet name="3.1-8" sheetId="8" r:id="rId8"/>
    <sheet name="3.2-1" sheetId="9" r:id="rId9"/>
    <sheet name="3.2-2" sheetId="10" r:id="rId10"/>
    <sheet name="3.2-3" sheetId="11" r:id="rId11"/>
    <sheet name="3.2-4" sheetId="12" r:id="rId12"/>
    <sheet name="3.2-5" sheetId="13" r:id="rId13"/>
    <sheet name="3.2-6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6" i="11"/>
  <c r="I7" i="11"/>
  <c r="I8" i="11"/>
  <c r="I9" i="11"/>
  <c r="I4" i="11"/>
  <c r="H4" i="8" l="1"/>
  <c r="H5" i="8"/>
  <c r="H6" i="8"/>
  <c r="H7" i="8"/>
  <c r="H8" i="8"/>
  <c r="H9" i="8"/>
  <c r="H10" i="8"/>
  <c r="H11" i="8"/>
  <c r="H3" i="8"/>
  <c r="G11" i="8"/>
  <c r="G10" i="8"/>
  <c r="G9" i="8"/>
  <c r="G8" i="8"/>
  <c r="G7" i="8"/>
  <c r="G6" i="8"/>
  <c r="G5" i="8"/>
  <c r="G4" i="8"/>
  <c r="G3" i="8"/>
  <c r="H4" i="7"/>
  <c r="H5" i="7"/>
  <c r="H6" i="7"/>
  <c r="H7" i="7"/>
  <c r="H8" i="7"/>
  <c r="H9" i="7"/>
  <c r="H10" i="7"/>
  <c r="H11" i="7"/>
  <c r="H3" i="7"/>
  <c r="F5" i="6"/>
  <c r="G5" i="6"/>
  <c r="F7" i="6"/>
  <c r="G7" i="6"/>
  <c r="F6" i="6"/>
  <c r="F8" i="6" s="1"/>
  <c r="G6" i="6"/>
  <c r="E6" i="6"/>
  <c r="E8" i="6" s="1"/>
  <c r="E7" i="6"/>
  <c r="E10" i="6"/>
  <c r="E5" i="6"/>
  <c r="F10" i="6"/>
  <c r="G8" i="6"/>
  <c r="F9" i="6"/>
  <c r="G9" i="6"/>
  <c r="E9" i="6"/>
  <c r="B6" i="5"/>
  <c r="B7" i="5"/>
  <c r="B8" i="5"/>
  <c r="C6" i="4"/>
  <c r="C7" i="4"/>
  <c r="C8" i="4"/>
  <c r="C5" i="4"/>
  <c r="F8" i="3"/>
  <c r="F9" i="3"/>
  <c r="F10" i="3"/>
  <c r="F11" i="3"/>
  <c r="F12" i="3"/>
  <c r="F13" i="3"/>
  <c r="F14" i="3"/>
  <c r="F15" i="3"/>
  <c r="F16" i="3"/>
  <c r="F7" i="3"/>
  <c r="E8" i="3"/>
  <c r="E9" i="3"/>
  <c r="E10" i="3"/>
  <c r="E11" i="3"/>
  <c r="E12" i="3"/>
  <c r="E13" i="3"/>
  <c r="E14" i="3"/>
  <c r="E15" i="3"/>
  <c r="E16" i="3"/>
  <c r="E7" i="3"/>
  <c r="D8" i="3"/>
  <c r="D9" i="3"/>
  <c r="D10" i="3"/>
  <c r="D11" i="3"/>
  <c r="D12" i="3"/>
  <c r="D13" i="3"/>
  <c r="D14" i="3"/>
  <c r="D15" i="3"/>
  <c r="D16" i="3"/>
  <c r="D7" i="3"/>
  <c r="C8" i="3"/>
  <c r="C9" i="3"/>
  <c r="C10" i="3"/>
  <c r="C11" i="3"/>
  <c r="C12" i="3"/>
  <c r="C13" i="3"/>
  <c r="C14" i="3"/>
  <c r="C15" i="3"/>
  <c r="C16" i="3"/>
  <c r="C7" i="3"/>
  <c r="D4" i="2"/>
  <c r="D5" i="2"/>
  <c r="D6" i="2"/>
  <c r="D3" i="2"/>
  <c r="E7" i="1"/>
  <c r="E8" i="1"/>
  <c r="E9" i="1"/>
  <c r="E6" i="1"/>
  <c r="F9" i="1"/>
  <c r="F8" i="1"/>
  <c r="F7" i="1"/>
  <c r="F6" i="1"/>
  <c r="G10" i="6" l="1"/>
</calcChain>
</file>

<file path=xl/sharedStrings.xml><?xml version="1.0" encoding="utf-8"?>
<sst xmlns="http://schemas.openxmlformats.org/spreadsheetml/2006/main" count="186" uniqueCount="107">
  <si>
    <t>Week 1</t>
  </si>
  <si>
    <t>Total Sales</t>
  </si>
  <si>
    <t>Total Including GST</t>
  </si>
  <si>
    <t>Tennis</t>
  </si>
  <si>
    <t>Golf</t>
  </si>
  <si>
    <t>Football</t>
  </si>
  <si>
    <t>Netball</t>
  </si>
  <si>
    <t>GST</t>
  </si>
  <si>
    <t>2006 Sales Projection</t>
  </si>
  <si>
    <t>Product Code</t>
  </si>
  <si>
    <t>Retail Price</t>
  </si>
  <si>
    <t>2 to 6</t>
  </si>
  <si>
    <t>Discounted Price</t>
  </si>
  <si>
    <t>Discount for Quantity</t>
  </si>
  <si>
    <t>Over 6 Orders</t>
  </si>
  <si>
    <t>2 to 6 Orders</t>
  </si>
  <si>
    <t>Discount for Qty</t>
  </si>
  <si>
    <t>Over 6</t>
  </si>
  <si>
    <t>Cost/gallon for the first 500</t>
  </si>
  <si>
    <t>Cost/gallon for gallons above 500</t>
  </si>
  <si>
    <t>Number of gallons:</t>
  </si>
  <si>
    <t>Total</t>
  </si>
  <si>
    <t>Cost/gallon for gallons &gt; 1000</t>
  </si>
  <si>
    <t>Print Schedule</t>
  </si>
  <si>
    <t>first</t>
  </si>
  <si>
    <t>next</t>
  </si>
  <si>
    <t>any additional</t>
  </si>
  <si>
    <t>gallons at</t>
  </si>
  <si>
    <t>gallons</t>
  </si>
  <si>
    <t>gallons/price level</t>
  </si>
  <si>
    <t>COST</t>
  </si>
  <si>
    <t>Name</t>
  </si>
  <si>
    <t>Employment Status</t>
  </si>
  <si>
    <t>Health Plan</t>
  </si>
  <si>
    <t>Salary</t>
  </si>
  <si>
    <t>Hire Date</t>
  </si>
  <si>
    <t># Employed</t>
  </si>
  <si>
    <t>Retirement Contribution</t>
  </si>
  <si>
    <t>Gophik</t>
  </si>
  <si>
    <t>part time</t>
  </si>
  <si>
    <t>family</t>
  </si>
  <si>
    <t>Mahfooz</t>
  </si>
  <si>
    <t>full time</t>
  </si>
  <si>
    <t>Bryson</t>
  </si>
  <si>
    <t>Peters</t>
  </si>
  <si>
    <t>Individual</t>
  </si>
  <si>
    <t>deVries</t>
  </si>
  <si>
    <t>Talento</t>
  </si>
  <si>
    <t>Yang</t>
  </si>
  <si>
    <t>other plan</t>
  </si>
  <si>
    <t>Marks</t>
  </si>
  <si>
    <t>Heller</t>
  </si>
  <si>
    <t>s</t>
  </si>
  <si>
    <t>.</t>
  </si>
  <si>
    <t>Health Plan Cost</t>
  </si>
  <si>
    <t>Title</t>
  </si>
  <si>
    <t>Domestic</t>
  </si>
  <si>
    <t>Overseas</t>
  </si>
  <si>
    <t>Avatar</t>
  </si>
  <si>
    <t>Titanic</t>
  </si>
  <si>
    <t>Marvel's The Avengers</t>
  </si>
  <si>
    <t>The Dark Knight</t>
  </si>
  <si>
    <t>Star Wars: Episode I - The Phantom Menace</t>
  </si>
  <si>
    <t>Certificate</t>
  </si>
  <si>
    <t>Campus A</t>
  </si>
  <si>
    <t>Campus B</t>
  </si>
  <si>
    <t>Word End-User</t>
  </si>
  <si>
    <t>Word Advanced End-User</t>
  </si>
  <si>
    <t>Excel End-User</t>
  </si>
  <si>
    <t>Excel Advanced End-User</t>
  </si>
  <si>
    <t>Desktop Publishing</t>
  </si>
  <si>
    <t>Access End-User</t>
  </si>
  <si>
    <t>No. Individuals Who Comlpeted a Computer Certificate Series</t>
  </si>
  <si>
    <t>Jan</t>
  </si>
  <si>
    <t>Feb</t>
  </si>
  <si>
    <t>Mar</t>
  </si>
  <si>
    <t>Apr</t>
  </si>
  <si>
    <t>May</t>
  </si>
  <si>
    <t>Jun</t>
  </si>
  <si>
    <t>Students-Graduate</t>
  </si>
  <si>
    <t>Students-Undergraduate</t>
  </si>
  <si>
    <t>Staff</t>
  </si>
  <si>
    <t>Faculty</t>
  </si>
  <si>
    <t>General Publi</t>
  </si>
  <si>
    <t>Non-Profit</t>
  </si>
  <si>
    <t>Participants Who Took Computer Workshops</t>
  </si>
  <si>
    <t>Jul</t>
  </si>
  <si>
    <t>Aug</t>
  </si>
  <si>
    <t>Sep</t>
  </si>
  <si>
    <t>Oct</t>
  </si>
  <si>
    <t>Nov</t>
  </si>
  <si>
    <t>Dec</t>
  </si>
  <si>
    <t>Workshops Materials Ordered</t>
  </si>
  <si>
    <t>Campus C</t>
  </si>
  <si>
    <t>Campus D</t>
  </si>
  <si>
    <t>Month</t>
  </si>
  <si>
    <t>Instructor Answered Question Adequately</t>
  </si>
  <si>
    <t>Workshop is Satisfactory</t>
  </si>
  <si>
    <t>The Instructor Explained the Material Clearly</t>
  </si>
  <si>
    <t>The Instructor the Questions Well</t>
  </si>
  <si>
    <t>I'd Rate the Qualty of this class as very Good</t>
  </si>
  <si>
    <t>This Class will be useful to me In my career</t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</si>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</sst>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₹-439]\ #,##0.00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0" applyFont="1" applyFill="1"/>
    <xf numFmtId="0" fontId="0" fillId="3" borderId="1" xfId="0" applyFill="1" applyBorder="1"/>
    <xf numFmtId="164" fontId="0" fillId="3" borderId="1" xfId="0" applyNumberFormat="1" applyFill="1" applyBorder="1"/>
    <xf numFmtId="0" fontId="4" fillId="2" borderId="0" xfId="0" applyFont="1" applyFill="1"/>
    <xf numFmtId="0" fontId="2" fillId="0" borderId="0" xfId="0" applyFont="1"/>
    <xf numFmtId="164" fontId="0" fillId="3" borderId="2" xfId="0" applyNumberFormat="1" applyFill="1" applyBorder="1"/>
    <xf numFmtId="0" fontId="4" fillId="0" borderId="0" xfId="0" applyFont="1" applyFill="1" applyBorder="1"/>
    <xf numFmtId="164" fontId="0" fillId="0" borderId="0" xfId="0" applyNumberFormat="1" applyFill="1" applyBorder="1"/>
    <xf numFmtId="16" fontId="0" fillId="0" borderId="0" xfId="0" applyNumberFormat="1"/>
    <xf numFmtId="0" fontId="0" fillId="0" borderId="1" xfId="0" applyBorder="1"/>
    <xf numFmtId="44" fontId="0" fillId="0" borderId="1" xfId="1" applyFont="1" applyBorder="1"/>
    <xf numFmtId="17" fontId="0" fillId="0" borderId="1" xfId="0" applyNumberFormat="1" applyBorder="1"/>
    <xf numFmtId="16" fontId="0" fillId="0" borderId="1" xfId="0" applyNumberFormat="1" applyBorder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/>
    <xf numFmtId="166" fontId="2" fillId="2" borderId="0" xfId="2" applyNumberFormat="1" applyFont="1" applyFill="1"/>
    <xf numFmtId="166" fontId="0" fillId="0" borderId="1" xfId="2" applyNumberFormat="1" applyFont="1" applyBorder="1"/>
    <xf numFmtId="166" fontId="0" fillId="0" borderId="0" xfId="2" applyNumberFormat="1" applyFont="1"/>
    <xf numFmtId="0" fontId="4" fillId="4" borderId="0" xfId="0" applyFont="1" applyFill="1"/>
    <xf numFmtId="9" fontId="0" fillId="0" borderId="0" xfId="3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Time Box Office Receipts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'3.2-1'!$B$2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'3.2-1'!$A$3:$A$7</c:f>
              <c:strCache>
                <c:ptCount val="5"/>
                <c:pt idx="0">
                  <c:v>Avatar</c:v>
                </c:pt>
                <c:pt idx="1">
                  <c:v>Titanic</c:v>
                </c:pt>
                <c:pt idx="2">
                  <c:v>Marvel's The Avengers</c:v>
                </c:pt>
                <c:pt idx="3">
                  <c:v>The Dark Knight</c:v>
                </c:pt>
                <c:pt idx="4">
                  <c:v>Star Wars: Episode I - The Phantom Menace</c:v>
                </c:pt>
              </c:strCache>
            </c:strRef>
          </c:cat>
          <c:val>
            <c:numRef>
              <c:f>'3.2-1'!$B$3:$B$7</c:f>
              <c:numCache>
                <c:formatCode>_(* #,##0.0_);_(* \(#,##0.0\);_(* "-"??_);_(@_)</c:formatCode>
                <c:ptCount val="5"/>
                <c:pt idx="0">
                  <c:v>760507625</c:v>
                </c:pt>
                <c:pt idx="1">
                  <c:v>658672302</c:v>
                </c:pt>
                <c:pt idx="2">
                  <c:v>623357910</c:v>
                </c:pt>
                <c:pt idx="3">
                  <c:v>534858444</c:v>
                </c:pt>
                <c:pt idx="4">
                  <c:v>474544677</c:v>
                </c:pt>
              </c:numCache>
            </c:numRef>
          </c:val>
        </c:ser>
        <c:ser>
          <c:idx val="1"/>
          <c:order val="1"/>
          <c:tx>
            <c:strRef>
              <c:f>'3.2-1'!$C$2</c:f>
              <c:strCache>
                <c:ptCount val="1"/>
                <c:pt idx="0">
                  <c:v>Overseas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'3.2-1'!$A$3:$A$7</c:f>
              <c:strCache>
                <c:ptCount val="5"/>
                <c:pt idx="0">
                  <c:v>Avatar</c:v>
                </c:pt>
                <c:pt idx="1">
                  <c:v>Titanic</c:v>
                </c:pt>
                <c:pt idx="2">
                  <c:v>Marvel's The Avengers</c:v>
                </c:pt>
                <c:pt idx="3">
                  <c:v>The Dark Knight</c:v>
                </c:pt>
                <c:pt idx="4">
                  <c:v>Star Wars: Episode I - The Phantom Menace</c:v>
                </c:pt>
              </c:strCache>
            </c:strRef>
          </c:cat>
          <c:val>
            <c:numRef>
              <c:f>'3.2-1'!$C$3:$C$7</c:f>
              <c:numCache>
                <c:formatCode>_(* #,##0.0_);_(* \(#,##0.0\);_(* "-"??_);_(@_)</c:formatCode>
                <c:ptCount val="5"/>
                <c:pt idx="0">
                  <c:v>2021800000</c:v>
                </c:pt>
                <c:pt idx="1">
                  <c:v>1526700000</c:v>
                </c:pt>
                <c:pt idx="2">
                  <c:v>888400000</c:v>
                </c:pt>
                <c:pt idx="3">
                  <c:v>469700000</c:v>
                </c:pt>
                <c:pt idx="4">
                  <c:v>552500000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251672"/>
        <c:axId val="348253240"/>
      </c:barChart>
      <c:catAx>
        <c:axId val="34825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53240"/>
        <c:crosses val="autoZero"/>
        <c:auto val="1"/>
        <c:lblAlgn val="ctr"/>
        <c:lblOffset val="100"/>
        <c:noMultiLvlLbl val="0"/>
      </c:catAx>
      <c:valAx>
        <c:axId val="34825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Sales (in 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5167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No. Individuals Who Comlpeted a Computer Certificate Series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'3.2-2'!$C$3</c:f>
              <c:strCache>
                <c:ptCount val="1"/>
                <c:pt idx="0">
                  <c:v>Campus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'3.2-2'!$B$4:$B$9</c:f>
              <c:strCache>
                <c:ptCount val="6"/>
                <c:pt idx="0">
                  <c:v>Word End-User</c:v>
                </c:pt>
                <c:pt idx="1">
                  <c:v>Word Advanced End-User</c:v>
                </c:pt>
                <c:pt idx="2">
                  <c:v>Excel End-User</c:v>
                </c:pt>
                <c:pt idx="3">
                  <c:v>Excel Advanced End-User</c:v>
                </c:pt>
                <c:pt idx="4">
                  <c:v>Desktop Publishing</c:v>
                </c:pt>
                <c:pt idx="5">
                  <c:v>Access End-User</c:v>
                </c:pt>
              </c:strCache>
            </c:strRef>
          </c:cat>
          <c:val>
            <c:numRef>
              <c:f>'3.2-2'!$C$4:$C$9</c:f>
              <c:numCache>
                <c:formatCode>General</c:formatCode>
                <c:ptCount val="6"/>
                <c:pt idx="0">
                  <c:v>660</c:v>
                </c:pt>
                <c:pt idx="1">
                  <c:v>425</c:v>
                </c:pt>
                <c:pt idx="2">
                  <c:v>1200</c:v>
                </c:pt>
                <c:pt idx="3">
                  <c:v>575</c:v>
                </c:pt>
                <c:pt idx="4">
                  <c:v>420</c:v>
                </c:pt>
                <c:pt idx="5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'3.2-2'!$D$3</c:f>
              <c:strCache>
                <c:ptCount val="1"/>
                <c:pt idx="0">
                  <c:v>Campus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'3.2-2'!$B$4:$B$9</c:f>
              <c:strCache>
                <c:ptCount val="6"/>
                <c:pt idx="0">
                  <c:v>Word End-User</c:v>
                </c:pt>
                <c:pt idx="1">
                  <c:v>Word Advanced End-User</c:v>
                </c:pt>
                <c:pt idx="2">
                  <c:v>Excel End-User</c:v>
                </c:pt>
                <c:pt idx="3">
                  <c:v>Excel Advanced End-User</c:v>
                </c:pt>
                <c:pt idx="4">
                  <c:v>Desktop Publishing</c:v>
                </c:pt>
                <c:pt idx="5">
                  <c:v>Access End-User</c:v>
                </c:pt>
              </c:strCache>
            </c:strRef>
          </c:cat>
          <c:val>
            <c:numRef>
              <c:f>'3.2-2'!$D$4:$D$9</c:f>
              <c:numCache>
                <c:formatCode>General</c:formatCode>
                <c:ptCount val="6"/>
                <c:pt idx="0">
                  <c:v>725</c:v>
                </c:pt>
                <c:pt idx="1">
                  <c:v>350</c:v>
                </c:pt>
                <c:pt idx="2">
                  <c:v>850</c:v>
                </c:pt>
                <c:pt idx="3">
                  <c:v>425</c:v>
                </c:pt>
                <c:pt idx="4">
                  <c:v>325</c:v>
                </c:pt>
                <c:pt idx="5">
                  <c:v>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4679896"/>
        <c:axId val="354680288"/>
        <c:axId val="0"/>
      </c:bar3DChart>
      <c:catAx>
        <c:axId val="3546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0288"/>
        <c:crosses val="autoZero"/>
        <c:auto val="1"/>
        <c:lblAlgn val="ctr"/>
        <c:lblOffset val="100"/>
        <c:noMultiLvlLbl val="0"/>
      </c:catAx>
      <c:valAx>
        <c:axId val="3546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'3.2-3'!$C$3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'3.2-3'!$C$4:$C$9</c:f>
              <c:numCache>
                <c:formatCode>General</c:formatCode>
                <c:ptCount val="6"/>
                <c:pt idx="0">
                  <c:v>1200</c:v>
                </c:pt>
                <c:pt idx="1">
                  <c:v>900</c:v>
                </c:pt>
                <c:pt idx="2">
                  <c:v>800</c:v>
                </c:pt>
                <c:pt idx="3">
                  <c:v>300</c:v>
                </c:pt>
                <c:pt idx="4">
                  <c:v>120</c:v>
                </c:pt>
                <c:pt idx="5">
                  <c:v>45</c:v>
                </c:pt>
              </c:numCache>
            </c:numRef>
          </c:val>
        </c:ser>
        <c:ser>
          <c:idx val="1"/>
          <c:order val="1"/>
          <c:tx>
            <c:strRef>
              <c:f>'3.2-3'!$D$3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'3.2-3'!$D$4:$D$9</c:f>
              <c:numCache>
                <c:formatCode>General</c:formatCode>
                <c:ptCount val="6"/>
                <c:pt idx="0">
                  <c:v>1500</c:v>
                </c:pt>
                <c:pt idx="1">
                  <c:v>800</c:v>
                </c:pt>
                <c:pt idx="2">
                  <c:v>825</c:v>
                </c:pt>
                <c:pt idx="3">
                  <c:v>225</c:v>
                </c:pt>
                <c:pt idx="4">
                  <c:v>110</c:v>
                </c:pt>
                <c:pt idx="5">
                  <c:v>35</c:v>
                </c:pt>
              </c:numCache>
            </c:numRef>
          </c:val>
        </c:ser>
        <c:ser>
          <c:idx val="2"/>
          <c:order val="2"/>
          <c:tx>
            <c:strRef>
              <c:f>'3.2-3'!$E$3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'3.2-3'!$E$4:$E$9</c:f>
              <c:numCache>
                <c:formatCode>General</c:formatCode>
                <c:ptCount val="6"/>
                <c:pt idx="0">
                  <c:v>1335</c:v>
                </c:pt>
                <c:pt idx="1">
                  <c:v>1200</c:v>
                </c:pt>
                <c:pt idx="2">
                  <c:v>700</c:v>
                </c:pt>
                <c:pt idx="3">
                  <c:v>200</c:v>
                </c:pt>
                <c:pt idx="4">
                  <c:v>115</c:v>
                </c:pt>
                <c:pt idx="5">
                  <c:v>20</c:v>
                </c:pt>
              </c:numCache>
            </c:numRef>
          </c:val>
        </c:ser>
        <c:ser>
          <c:idx val="3"/>
          <c:order val="3"/>
          <c:tx>
            <c:strRef>
              <c:f>'3.2-3'!$F$3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'3.2-3'!$F$4:$F$9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400</c:v>
                </c:pt>
                <c:pt idx="3">
                  <c:v>325</c:v>
                </c:pt>
                <c:pt idx="4">
                  <c:v>125</c:v>
                </c:pt>
                <c:pt idx="5">
                  <c:v>35</c:v>
                </c:pt>
              </c:numCache>
            </c:numRef>
          </c:val>
        </c:ser>
        <c:ser>
          <c:idx val="4"/>
          <c:order val="4"/>
          <c:tx>
            <c:strRef>
              <c:f>'3.2-3'!$G$3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'3.2-3'!$G$4:$G$9</c:f>
              <c:numCache>
                <c:formatCode>General</c:formatCode>
                <c:ptCount val="6"/>
                <c:pt idx="0">
                  <c:v>1800</c:v>
                </c:pt>
                <c:pt idx="1">
                  <c:v>310</c:v>
                </c:pt>
                <c:pt idx="2">
                  <c:v>600</c:v>
                </c:pt>
                <c:pt idx="3">
                  <c:v>40</c:v>
                </c:pt>
                <c:pt idx="4">
                  <c:v>140</c:v>
                </c:pt>
                <c:pt idx="5">
                  <c:v>55</c:v>
                </c:pt>
              </c:numCache>
            </c:numRef>
          </c:val>
        </c:ser>
        <c:ser>
          <c:idx val="5"/>
          <c:order val="5"/>
          <c:tx>
            <c:strRef>
              <c:f>'3.2-3'!$H$3</c:f>
              <c:strCache>
                <c:ptCount val="1"/>
                <c:pt idx="0">
                  <c:v>Jun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'3.2-3'!$H$4:$H$9</c:f>
              <c:numCache>
                <c:formatCode>General</c:formatCode>
                <c:ptCount val="6"/>
                <c:pt idx="0">
                  <c:v>1500</c:v>
                </c:pt>
                <c:pt idx="1">
                  <c:v>500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65</c:v>
                </c:pt>
              </c:numCache>
            </c:numRef>
          </c:val>
        </c:ser>
        <c:ser>
          <c:idx val="6"/>
          <c:order val="6"/>
          <c:tx>
            <c:strRef>
              <c:f>'3.2-3'!$I$3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'3.2-3'!$I$4:$I$9</c:f>
              <c:numCache>
                <c:formatCode>General</c:formatCode>
                <c:ptCount val="6"/>
                <c:pt idx="0">
                  <c:v>8135</c:v>
                </c:pt>
                <c:pt idx="1">
                  <c:v>4610</c:v>
                </c:pt>
                <c:pt idx="2">
                  <c:v>3625</c:v>
                </c:pt>
                <c:pt idx="3">
                  <c:v>1290</c:v>
                </c:pt>
                <c:pt idx="4">
                  <c:v>710</c:v>
                </c:pt>
                <c:pt idx="5">
                  <c:v>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Workshops Materials Ordered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'3.2-4'!$A$4</c:f>
              <c:strCache>
                <c:ptCount val="1"/>
                <c:pt idx="0">
                  <c:v>Campus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'3.2-4'!$B$3:$M$3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'3.2-4'!$B$4:$M$4</c:f>
              <c:numCache>
                <c:formatCode>General</c:formatCode>
                <c:ptCount val="12"/>
                <c:pt idx="0">
                  <c:v>38</c:v>
                </c:pt>
                <c:pt idx="1">
                  <c:v>39</c:v>
                </c:pt>
                <c:pt idx="2">
                  <c:v>41</c:v>
                </c:pt>
                <c:pt idx="3">
                  <c:v>45</c:v>
                </c:pt>
                <c:pt idx="4">
                  <c:v>51</c:v>
                </c:pt>
                <c:pt idx="5">
                  <c:v>60</c:v>
                </c:pt>
                <c:pt idx="6">
                  <c:v>70</c:v>
                </c:pt>
                <c:pt idx="7">
                  <c:v>75</c:v>
                </c:pt>
                <c:pt idx="8">
                  <c:v>54</c:v>
                </c:pt>
                <c:pt idx="9">
                  <c:v>48</c:v>
                </c:pt>
                <c:pt idx="10">
                  <c:v>42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'3.2-4'!$A$5</c:f>
              <c:strCache>
                <c:ptCount val="1"/>
                <c:pt idx="0">
                  <c:v>Campus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'3.2-4'!$B$3:$M$3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'3.2-4'!$B$5:$M$5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46</c:v>
                </c:pt>
                <c:pt idx="3">
                  <c:v>55</c:v>
                </c:pt>
                <c:pt idx="4">
                  <c:v>64</c:v>
                </c:pt>
                <c:pt idx="5">
                  <c:v>71</c:v>
                </c:pt>
                <c:pt idx="6">
                  <c:v>75</c:v>
                </c:pt>
                <c:pt idx="7">
                  <c:v>80</c:v>
                </c:pt>
                <c:pt idx="8">
                  <c:v>67</c:v>
                </c:pt>
                <c:pt idx="9">
                  <c:v>56</c:v>
                </c:pt>
                <c:pt idx="10">
                  <c:v>46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'3.2-4'!$A$6</c:f>
              <c:strCache>
                <c:ptCount val="1"/>
                <c:pt idx="0">
                  <c:v>Campus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'3.2-4'!$B$3:$M$3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'3.2-4'!$B$6:$M$6</c:f>
              <c:numCache>
                <c:formatCode>General</c:formatCode>
                <c:ptCount val="12"/>
                <c:pt idx="0">
                  <c:v>27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65</c:v>
                </c:pt>
                <c:pt idx="5">
                  <c:v>87</c:v>
                </c:pt>
                <c:pt idx="6">
                  <c:v>90</c:v>
                </c:pt>
                <c:pt idx="7">
                  <c:v>100</c:v>
                </c:pt>
                <c:pt idx="8">
                  <c:v>85</c:v>
                </c:pt>
                <c:pt idx="9">
                  <c:v>57</c:v>
                </c:pt>
                <c:pt idx="10">
                  <c:v>44</c:v>
                </c:pt>
                <c:pt idx="11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'3.2-4'!$A$7</c:f>
              <c:strCache>
                <c:ptCount val="1"/>
                <c:pt idx="0">
                  <c:v>Campus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'3.2-4'!$B$3:$M$3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'3.2-4'!$B$7:$M$7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27</c:v>
                </c:pt>
                <c:pt idx="3">
                  <c:v>44</c:v>
                </c:pt>
                <c:pt idx="4">
                  <c:v>55</c:v>
                </c:pt>
                <c:pt idx="5">
                  <c:v>64</c:v>
                </c:pt>
                <c:pt idx="6">
                  <c:v>71</c:v>
                </c:pt>
                <c:pt idx="7">
                  <c:v>75</c:v>
                </c:pt>
                <c:pt idx="8">
                  <c:v>67</c:v>
                </c:pt>
                <c:pt idx="9">
                  <c:v>45</c:v>
                </c:pt>
                <c:pt idx="10">
                  <c:v>28</c:v>
                </c:pt>
                <c:pt idx="1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722040"/>
        <c:axId val="352722824"/>
      </c:lineChart>
      <c:catAx>
        <c:axId val="3527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22824"/>
        <c:crosses val="autoZero"/>
        <c:auto val="1"/>
        <c:lblAlgn val="ctr"/>
        <c:lblOffset val="100"/>
        <c:noMultiLvlLbl val="0"/>
      </c:catAx>
      <c:valAx>
        <c:axId val="3527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2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'3.2-5'!$C$2</c:f>
              <c:strCache>
                <c:ptCount val="1"/>
                <c:pt idx="0">
                  <c:v>Instructor Answered Question Adequately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'3.2-5'!$B$3:$B$8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'3.2-5'!$C$3:$C$8</c:f>
              <c:numCache>
                <c:formatCode>General</c:formatCode>
                <c:ptCount val="6"/>
                <c:pt idx="0">
                  <c:v>200</c:v>
                </c:pt>
                <c:pt idx="1">
                  <c:v>375</c:v>
                </c:pt>
                <c:pt idx="2">
                  <c:v>250</c:v>
                </c:pt>
                <c:pt idx="3">
                  <c:v>305</c:v>
                </c:pt>
                <c:pt idx="4">
                  <c:v>250</c:v>
                </c:pt>
                <c:pt idx="5">
                  <c:v>335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'3.2-5'!$D$2</c:f>
              <c:strCache>
                <c:ptCount val="1"/>
                <c:pt idx="0">
                  <c:v>Workshop is Satisfactory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'3.2-5'!$B$3:$B$8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'3.2-5'!$D$3:$D$8</c:f>
              <c:numCache>
                <c:formatCode>General</c:formatCode>
                <c:ptCount val="6"/>
                <c:pt idx="0">
                  <c:v>198</c:v>
                </c:pt>
                <c:pt idx="1">
                  <c:v>365</c:v>
                </c:pt>
                <c:pt idx="2">
                  <c:v>242</c:v>
                </c:pt>
                <c:pt idx="3">
                  <c:v>285</c:v>
                </c:pt>
                <c:pt idx="4">
                  <c:v>245</c:v>
                </c:pt>
                <c:pt idx="5">
                  <c:v>330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36376"/>
        <c:axId val="345383048"/>
      </c:scatterChart>
      <c:valAx>
        <c:axId val="3527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3048"/>
        <c:crosses val="autoZero"/>
        <c:crossBetween val="midCat"/>
      </c:valAx>
      <c:valAx>
        <c:axId val="3453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3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Workshop</a:t>
            </a:r>
            <a:r>
              <a:rPr lang="en-US" baseline="0"/>
              <a:t> feedback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'3.2-6'!$C$2</c:f>
              <c:strCache>
                <c:ptCount val="1"/>
                <c:pt idx="0">
                  <c:v>Strongly Agree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'3.2-6'!$B$3:$B$6</c:f>
              <c:strCache>
                <c:ptCount val="4"/>
                <c:pt idx="0">
                  <c:v>The Instructor Explained the Material Clearly</c:v>
                </c:pt>
                <c:pt idx="1">
                  <c:v>The Instructor the Questions Well</c:v>
                </c:pt>
                <c:pt idx="2">
                  <c:v>I'd Rate the Qualty of this class as very Good</c:v>
                </c:pt>
                <c:pt idx="3">
                  <c:v>This Class will be useful to me In my career</c:v>
                </c:pt>
              </c:strCache>
            </c:strRef>
          </c:cat>
          <c:val>
            <c:numRef>
              <c:f>'3.2-6'!$C$3:$C$6</c:f>
              <c:numCache>
                <c:formatCode>0%</c:formatCode>
                <c:ptCount val="4"/>
                <c:pt idx="0">
                  <c:v>0.53</c:v>
                </c:pt>
                <c:pt idx="1">
                  <c:v>0.47</c:v>
                </c:pt>
                <c:pt idx="2">
                  <c:v>0.52</c:v>
                </c:pt>
                <c:pt idx="3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'3.2-6'!$D$2</c:f>
              <c:strCache>
                <c:ptCount val="1"/>
                <c:pt idx="0">
                  <c:v>Agree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'3.2-6'!$B$3:$B$6</c:f>
              <c:strCache>
                <c:ptCount val="4"/>
                <c:pt idx="0">
                  <c:v>The Instructor Explained the Material Clearly</c:v>
                </c:pt>
                <c:pt idx="1">
                  <c:v>The Instructor the Questions Well</c:v>
                </c:pt>
                <c:pt idx="2">
                  <c:v>I'd Rate the Qualty of this class as very Good</c:v>
                </c:pt>
                <c:pt idx="3">
                  <c:v>This Class will be useful to me In my career</c:v>
                </c:pt>
              </c:strCache>
            </c:strRef>
          </c:cat>
          <c:val>
            <c:numRef>
              <c:f>'3.2-6'!$D$3:$D$6</c:f>
              <c:numCache>
                <c:formatCode>0%</c:formatCode>
                <c:ptCount val="4"/>
                <c:pt idx="0">
                  <c:v>0.18</c:v>
                </c:pt>
                <c:pt idx="1">
                  <c:v>0.2</c:v>
                </c:pt>
                <c:pt idx="2">
                  <c:v>0.23</c:v>
                </c:pt>
                <c:pt idx="3">
                  <c:v>0.18</c:v>
                </c:pt>
              </c:numCache>
            </c:numRef>
          </c:val>
        </c:ser>
        <c:ser>
          <c:idx val="2"/>
          <c:order val="2"/>
          <c:tx>
            <c:strRef>
              <c:f>'3.2-6'!$E$2</c:f>
              <c:strCache>
                <c:ptCount val="1"/>
                <c:pt idx="0">
                  <c:v>Neutral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'3.2-6'!$B$3:$B$6</c:f>
              <c:strCache>
                <c:ptCount val="4"/>
                <c:pt idx="0">
                  <c:v>The Instructor Explained the Material Clearly</c:v>
                </c:pt>
                <c:pt idx="1">
                  <c:v>The Instructor the Questions Well</c:v>
                </c:pt>
                <c:pt idx="2">
                  <c:v>I'd Rate the Qualty of this class as very Good</c:v>
                </c:pt>
                <c:pt idx="3">
                  <c:v>This Class will be useful to me In my career</c:v>
                </c:pt>
              </c:strCache>
            </c:strRef>
          </c:cat>
          <c:val>
            <c:numRef>
              <c:f>'3.2-6'!$E$3:$E$6</c:f>
              <c:numCache>
                <c:formatCode>0%</c:formatCode>
                <c:ptCount val="4"/>
                <c:pt idx="0">
                  <c:v>0.06</c:v>
                </c:pt>
                <c:pt idx="1">
                  <c:v>0.06</c:v>
                </c:pt>
                <c:pt idx="2">
                  <c:v>0.05</c:v>
                </c:pt>
                <c:pt idx="3">
                  <c:v>0.2</c:v>
                </c:pt>
              </c:numCache>
            </c:numRef>
          </c:val>
        </c:ser>
        <c:ser>
          <c:idx val="3"/>
          <c:order val="3"/>
          <c:tx>
            <c:strRef>
              <c:f>'3.2-6'!$F$2</c:f>
              <c:strCache>
                <c:ptCount val="1"/>
                <c:pt idx="0">
                  <c:v>Disagree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'3.2-6'!$B$3:$B$6</c:f>
              <c:strCache>
                <c:ptCount val="4"/>
                <c:pt idx="0">
                  <c:v>The Instructor Explained the Material Clearly</c:v>
                </c:pt>
                <c:pt idx="1">
                  <c:v>The Instructor the Questions Well</c:v>
                </c:pt>
                <c:pt idx="2">
                  <c:v>I'd Rate the Qualty of this class as very Good</c:v>
                </c:pt>
                <c:pt idx="3">
                  <c:v>This Class will be useful to me In my career</c:v>
                </c:pt>
              </c:strCache>
            </c:strRef>
          </c:cat>
          <c:val>
            <c:numRef>
              <c:f>'3.2-6'!$F$3:$F$6</c:f>
              <c:numCache>
                <c:formatCode>0%</c:formatCode>
                <c:ptCount val="4"/>
                <c:pt idx="0">
                  <c:v>0.13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'3.2-6'!$G$2</c:f>
              <c:strCache>
                <c:ptCount val="1"/>
                <c:pt idx="0">
                  <c:v>Strongly Disagree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'3.2-6'!$B$3:$B$6</c:f>
              <c:strCache>
                <c:ptCount val="4"/>
                <c:pt idx="0">
                  <c:v>The Instructor Explained the Material Clearly</c:v>
                </c:pt>
                <c:pt idx="1">
                  <c:v>The Instructor the Questions Well</c:v>
                </c:pt>
                <c:pt idx="2">
                  <c:v>I'd Rate the Qualty of this class as very Good</c:v>
                </c:pt>
                <c:pt idx="3">
                  <c:v>This Class will be useful to me In my career</c:v>
                </c:pt>
              </c:strCache>
            </c:strRef>
          </c:cat>
          <c:val>
            <c:numRef>
              <c:f>'3.2-6'!$G$3:$G$6</c:f>
              <c:numCache>
                <c:formatCode>0%</c:formatCode>
                <c:ptCount val="4"/>
                <c:pt idx="0">
                  <c:v>0.1</c:v>
                </c:pt>
                <c:pt idx="1">
                  <c:v>0.08</c:v>
                </c:pt>
                <c:pt idx="2">
                  <c:v>0.06</c:v>
                </c:pt>
                <c:pt idx="3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48681736"/>
        <c:axId val="348682128"/>
      </c:barChart>
      <c:catAx>
        <c:axId val="3486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2128"/>
        <c:crosses val="autoZero"/>
        <c:auto val="1"/>
        <c:lblAlgn val="ctr"/>
        <c:lblOffset val="100"/>
        <c:noMultiLvlLbl val="0"/>
      </c:catAx>
      <c:valAx>
        <c:axId val="348682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8</xdr:row>
      <xdr:rowOff>104775</xdr:rowOff>
    </xdr:from>
    <xdr:to>
      <xdr:col>2</xdr:col>
      <xdr:colOff>981075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538843</xdr:colOff>
      <xdr:row>10</xdr:row>
      <xdr:rowOff>136070</xdr:rowOff>
    </xdr:from>
    <xdr:to>
      <xdr:col>6</xdr:col>
      <xdr:colOff>272143</xdr:colOff>
      <xdr:row>26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9</xdr:row>
      <xdr:rowOff>114300</xdr:rowOff>
    </xdr:from>
    <xdr:to>
      <xdr:col>8</xdr:col>
      <xdr:colOff>381000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13606</xdr:colOff>
      <xdr:row>7</xdr:row>
      <xdr:rowOff>152399</xdr:rowOff>
    </xdr:from>
    <xdr:to>
      <xdr:col>12</xdr:col>
      <xdr:colOff>598714</xdr:colOff>
      <xdr:row>27</xdr:row>
      <xdr:rowOff>136070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0</xdr:rowOff>
    </xdr:from>
    <xdr:to>
      <xdr:col>3</xdr:col>
      <xdr:colOff>1447800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68037</xdr:colOff>
      <xdr:row>6</xdr:row>
      <xdr:rowOff>166008</xdr:rowOff>
    </xdr:from>
    <xdr:to>
      <xdr:col>6</xdr:col>
      <xdr:colOff>1374322</xdr:colOff>
      <xdr:row>27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6" sqref="E6"/>
    </sheetView>
  </sheetViews>
  <sheetFormatPr defaultRowHeight="15" x14ac:dyDescent="0.25"/>
  <cols>
    <col min="2" max="3" width="9.7109375" bestFit="1" customWidth="1"/>
    <col min="4" max="4" width="12" bestFit="1" customWidth="1"/>
    <col min="5" max="5" width="12.140625" bestFit="1" customWidth="1"/>
    <col min="6" max="6" width="18.140625" bestFit="1" customWidth="1"/>
  </cols>
  <sheetData>
    <row r="2" spans="2:6" x14ac:dyDescent="0.25">
      <c r="C2" s="5" t="s">
        <v>7</v>
      </c>
      <c r="D2">
        <v>12.5</v>
      </c>
    </row>
    <row r="5" spans="2:6" x14ac:dyDescent="0.25">
      <c r="B5" s="4"/>
      <c r="C5" s="4" t="s">
        <v>0</v>
      </c>
      <c r="D5" s="4" t="s">
        <v>1</v>
      </c>
      <c r="E5" s="4" t="s">
        <v>7</v>
      </c>
      <c r="F5" s="4" t="s">
        <v>2</v>
      </c>
    </row>
    <row r="6" spans="2:6" x14ac:dyDescent="0.25">
      <c r="B6" s="2" t="s">
        <v>3</v>
      </c>
      <c r="C6" s="3">
        <v>2000</v>
      </c>
      <c r="D6" s="3">
        <v>2000</v>
      </c>
      <c r="E6" s="3">
        <f>$D$2/100*D6</f>
        <v>250</v>
      </c>
      <c r="F6" s="3">
        <f>E6+D6</f>
        <v>2250</v>
      </c>
    </row>
    <row r="7" spans="2:6" x14ac:dyDescent="0.25">
      <c r="B7" s="2" t="s">
        <v>4</v>
      </c>
      <c r="C7" s="3">
        <v>3000</v>
      </c>
      <c r="D7" s="3">
        <v>3000</v>
      </c>
      <c r="E7" s="3">
        <f t="shared" ref="E7:E9" si="0">$D$2/100*D7</f>
        <v>375</v>
      </c>
      <c r="F7" s="3">
        <f>E7+D7</f>
        <v>3375</v>
      </c>
    </row>
    <row r="8" spans="2:6" x14ac:dyDescent="0.25">
      <c r="B8" s="2" t="s">
        <v>5</v>
      </c>
      <c r="C8" s="3">
        <v>1500</v>
      </c>
      <c r="D8" s="3">
        <v>1500</v>
      </c>
      <c r="E8" s="3">
        <f t="shared" si="0"/>
        <v>187.5</v>
      </c>
      <c r="F8" s="3">
        <f>E8+D8</f>
        <v>1687.5</v>
      </c>
    </row>
    <row r="9" spans="2:6" x14ac:dyDescent="0.25">
      <c r="B9" s="2" t="s">
        <v>6</v>
      </c>
      <c r="C9" s="3">
        <v>2000</v>
      </c>
      <c r="D9" s="3">
        <v>2000</v>
      </c>
      <c r="E9" s="3">
        <f t="shared" si="0"/>
        <v>250</v>
      </c>
      <c r="F9" s="3">
        <f>E9+D9</f>
        <v>2250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zoomScale="70" zoomScaleNormal="70" workbookViewId="0">
      <selection activeCell="F4" sqref="F4"/>
    </sheetView>
  </sheetViews>
  <sheetFormatPr defaultRowHeight="15" x14ac:dyDescent="0.25"/>
  <cols>
    <col min="2" max="2" width="35.42578125" customWidth="1"/>
    <col min="3" max="3" width="21.140625" customWidth="1"/>
    <col min="4" max="4" width="28.28515625" customWidth="1"/>
  </cols>
  <sheetData>
    <row r="2" spans="2:4" x14ac:dyDescent="0.25">
      <c r="B2" s="15" t="s">
        <v>72</v>
      </c>
      <c r="C2" s="15"/>
      <c r="D2" s="15"/>
    </row>
    <row r="3" spans="2:4" x14ac:dyDescent="0.25">
      <c r="B3" s="21" t="s">
        <v>63</v>
      </c>
      <c r="C3" s="21" t="s">
        <v>64</v>
      </c>
      <c r="D3" s="21" t="s">
        <v>65</v>
      </c>
    </row>
    <row r="4" spans="2:4" x14ac:dyDescent="0.25">
      <c r="B4" t="s">
        <v>66</v>
      </c>
      <c r="C4">
        <v>660</v>
      </c>
      <c r="D4">
        <v>725</v>
      </c>
    </row>
    <row r="5" spans="2:4" x14ac:dyDescent="0.25">
      <c r="B5" t="s">
        <v>67</v>
      </c>
      <c r="C5">
        <v>425</v>
      </c>
      <c r="D5">
        <v>350</v>
      </c>
    </row>
    <row r="6" spans="2:4" x14ac:dyDescent="0.25">
      <c r="B6" t="s">
        <v>68</v>
      </c>
      <c r="C6">
        <v>1200</v>
      </c>
      <c r="D6">
        <v>850</v>
      </c>
    </row>
    <row r="7" spans="2:4" x14ac:dyDescent="0.25">
      <c r="B7" t="s">
        <v>69</v>
      </c>
      <c r="C7">
        <v>575</v>
      </c>
      <c r="D7">
        <v>425</v>
      </c>
    </row>
    <row r="8" spans="2:4" x14ac:dyDescent="0.25">
      <c r="B8" t="s">
        <v>70</v>
      </c>
      <c r="C8">
        <v>420</v>
      </c>
      <c r="D8">
        <v>325</v>
      </c>
    </row>
    <row r="9" spans="2:4" x14ac:dyDescent="0.25">
      <c r="B9" t="s">
        <v>71</v>
      </c>
      <c r="C9">
        <v>725</v>
      </c>
      <c r="D9">
        <v>800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J15" sqref="J15"/>
    </sheetView>
  </sheetViews>
  <sheetFormatPr defaultRowHeight="15" x14ac:dyDescent="0.25"/>
  <sheetData>
    <row r="2" spans="2:9" x14ac:dyDescent="0.25">
      <c r="B2" s="15" t="s">
        <v>85</v>
      </c>
      <c r="C2" s="15"/>
      <c r="D2" s="15"/>
      <c r="E2" s="15"/>
      <c r="F2" s="15"/>
      <c r="G2" s="15"/>
      <c r="H2" s="15"/>
      <c r="I2" s="15"/>
    </row>
    <row r="3" spans="2:9" x14ac:dyDescent="0.25">
      <c r="B3" s="21"/>
      <c r="C3" s="21" t="s">
        <v>73</v>
      </c>
      <c r="D3" s="21" t="s">
        <v>74</v>
      </c>
      <c r="E3" s="21" t="s">
        <v>75</v>
      </c>
      <c r="F3" s="21" t="s">
        <v>76</v>
      </c>
      <c r="G3" s="21" t="s">
        <v>77</v>
      </c>
      <c r="H3" s="21" t="s">
        <v>78</v>
      </c>
      <c r="I3" s="21" t="s">
        <v>21</v>
      </c>
    </row>
    <row r="4" spans="2:9" x14ac:dyDescent="0.25">
      <c r="B4" s="10" t="s">
        <v>79</v>
      </c>
      <c r="C4" s="10">
        <v>1200</v>
      </c>
      <c r="D4" s="10">
        <v>1500</v>
      </c>
      <c r="E4" s="10">
        <v>1335</v>
      </c>
      <c r="F4" s="10">
        <v>800</v>
      </c>
      <c r="G4" s="10">
        <v>1800</v>
      </c>
      <c r="H4" s="10">
        <v>1500</v>
      </c>
      <c r="I4" s="10">
        <f>SUM(C4:H4)</f>
        <v>8135</v>
      </c>
    </row>
    <row r="5" spans="2:9" x14ac:dyDescent="0.25">
      <c r="B5" s="10" t="s">
        <v>80</v>
      </c>
      <c r="C5" s="10">
        <v>900</v>
      </c>
      <c r="D5" s="10">
        <v>800</v>
      </c>
      <c r="E5" s="10">
        <v>1200</v>
      </c>
      <c r="F5" s="10">
        <v>900</v>
      </c>
      <c r="G5" s="10">
        <v>310</v>
      </c>
      <c r="H5" s="10">
        <v>500</v>
      </c>
      <c r="I5" s="10">
        <f t="shared" ref="I5:I9" si="0">SUM(C5:H5)</f>
        <v>4610</v>
      </c>
    </row>
    <row r="6" spans="2:9" x14ac:dyDescent="0.25">
      <c r="B6" s="10" t="s">
        <v>81</v>
      </c>
      <c r="C6" s="10">
        <v>800</v>
      </c>
      <c r="D6" s="10">
        <v>825</v>
      </c>
      <c r="E6" s="10">
        <v>700</v>
      </c>
      <c r="F6" s="10">
        <v>400</v>
      </c>
      <c r="G6" s="10">
        <v>600</v>
      </c>
      <c r="H6" s="10">
        <v>300</v>
      </c>
      <c r="I6" s="10">
        <f t="shared" si="0"/>
        <v>3625</v>
      </c>
    </row>
    <row r="7" spans="2:9" x14ac:dyDescent="0.25">
      <c r="B7" s="10" t="s">
        <v>82</v>
      </c>
      <c r="C7" s="10">
        <v>300</v>
      </c>
      <c r="D7" s="10">
        <v>225</v>
      </c>
      <c r="E7" s="10">
        <v>200</v>
      </c>
      <c r="F7" s="10">
        <v>325</v>
      </c>
      <c r="G7" s="10">
        <v>40</v>
      </c>
      <c r="H7" s="10">
        <v>200</v>
      </c>
      <c r="I7" s="10">
        <f t="shared" si="0"/>
        <v>1290</v>
      </c>
    </row>
    <row r="8" spans="2:9" x14ac:dyDescent="0.25">
      <c r="B8" s="10" t="s">
        <v>83</v>
      </c>
      <c r="C8" s="10">
        <v>120</v>
      </c>
      <c r="D8" s="10">
        <v>110</v>
      </c>
      <c r="E8" s="10">
        <v>115</v>
      </c>
      <c r="F8" s="10">
        <v>125</v>
      </c>
      <c r="G8" s="10">
        <v>140</v>
      </c>
      <c r="H8" s="10">
        <v>100</v>
      </c>
      <c r="I8" s="10">
        <f t="shared" si="0"/>
        <v>710</v>
      </c>
    </row>
    <row r="9" spans="2:9" x14ac:dyDescent="0.25">
      <c r="B9" s="10" t="s">
        <v>84</v>
      </c>
      <c r="C9" s="10">
        <v>45</v>
      </c>
      <c r="D9" s="10">
        <v>35</v>
      </c>
      <c r="E9" s="10">
        <v>20</v>
      </c>
      <c r="F9" s="10">
        <v>35</v>
      </c>
      <c r="G9" s="10">
        <v>55</v>
      </c>
      <c r="H9" s="10">
        <v>65</v>
      </c>
      <c r="I9" s="10">
        <f t="shared" si="0"/>
        <v>255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topLeftCell="A4" zoomScale="70" zoomScaleNormal="70" workbookViewId="0">
      <selection activeCell="K31" sqref="K31"/>
    </sheetView>
  </sheetViews>
  <sheetFormatPr defaultRowHeight="15" x14ac:dyDescent="0.25"/>
  <cols>
    <col min="1" max="1" width="11" bestFit="1" customWidth="1"/>
  </cols>
  <sheetData>
    <row r="2" spans="1:13" x14ac:dyDescent="0.25">
      <c r="A2" s="5"/>
      <c r="B2" s="15" t="s">
        <v>92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25">
      <c r="A3" s="5"/>
      <c r="B3" s="21" t="s">
        <v>73</v>
      </c>
      <c r="C3" s="21" t="s">
        <v>74</v>
      </c>
      <c r="D3" s="21" t="s">
        <v>75</v>
      </c>
      <c r="E3" s="21" t="s">
        <v>76</v>
      </c>
      <c r="F3" s="21" t="s">
        <v>77</v>
      </c>
      <c r="G3" s="21" t="s">
        <v>78</v>
      </c>
      <c r="H3" s="21" t="s">
        <v>86</v>
      </c>
      <c r="I3" s="21" t="s">
        <v>87</v>
      </c>
      <c r="J3" s="21" t="s">
        <v>88</v>
      </c>
      <c r="K3" s="21" t="s">
        <v>89</v>
      </c>
      <c r="L3" s="21" t="s">
        <v>90</v>
      </c>
      <c r="M3" s="21" t="s">
        <v>91</v>
      </c>
    </row>
    <row r="4" spans="1:13" x14ac:dyDescent="0.25">
      <c r="A4" t="s">
        <v>64</v>
      </c>
      <c r="B4">
        <v>38</v>
      </c>
      <c r="C4">
        <v>39</v>
      </c>
      <c r="D4">
        <v>41</v>
      </c>
      <c r="E4">
        <v>45</v>
      </c>
      <c r="F4">
        <v>51</v>
      </c>
      <c r="G4">
        <v>60</v>
      </c>
      <c r="H4">
        <v>70</v>
      </c>
      <c r="I4">
        <v>75</v>
      </c>
      <c r="J4">
        <v>54</v>
      </c>
      <c r="K4">
        <v>48</v>
      </c>
      <c r="L4">
        <v>42</v>
      </c>
      <c r="M4">
        <v>20</v>
      </c>
    </row>
    <row r="5" spans="1:13" x14ac:dyDescent="0.25">
      <c r="A5" t="s">
        <v>65</v>
      </c>
      <c r="B5">
        <v>45</v>
      </c>
      <c r="C5">
        <v>50</v>
      </c>
      <c r="D5">
        <v>46</v>
      </c>
      <c r="E5">
        <v>55</v>
      </c>
      <c r="F5">
        <v>64</v>
      </c>
      <c r="G5">
        <v>71</v>
      </c>
      <c r="H5">
        <v>75</v>
      </c>
      <c r="I5">
        <v>80</v>
      </c>
      <c r="J5">
        <v>67</v>
      </c>
      <c r="K5">
        <v>56</v>
      </c>
      <c r="L5">
        <v>46</v>
      </c>
      <c r="M5">
        <v>15</v>
      </c>
    </row>
    <row r="6" spans="1:13" x14ac:dyDescent="0.25">
      <c r="A6" t="s">
        <v>93</v>
      </c>
      <c r="B6">
        <v>27</v>
      </c>
      <c r="C6">
        <v>32</v>
      </c>
      <c r="D6">
        <v>43</v>
      </c>
      <c r="E6">
        <v>55</v>
      </c>
      <c r="F6">
        <v>65</v>
      </c>
      <c r="G6">
        <v>87</v>
      </c>
      <c r="H6">
        <v>90</v>
      </c>
      <c r="I6">
        <v>100</v>
      </c>
      <c r="J6">
        <v>85</v>
      </c>
      <c r="K6">
        <v>57</v>
      </c>
      <c r="L6">
        <v>44</v>
      </c>
      <c r="M6">
        <v>32</v>
      </c>
    </row>
    <row r="7" spans="1:13" x14ac:dyDescent="0.25">
      <c r="A7" t="s">
        <v>94</v>
      </c>
      <c r="B7">
        <v>15</v>
      </c>
      <c r="C7">
        <v>14</v>
      </c>
      <c r="D7">
        <v>27</v>
      </c>
      <c r="E7">
        <v>44</v>
      </c>
      <c r="F7">
        <v>55</v>
      </c>
      <c r="G7">
        <v>64</v>
      </c>
      <c r="H7">
        <v>71</v>
      </c>
      <c r="I7">
        <v>75</v>
      </c>
      <c r="J7">
        <v>67</v>
      </c>
      <c r="K7">
        <v>45</v>
      </c>
      <c r="L7">
        <v>28</v>
      </c>
      <c r="M7">
        <v>15</v>
      </c>
    </row>
  </sheetData>
  <mergeCells count="1">
    <mergeCell ref="B2:M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E18" sqref="E18"/>
    </sheetView>
  </sheetViews>
  <sheetFormatPr defaultRowHeight="15" x14ac:dyDescent="0.25"/>
  <cols>
    <col min="3" max="3" width="39.28515625" bestFit="1" customWidth="1"/>
    <col min="4" max="4" width="23" bestFit="1" customWidth="1"/>
  </cols>
  <sheetData>
    <row r="2" spans="2:4" x14ac:dyDescent="0.25">
      <c r="B2" s="5" t="s">
        <v>95</v>
      </c>
      <c r="C2" s="5" t="s">
        <v>96</v>
      </c>
      <c r="D2" s="5" t="s">
        <v>97</v>
      </c>
    </row>
    <row r="3" spans="2:4" x14ac:dyDescent="0.25">
      <c r="B3" t="s">
        <v>73</v>
      </c>
      <c r="C3">
        <v>200</v>
      </c>
      <c r="D3">
        <v>198</v>
      </c>
    </row>
    <row r="4" spans="2:4" x14ac:dyDescent="0.25">
      <c r="B4" t="s">
        <v>74</v>
      </c>
      <c r="C4">
        <v>375</v>
      </c>
      <c r="D4">
        <v>365</v>
      </c>
    </row>
    <row r="5" spans="2:4" x14ac:dyDescent="0.25">
      <c r="B5" t="s">
        <v>75</v>
      </c>
      <c r="C5">
        <v>250</v>
      </c>
      <c r="D5">
        <v>242</v>
      </c>
    </row>
    <row r="6" spans="2:4" x14ac:dyDescent="0.25">
      <c r="B6" t="s">
        <v>76</v>
      </c>
      <c r="C6">
        <v>305</v>
      </c>
      <c r="D6">
        <v>285</v>
      </c>
    </row>
    <row r="7" spans="2:4" x14ac:dyDescent="0.25">
      <c r="B7" t="s">
        <v>77</v>
      </c>
      <c r="C7">
        <v>250</v>
      </c>
      <c r="D7">
        <v>245</v>
      </c>
    </row>
    <row r="8" spans="2:4" x14ac:dyDescent="0.25">
      <c r="B8" t="s">
        <v>78</v>
      </c>
      <c r="C8">
        <v>335</v>
      </c>
      <c r="D8">
        <v>330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zoomScale="70" zoomScaleNormal="70" workbookViewId="0">
      <selection activeCell="G7" sqref="G7"/>
    </sheetView>
  </sheetViews>
  <sheetFormatPr defaultRowHeight="15" x14ac:dyDescent="0.25"/>
  <cols>
    <col min="2" max="2" width="43.42578125" bestFit="1" customWidth="1"/>
    <col min="3" max="3" width="18.7109375" bestFit="1" customWidth="1"/>
    <col min="4" max="4" width="11.5703125" customWidth="1"/>
    <col min="5" max="5" width="12.28515625" customWidth="1"/>
    <col min="6" max="6" width="13.5703125" customWidth="1"/>
    <col min="7" max="7" width="22.140625" bestFit="1" customWidth="1"/>
  </cols>
  <sheetData>
    <row r="2" spans="2:7" x14ac:dyDescent="0.25">
      <c r="B2" s="5"/>
      <c r="C2" s="5" t="s">
        <v>102</v>
      </c>
      <c r="D2" s="5" t="s">
        <v>103</v>
      </c>
      <c r="E2" s="5" t="s">
        <v>104</v>
      </c>
      <c r="F2" s="5" t="s">
        <v>105</v>
      </c>
      <c r="G2" s="5" t="s">
        <v>106</v>
      </c>
    </row>
    <row r="3" spans="2:7" x14ac:dyDescent="0.25">
      <c r="B3" t="s">
        <v>98</v>
      </c>
      <c r="C3" s="22">
        <v>0.53</v>
      </c>
      <c r="D3" s="22">
        <v>0.18</v>
      </c>
      <c r="E3" s="22">
        <v>0.06</v>
      </c>
      <c r="F3" s="22">
        <v>0.13</v>
      </c>
      <c r="G3" s="22">
        <v>0.1</v>
      </c>
    </row>
    <row r="4" spans="2:7" x14ac:dyDescent="0.25">
      <c r="B4" t="s">
        <v>99</v>
      </c>
      <c r="C4" s="22">
        <v>0.47</v>
      </c>
      <c r="D4" s="22">
        <v>0.2</v>
      </c>
      <c r="E4" s="22">
        <v>0.06</v>
      </c>
      <c r="F4" s="22">
        <v>0.19</v>
      </c>
      <c r="G4" s="22">
        <v>0.08</v>
      </c>
    </row>
    <row r="5" spans="2:7" x14ac:dyDescent="0.25">
      <c r="B5" t="s">
        <v>100</v>
      </c>
      <c r="C5" s="22">
        <v>0.52</v>
      </c>
      <c r="D5" s="22">
        <v>0.23</v>
      </c>
      <c r="E5" s="22">
        <v>0.05</v>
      </c>
      <c r="F5" s="22">
        <v>0.14000000000000001</v>
      </c>
      <c r="G5" s="22">
        <v>0.06</v>
      </c>
    </row>
    <row r="6" spans="2:7" x14ac:dyDescent="0.25">
      <c r="B6" t="s">
        <v>101</v>
      </c>
      <c r="C6" s="22">
        <v>0.51</v>
      </c>
      <c r="D6" s="22">
        <v>0.18</v>
      </c>
      <c r="E6" s="22">
        <v>0.2</v>
      </c>
      <c r="F6" s="22">
        <v>0.03</v>
      </c>
      <c r="G6" s="22">
        <v>0.08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D9" sqref="D9"/>
    </sheetView>
  </sheetViews>
  <sheetFormatPr defaultRowHeight="15" x14ac:dyDescent="0.25"/>
  <cols>
    <col min="3" max="3" width="14.7109375" customWidth="1"/>
    <col min="4" max="4" width="16.42578125" customWidth="1"/>
    <col min="5" max="5" width="12.140625" bestFit="1" customWidth="1"/>
    <col min="6" max="6" width="18.140625" bestFit="1" customWidth="1"/>
  </cols>
  <sheetData>
    <row r="1" spans="2:6" x14ac:dyDescent="0.25">
      <c r="B1" s="14" t="s">
        <v>8</v>
      </c>
      <c r="C1" s="14"/>
      <c r="D1">
        <v>20</v>
      </c>
    </row>
    <row r="2" spans="2:6" x14ac:dyDescent="0.25">
      <c r="B2" s="4"/>
      <c r="C2" s="4">
        <v>2005</v>
      </c>
      <c r="D2" s="4">
        <v>2006</v>
      </c>
      <c r="E2" s="7"/>
      <c r="F2" s="7"/>
    </row>
    <row r="3" spans="2:6" x14ac:dyDescent="0.25">
      <c r="B3" s="2" t="s">
        <v>3</v>
      </c>
      <c r="C3" s="6">
        <v>104000</v>
      </c>
      <c r="D3" s="3">
        <f>C3+(D1/100)*C3</f>
        <v>124800</v>
      </c>
      <c r="E3" s="8"/>
      <c r="F3" s="8"/>
    </row>
    <row r="4" spans="2:6" x14ac:dyDescent="0.25">
      <c r="B4" s="2" t="s">
        <v>4</v>
      </c>
      <c r="C4" s="6">
        <v>156000</v>
      </c>
      <c r="D4" s="3">
        <f t="shared" ref="D4:D6" si="0">C4+(E2/100)*C4</f>
        <v>156000</v>
      </c>
      <c r="E4" s="8"/>
      <c r="F4" s="8"/>
    </row>
    <row r="5" spans="2:6" x14ac:dyDescent="0.25">
      <c r="B5" s="2" t="s">
        <v>5</v>
      </c>
      <c r="C5" s="6">
        <v>78000</v>
      </c>
      <c r="D5" s="3">
        <f t="shared" si="0"/>
        <v>78000</v>
      </c>
      <c r="E5" s="8"/>
      <c r="F5" s="8"/>
    </row>
    <row r="6" spans="2:6" x14ac:dyDescent="0.25">
      <c r="B6" s="2" t="s">
        <v>6</v>
      </c>
      <c r="C6" s="6">
        <v>100000</v>
      </c>
      <c r="D6" s="3">
        <f t="shared" si="0"/>
        <v>100000</v>
      </c>
      <c r="E6" s="8"/>
      <c r="F6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15" zoomScaleNormal="115" workbookViewId="0">
      <selection activeCell="C20" sqref="C20"/>
    </sheetView>
  </sheetViews>
  <sheetFormatPr defaultRowHeight="15" x14ac:dyDescent="0.25"/>
  <cols>
    <col min="1" max="1" width="13" bestFit="1" customWidth="1"/>
    <col min="2" max="2" width="11.140625" bestFit="1" customWidth="1"/>
    <col min="3" max="3" width="12.85546875" bestFit="1" customWidth="1"/>
    <col min="4" max="4" width="13.7109375" bestFit="1" customWidth="1"/>
    <col min="5" max="5" width="12.85546875" bestFit="1" customWidth="1"/>
    <col min="6" max="6" width="13.7109375" bestFit="1" customWidth="1"/>
  </cols>
  <sheetData>
    <row r="1" spans="1:6" x14ac:dyDescent="0.25">
      <c r="B1" s="9"/>
    </row>
    <row r="2" spans="1:6" x14ac:dyDescent="0.25">
      <c r="A2" s="16" t="s">
        <v>16</v>
      </c>
      <c r="B2" s="16"/>
    </row>
    <row r="3" spans="1:6" x14ac:dyDescent="0.25">
      <c r="A3" s="10" t="s">
        <v>11</v>
      </c>
      <c r="B3" s="10">
        <v>20</v>
      </c>
    </row>
    <row r="4" spans="1:6" x14ac:dyDescent="0.25">
      <c r="A4" s="10" t="s">
        <v>17</v>
      </c>
      <c r="B4" s="10">
        <v>30</v>
      </c>
    </row>
    <row r="5" spans="1:6" x14ac:dyDescent="0.25">
      <c r="A5" s="1"/>
      <c r="B5" s="4"/>
      <c r="C5" s="15" t="s">
        <v>13</v>
      </c>
      <c r="D5" s="15"/>
      <c r="E5" s="15" t="s">
        <v>12</v>
      </c>
      <c r="F5" s="15"/>
    </row>
    <row r="6" spans="1:6" x14ac:dyDescent="0.25">
      <c r="A6" s="4" t="s">
        <v>9</v>
      </c>
      <c r="B6" s="4" t="s">
        <v>10</v>
      </c>
      <c r="C6" s="4" t="s">
        <v>15</v>
      </c>
      <c r="D6" s="4" t="s">
        <v>14</v>
      </c>
      <c r="E6" s="4" t="s">
        <v>15</v>
      </c>
      <c r="F6" s="4" t="s">
        <v>14</v>
      </c>
    </row>
    <row r="7" spans="1:6" x14ac:dyDescent="0.25">
      <c r="A7" s="10">
        <v>1041</v>
      </c>
      <c r="B7" s="11">
        <v>25</v>
      </c>
      <c r="C7" s="11">
        <f>($B$3/100)*B7</f>
        <v>5</v>
      </c>
      <c r="D7" s="11">
        <f>($B$4/100)*B7</f>
        <v>7.5</v>
      </c>
      <c r="E7" s="11">
        <f>B7-C7</f>
        <v>20</v>
      </c>
      <c r="F7" s="11">
        <f>B7-D7</f>
        <v>17.5</v>
      </c>
    </row>
    <row r="8" spans="1:6" x14ac:dyDescent="0.25">
      <c r="A8" s="10">
        <v>1042</v>
      </c>
      <c r="B8" s="11">
        <v>20</v>
      </c>
      <c r="C8" s="11">
        <f t="shared" ref="C8:C16" si="0">($B$3/100)*B8</f>
        <v>4</v>
      </c>
      <c r="D8" s="11">
        <f t="shared" ref="D8:D16" si="1">($B$4/100)*B8</f>
        <v>6</v>
      </c>
      <c r="E8" s="11">
        <f t="shared" ref="E8:E16" si="2">B8-C8</f>
        <v>16</v>
      </c>
      <c r="F8" s="11">
        <f t="shared" ref="F8:F16" si="3">B8-D8</f>
        <v>14</v>
      </c>
    </row>
    <row r="9" spans="1:6" x14ac:dyDescent="0.25">
      <c r="A9" s="10">
        <v>2923</v>
      </c>
      <c r="B9" s="11">
        <v>3</v>
      </c>
      <c r="C9" s="11">
        <f t="shared" si="0"/>
        <v>0.60000000000000009</v>
      </c>
      <c r="D9" s="11">
        <f t="shared" si="1"/>
        <v>0.89999999999999991</v>
      </c>
      <c r="E9" s="11">
        <f t="shared" si="2"/>
        <v>2.4</v>
      </c>
      <c r="F9" s="11">
        <f t="shared" si="3"/>
        <v>2.1</v>
      </c>
    </row>
    <row r="10" spans="1:6" x14ac:dyDescent="0.25">
      <c r="A10" s="10">
        <v>2930</v>
      </c>
      <c r="B10" s="11">
        <v>20</v>
      </c>
      <c r="C10" s="11">
        <f t="shared" si="0"/>
        <v>4</v>
      </c>
      <c r="D10" s="11">
        <f t="shared" si="1"/>
        <v>6</v>
      </c>
      <c r="E10" s="11">
        <f t="shared" si="2"/>
        <v>16</v>
      </c>
      <c r="F10" s="11">
        <f t="shared" si="3"/>
        <v>14</v>
      </c>
    </row>
    <row r="11" spans="1:6" x14ac:dyDescent="0.25">
      <c r="A11" s="10">
        <v>2941</v>
      </c>
      <c r="B11" s="11">
        <v>30</v>
      </c>
      <c r="C11" s="11">
        <f t="shared" si="0"/>
        <v>6</v>
      </c>
      <c r="D11" s="11">
        <f t="shared" si="1"/>
        <v>9</v>
      </c>
      <c r="E11" s="11">
        <f t="shared" si="2"/>
        <v>24</v>
      </c>
      <c r="F11" s="11">
        <f t="shared" si="3"/>
        <v>21</v>
      </c>
    </row>
    <row r="12" spans="1:6" x14ac:dyDescent="0.25">
      <c r="A12" s="10">
        <v>3601</v>
      </c>
      <c r="B12" s="11">
        <v>12</v>
      </c>
      <c r="C12" s="11">
        <f t="shared" si="0"/>
        <v>2.4000000000000004</v>
      </c>
      <c r="D12" s="11">
        <f t="shared" si="1"/>
        <v>3.5999999999999996</v>
      </c>
      <c r="E12" s="11">
        <f t="shared" si="2"/>
        <v>9.6</v>
      </c>
      <c r="F12" s="11">
        <f t="shared" si="3"/>
        <v>8.4</v>
      </c>
    </row>
    <row r="13" spans="1:6" x14ac:dyDescent="0.25">
      <c r="A13" s="10">
        <v>3602</v>
      </c>
      <c r="B13" s="11">
        <v>20</v>
      </c>
      <c r="C13" s="11">
        <f t="shared" si="0"/>
        <v>4</v>
      </c>
      <c r="D13" s="11">
        <f t="shared" si="1"/>
        <v>6</v>
      </c>
      <c r="E13" s="11">
        <f t="shared" si="2"/>
        <v>16</v>
      </c>
      <c r="F13" s="11">
        <f t="shared" si="3"/>
        <v>14</v>
      </c>
    </row>
    <row r="14" spans="1:6" x14ac:dyDescent="0.25">
      <c r="A14" s="10">
        <v>3610</v>
      </c>
      <c r="B14" s="11">
        <v>40</v>
      </c>
      <c r="C14" s="11">
        <f t="shared" si="0"/>
        <v>8</v>
      </c>
      <c r="D14" s="11">
        <f t="shared" si="1"/>
        <v>12</v>
      </c>
      <c r="E14" s="11">
        <f t="shared" si="2"/>
        <v>32</v>
      </c>
      <c r="F14" s="11">
        <f t="shared" si="3"/>
        <v>28</v>
      </c>
    </row>
    <row r="15" spans="1:6" x14ac:dyDescent="0.25">
      <c r="A15" s="10">
        <v>4020</v>
      </c>
      <c r="B15" s="11">
        <v>15</v>
      </c>
      <c r="C15" s="11">
        <f t="shared" si="0"/>
        <v>3</v>
      </c>
      <c r="D15" s="11">
        <f t="shared" si="1"/>
        <v>4.5</v>
      </c>
      <c r="E15" s="11">
        <f t="shared" si="2"/>
        <v>12</v>
      </c>
      <c r="F15" s="11">
        <f t="shared" si="3"/>
        <v>10.5</v>
      </c>
    </row>
    <row r="16" spans="1:6" x14ac:dyDescent="0.25">
      <c r="A16" s="10">
        <v>4210</v>
      </c>
      <c r="B16" s="11">
        <v>30</v>
      </c>
      <c r="C16" s="11">
        <f t="shared" si="0"/>
        <v>6</v>
      </c>
      <c r="D16" s="11">
        <f t="shared" si="1"/>
        <v>9</v>
      </c>
      <c r="E16" s="11">
        <f t="shared" si="2"/>
        <v>24</v>
      </c>
      <c r="F16" s="11">
        <f t="shared" si="3"/>
        <v>21</v>
      </c>
    </row>
  </sheetData>
  <mergeCells count="3">
    <mergeCell ref="E5:F5"/>
    <mergeCell ref="C5:D5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opLeftCell="B1" workbookViewId="0">
      <selection activeCell="B2" sqref="B2:C8"/>
    </sheetView>
  </sheetViews>
  <sheetFormatPr defaultRowHeight="15" x14ac:dyDescent="0.25"/>
  <cols>
    <col min="2" max="2" width="30.85546875" bestFit="1" customWidth="1"/>
  </cols>
  <sheetData>
    <row r="2" spans="2:3" x14ac:dyDescent="0.25">
      <c r="B2" s="4" t="s">
        <v>18</v>
      </c>
      <c r="C2">
        <v>23</v>
      </c>
    </row>
    <row r="3" spans="2:3" x14ac:dyDescent="0.25">
      <c r="B3" s="4" t="s">
        <v>19</v>
      </c>
      <c r="C3">
        <v>20</v>
      </c>
    </row>
    <row r="4" spans="2:3" x14ac:dyDescent="0.25">
      <c r="B4" s="4" t="s">
        <v>20</v>
      </c>
      <c r="C4" s="4" t="s">
        <v>21</v>
      </c>
    </row>
    <row r="5" spans="2:3" x14ac:dyDescent="0.25">
      <c r="B5" s="10">
        <v>10</v>
      </c>
      <c r="C5" s="10">
        <f>IF(B5&gt;500,((B5-500)*$C$3 + 500*$C$2),B5*$C$2)</f>
        <v>230</v>
      </c>
    </row>
    <row r="6" spans="2:3" x14ac:dyDescent="0.25">
      <c r="B6" s="10">
        <v>483</v>
      </c>
      <c r="C6" s="10">
        <f>IF(B6&gt;500,((B6-500)*$C$3 + 500*$C$2),B6*$C$2)</f>
        <v>11109</v>
      </c>
    </row>
    <row r="7" spans="2:3" x14ac:dyDescent="0.25">
      <c r="B7" s="10">
        <v>500</v>
      </c>
      <c r="C7" s="10">
        <f>IF(B7&gt;500,((B7-500)*$C$3 + 500*$C$2),B7*$C$2)</f>
        <v>11500</v>
      </c>
    </row>
    <row r="8" spans="2:3" x14ac:dyDescent="0.25">
      <c r="B8" s="10">
        <v>1600</v>
      </c>
      <c r="C8" s="10">
        <f>IF(B8&gt;500,((B8-500)*$C$3 + 500*$C$2),B8*$C$2)</f>
        <v>33500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6" sqref="B6"/>
    </sheetView>
  </sheetViews>
  <sheetFormatPr defaultRowHeight="15" x14ac:dyDescent="0.25"/>
  <cols>
    <col min="1" max="1" width="30.85546875" bestFit="1" customWidth="1"/>
  </cols>
  <sheetData>
    <row r="2" spans="1:2" x14ac:dyDescent="0.25">
      <c r="A2" s="4" t="s">
        <v>18</v>
      </c>
      <c r="B2">
        <v>23</v>
      </c>
    </row>
    <row r="3" spans="1:2" x14ac:dyDescent="0.25">
      <c r="A3" s="4" t="s">
        <v>19</v>
      </c>
      <c r="B3">
        <v>20</v>
      </c>
    </row>
    <row r="4" spans="1:2" x14ac:dyDescent="0.25">
      <c r="A4" s="1" t="s">
        <v>22</v>
      </c>
      <c r="B4">
        <v>15</v>
      </c>
    </row>
    <row r="5" spans="1:2" x14ac:dyDescent="0.25">
      <c r="A5" s="4" t="s">
        <v>20</v>
      </c>
      <c r="B5" s="4" t="s">
        <v>21</v>
      </c>
    </row>
    <row r="6" spans="1:2" x14ac:dyDescent="0.25">
      <c r="A6" s="10">
        <v>1600</v>
      </c>
      <c r="B6" s="10">
        <f>IF(A6&gt;1000,((A6-1000)*$B$4+(500*$B$3)+(500*B2)),IF(A6&gt;500,(A6-500)*$B$3+500*$B$2,A6*$B$2))</f>
        <v>30500</v>
      </c>
    </row>
    <row r="7" spans="1:2" x14ac:dyDescent="0.25">
      <c r="A7" s="10">
        <v>483</v>
      </c>
      <c r="B7" s="10">
        <f t="shared" ref="B7:B8" si="0">IF(A7&gt;1000,((A7-1000)*$B$4+(500*$B$3)+(500*B3)),IF(A7&gt;500,(A7-500)*$B$3+500*$B$2,A7*$B$2))</f>
        <v>11109</v>
      </c>
    </row>
    <row r="8" spans="1:2" x14ac:dyDescent="0.25">
      <c r="A8" s="10">
        <v>2001</v>
      </c>
      <c r="B8" s="10">
        <f t="shared" si="0"/>
        <v>32515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F17" sqref="F17"/>
    </sheetView>
  </sheetViews>
  <sheetFormatPr defaultRowHeight="15" x14ac:dyDescent="0.25"/>
  <cols>
    <col min="1" max="1" width="14" bestFit="1" customWidth="1"/>
    <col min="5" max="7" width="17.7109375" bestFit="1" customWidth="1"/>
  </cols>
  <sheetData>
    <row r="2" spans="1:7" x14ac:dyDescent="0.25">
      <c r="E2">
        <v>1600</v>
      </c>
      <c r="F2">
        <v>483</v>
      </c>
      <c r="G2">
        <v>2001</v>
      </c>
    </row>
    <row r="3" spans="1:7" x14ac:dyDescent="0.25">
      <c r="A3" s="4"/>
      <c r="B3" s="4"/>
      <c r="C3" s="4"/>
      <c r="D3" s="4"/>
      <c r="E3" s="4" t="s">
        <v>28</v>
      </c>
      <c r="F3" s="4" t="s">
        <v>28</v>
      </c>
      <c r="G3" s="4" t="s">
        <v>28</v>
      </c>
    </row>
    <row r="4" spans="1:7" x14ac:dyDescent="0.25">
      <c r="A4" s="4" t="s">
        <v>23</v>
      </c>
      <c r="B4" s="4"/>
      <c r="C4" s="4"/>
      <c r="D4" s="4"/>
      <c r="E4" s="4" t="s">
        <v>29</v>
      </c>
      <c r="F4" s="4" t="s">
        <v>29</v>
      </c>
      <c r="G4" s="4" t="s">
        <v>29</v>
      </c>
    </row>
    <row r="5" spans="1:7" x14ac:dyDescent="0.25">
      <c r="A5" s="1" t="s">
        <v>24</v>
      </c>
      <c r="B5" s="4">
        <v>500</v>
      </c>
      <c r="C5" s="1" t="s">
        <v>27</v>
      </c>
      <c r="D5" s="4">
        <v>23</v>
      </c>
      <c r="E5">
        <f>MIN(500,E2)</f>
        <v>500</v>
      </c>
      <c r="F5">
        <f t="shared" ref="F5:G5" si="0">MIN(500,F2)</f>
        <v>483</v>
      </c>
      <c r="G5">
        <f t="shared" si="0"/>
        <v>500</v>
      </c>
    </row>
    <row r="6" spans="1:7" x14ac:dyDescent="0.25">
      <c r="A6" s="1" t="s">
        <v>25</v>
      </c>
      <c r="B6" s="4">
        <v>500</v>
      </c>
      <c r="C6" s="1" t="s">
        <v>27</v>
      </c>
      <c r="D6" s="4">
        <v>20</v>
      </c>
      <c r="E6">
        <f>MAX(IF(E$2&lt;($B$6+$B$6),E$2-E$5,$B$6),0)</f>
        <v>500</v>
      </c>
      <c r="F6">
        <f t="shared" ref="F6:G6" si="1">MAX(IF(F$2&lt;($B$6+$B$6),F$2-F$5,$B$6),0)</f>
        <v>0</v>
      </c>
      <c r="G6">
        <f t="shared" si="1"/>
        <v>500</v>
      </c>
    </row>
    <row r="7" spans="1:7" x14ac:dyDescent="0.25">
      <c r="A7" s="1" t="s">
        <v>26</v>
      </c>
      <c r="B7" s="4"/>
      <c r="C7" s="1" t="s">
        <v>27</v>
      </c>
      <c r="D7" s="4">
        <v>15</v>
      </c>
      <c r="E7">
        <f>IF(E2&gt;1000,E$2-1000,0)</f>
        <v>600</v>
      </c>
      <c r="F7">
        <f t="shared" ref="F7:G7" si="2">IF(F2&gt;1000,F$2-1000,0)</f>
        <v>0</v>
      </c>
      <c r="G7">
        <f t="shared" si="2"/>
        <v>1001</v>
      </c>
    </row>
    <row r="8" spans="1:7" x14ac:dyDescent="0.25">
      <c r="A8" s="1"/>
      <c r="B8" s="1"/>
      <c r="C8" s="1"/>
      <c r="D8" s="4" t="s">
        <v>30</v>
      </c>
      <c r="E8" s="1">
        <f>(E5*$D$5)+(E6*$D$6)+(E7*$D$7)</f>
        <v>30500</v>
      </c>
      <c r="F8" s="1">
        <f t="shared" ref="F8:G8" si="3">(F5*$D$5)+(F6*$D$6)+(F7*$D$7)</f>
        <v>11109</v>
      </c>
      <c r="G8" s="1">
        <f t="shared" si="3"/>
        <v>36515</v>
      </c>
    </row>
    <row r="9" spans="1:7" x14ac:dyDescent="0.25">
      <c r="E9">
        <f>IF(E2&gt;1000,((E2-1000)*$D$7+(500*$D$6)+(500*$D$5)),IF(E2&gt;500,(E2-500)*$D$6+500*$D$5,E2*$D$5))</f>
        <v>30500</v>
      </c>
      <c r="F9">
        <f t="shared" ref="F9:G9" si="4">IF(F2&gt;1000,((F2-1000)*$D$7+(500*$D$6)+(500*$D$5)),IF(F2&gt;500,(F2-500)*$D$6+500*$D$5,F2*$D$5))</f>
        <v>11109</v>
      </c>
      <c r="G9">
        <f t="shared" si="4"/>
        <v>36515</v>
      </c>
    </row>
    <row r="10" spans="1:7" x14ac:dyDescent="0.25">
      <c r="E10">
        <f>SUMPRODUCT($D$5:$D$7,E5:E7)</f>
        <v>30500</v>
      </c>
      <c r="F10">
        <f t="shared" ref="F10:G10" si="5">SUMPRODUCT($D$5:$D$7,F5:F7)</f>
        <v>11109</v>
      </c>
      <c r="G10">
        <f t="shared" si="5"/>
        <v>36515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opLeftCell="B1" workbookViewId="0">
      <selection activeCell="B2" sqref="B2:H11"/>
    </sheetView>
  </sheetViews>
  <sheetFormatPr defaultRowHeight="15" x14ac:dyDescent="0.25"/>
  <cols>
    <col min="2" max="2" width="8.7109375" bestFit="1" customWidth="1"/>
    <col min="3" max="3" width="18.42578125" bestFit="1" customWidth="1"/>
    <col min="4" max="4" width="11.140625" bestFit="1" customWidth="1"/>
    <col min="5" max="5" width="12.5703125" bestFit="1" customWidth="1"/>
    <col min="6" max="6" width="9.28515625" bestFit="1" customWidth="1"/>
    <col min="7" max="7" width="11.28515625" bestFit="1" customWidth="1"/>
    <col min="8" max="8" width="23.28515625" bestFit="1" customWidth="1"/>
  </cols>
  <sheetData>
    <row r="2" spans="2:8" x14ac:dyDescent="0.25"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</row>
    <row r="3" spans="2:8" x14ac:dyDescent="0.25">
      <c r="B3" s="10" t="s">
        <v>38</v>
      </c>
      <c r="C3" s="10" t="s">
        <v>39</v>
      </c>
      <c r="D3" s="10" t="s">
        <v>40</v>
      </c>
      <c r="E3" s="11">
        <v>45000</v>
      </c>
      <c r="F3" s="12">
        <v>35796</v>
      </c>
      <c r="G3" s="10">
        <v>5</v>
      </c>
      <c r="H3" s="11">
        <f>IF(AND(C3="full time",G3&gt;=2),E3*0.04,0)</f>
        <v>0</v>
      </c>
    </row>
    <row r="4" spans="2:8" x14ac:dyDescent="0.25">
      <c r="B4" s="10" t="s">
        <v>41</v>
      </c>
      <c r="C4" s="10" t="s">
        <v>42</v>
      </c>
      <c r="D4" s="10" t="s">
        <v>40</v>
      </c>
      <c r="E4" s="11">
        <v>120000</v>
      </c>
      <c r="F4" s="12">
        <v>32629</v>
      </c>
      <c r="G4" s="10">
        <v>13</v>
      </c>
      <c r="H4" s="11">
        <f t="shared" ref="H4:H11" si="0">IF(AND(C4="full time",G4&gt;=2),E4*0.04,0)</f>
        <v>4800</v>
      </c>
    </row>
    <row r="5" spans="2:8" x14ac:dyDescent="0.25">
      <c r="B5" s="10" t="s">
        <v>43</v>
      </c>
      <c r="C5" s="10" t="s">
        <v>42</v>
      </c>
      <c r="D5" s="10" t="s">
        <v>45</v>
      </c>
      <c r="E5" s="11">
        <v>145000</v>
      </c>
      <c r="F5" s="13">
        <v>43160</v>
      </c>
      <c r="G5" s="10">
        <v>2</v>
      </c>
      <c r="H5" s="11">
        <f t="shared" si="0"/>
        <v>5800</v>
      </c>
    </row>
    <row r="6" spans="2:8" x14ac:dyDescent="0.25">
      <c r="B6" s="10" t="s">
        <v>44</v>
      </c>
      <c r="C6" s="10" t="s">
        <v>42</v>
      </c>
      <c r="D6" s="10" t="s">
        <v>45</v>
      </c>
      <c r="E6" s="11">
        <v>100000</v>
      </c>
      <c r="F6" s="12">
        <v>36831</v>
      </c>
      <c r="G6" s="10">
        <v>2</v>
      </c>
      <c r="H6" s="11">
        <f t="shared" si="0"/>
        <v>4000</v>
      </c>
    </row>
    <row r="7" spans="2:8" x14ac:dyDescent="0.25">
      <c r="B7" s="10" t="s">
        <v>46</v>
      </c>
      <c r="C7" s="10" t="s">
        <v>42</v>
      </c>
      <c r="D7" s="10" t="s">
        <v>45</v>
      </c>
      <c r="E7" s="11">
        <v>115000</v>
      </c>
      <c r="F7" s="12">
        <v>35612</v>
      </c>
      <c r="G7" s="10">
        <v>5</v>
      </c>
      <c r="H7" s="11">
        <f t="shared" si="0"/>
        <v>4600</v>
      </c>
    </row>
    <row r="8" spans="2:8" x14ac:dyDescent="0.25">
      <c r="B8" s="10" t="s">
        <v>47</v>
      </c>
      <c r="C8" s="10" t="s">
        <v>39</v>
      </c>
      <c r="D8" s="10" t="s">
        <v>40</v>
      </c>
      <c r="E8" s="11">
        <v>55000</v>
      </c>
      <c r="F8" s="12">
        <v>34912</v>
      </c>
      <c r="G8" s="10">
        <v>7</v>
      </c>
      <c r="H8" s="11">
        <f t="shared" si="0"/>
        <v>0</v>
      </c>
    </row>
    <row r="9" spans="2:8" x14ac:dyDescent="0.25">
      <c r="B9" s="10" t="s">
        <v>48</v>
      </c>
      <c r="C9" s="10" t="s">
        <v>42</v>
      </c>
      <c r="D9" s="10" t="s">
        <v>49</v>
      </c>
      <c r="E9" s="11">
        <v>95000</v>
      </c>
      <c r="F9" s="12">
        <v>36251</v>
      </c>
      <c r="G9" s="10">
        <v>4</v>
      </c>
      <c r="H9" s="11">
        <f t="shared" si="0"/>
        <v>3800</v>
      </c>
    </row>
    <row r="10" spans="2:8" x14ac:dyDescent="0.25">
      <c r="B10" s="10" t="s">
        <v>50</v>
      </c>
      <c r="C10" s="10" t="s">
        <v>39</v>
      </c>
      <c r="D10" s="10" t="s">
        <v>40</v>
      </c>
      <c r="E10" s="11">
        <v>15000</v>
      </c>
      <c r="F10" s="13">
        <v>43221</v>
      </c>
      <c r="G10" s="10">
        <v>1</v>
      </c>
      <c r="H10" s="11">
        <f t="shared" si="0"/>
        <v>0</v>
      </c>
    </row>
    <row r="11" spans="2:8" x14ac:dyDescent="0.25">
      <c r="B11" s="10" t="s">
        <v>51</v>
      </c>
      <c r="C11" s="10" t="s">
        <v>42</v>
      </c>
      <c r="D11" s="10" t="s">
        <v>40</v>
      </c>
      <c r="E11" s="11">
        <v>124000</v>
      </c>
      <c r="F11" s="12">
        <v>36800</v>
      </c>
      <c r="G11" s="10">
        <v>2</v>
      </c>
      <c r="H11" s="11">
        <f t="shared" si="0"/>
        <v>4960</v>
      </c>
    </row>
    <row r="14" spans="2:8" x14ac:dyDescent="0.25">
      <c r="D14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85" zoomScaleNormal="85" workbookViewId="0">
      <selection activeCell="G17" sqref="G17"/>
    </sheetView>
  </sheetViews>
  <sheetFormatPr defaultRowHeight="15" x14ac:dyDescent="0.25"/>
  <cols>
    <col min="2" max="2" width="18.42578125" bestFit="1" customWidth="1"/>
    <col min="3" max="3" width="11.140625" bestFit="1" customWidth="1"/>
    <col min="4" max="4" width="12.5703125" bestFit="1" customWidth="1"/>
    <col min="5" max="5" width="9.28515625" bestFit="1" customWidth="1"/>
    <col min="6" max="6" width="11.28515625" bestFit="1" customWidth="1"/>
    <col min="7" max="7" width="23.28515625" bestFit="1" customWidth="1"/>
    <col min="8" max="8" width="15.5703125" bestFit="1" customWidth="1"/>
  </cols>
  <sheetData>
    <row r="1" spans="1:8" x14ac:dyDescent="0.25">
      <c r="A1" t="s">
        <v>53</v>
      </c>
    </row>
    <row r="2" spans="1:8" x14ac:dyDescent="0.25">
      <c r="A2" s="4" t="s">
        <v>31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54</v>
      </c>
    </row>
    <row r="3" spans="1:8" x14ac:dyDescent="0.25">
      <c r="A3" s="10" t="s">
        <v>38</v>
      </c>
      <c r="B3" s="10" t="s">
        <v>39</v>
      </c>
      <c r="C3" s="10" t="s">
        <v>40</v>
      </c>
      <c r="D3" s="11">
        <v>45000</v>
      </c>
      <c r="E3" s="12">
        <v>35796</v>
      </c>
      <c r="F3" s="10">
        <v>5</v>
      </c>
      <c r="G3" s="11">
        <f>IF(AND(B3="full time",F3&gt;=2),D3*0.04,0)</f>
        <v>0</v>
      </c>
      <c r="H3" s="10">
        <f>IF(C3="family",10000,IF(C3="individual",8000,0))</f>
        <v>10000</v>
      </c>
    </row>
    <row r="4" spans="1:8" x14ac:dyDescent="0.25">
      <c r="A4" s="10" t="s">
        <v>41</v>
      </c>
      <c r="B4" s="10" t="s">
        <v>42</v>
      </c>
      <c r="C4" s="10" t="s">
        <v>40</v>
      </c>
      <c r="D4" s="11">
        <v>120000</v>
      </c>
      <c r="E4" s="12">
        <v>32629</v>
      </c>
      <c r="F4" s="10">
        <v>13</v>
      </c>
      <c r="G4" s="11">
        <f t="shared" ref="G4:G11" si="0">IF(AND(B4="full time",F4&gt;=2),D4*0.04,0)</f>
        <v>4800</v>
      </c>
      <c r="H4" s="10">
        <f t="shared" ref="H4:H11" si="1">IF(C4="family",10000,IF(C4="individual",8000,0))</f>
        <v>10000</v>
      </c>
    </row>
    <row r="5" spans="1:8" x14ac:dyDescent="0.25">
      <c r="A5" s="10" t="s">
        <v>43</v>
      </c>
      <c r="B5" s="10" t="s">
        <v>42</v>
      </c>
      <c r="C5" s="10" t="s">
        <v>45</v>
      </c>
      <c r="D5" s="11">
        <v>145000</v>
      </c>
      <c r="E5" s="13">
        <v>43160</v>
      </c>
      <c r="F5" s="10">
        <v>2</v>
      </c>
      <c r="G5" s="11">
        <f t="shared" si="0"/>
        <v>5800</v>
      </c>
      <c r="H5" s="10">
        <f t="shared" si="1"/>
        <v>8000</v>
      </c>
    </row>
    <row r="6" spans="1:8" x14ac:dyDescent="0.25">
      <c r="A6" s="10" t="s">
        <v>44</v>
      </c>
      <c r="B6" s="10" t="s">
        <v>42</v>
      </c>
      <c r="C6" s="10" t="s">
        <v>45</v>
      </c>
      <c r="D6" s="11">
        <v>100000</v>
      </c>
      <c r="E6" s="12">
        <v>36831</v>
      </c>
      <c r="F6" s="10">
        <v>2</v>
      </c>
      <c r="G6" s="11">
        <f t="shared" si="0"/>
        <v>4000</v>
      </c>
      <c r="H6" s="10">
        <f t="shared" si="1"/>
        <v>8000</v>
      </c>
    </row>
    <row r="7" spans="1:8" x14ac:dyDescent="0.25">
      <c r="A7" s="10" t="s">
        <v>46</v>
      </c>
      <c r="B7" s="10" t="s">
        <v>42</v>
      </c>
      <c r="C7" s="10" t="s">
        <v>45</v>
      </c>
      <c r="D7" s="11">
        <v>115000</v>
      </c>
      <c r="E7" s="12">
        <v>35612</v>
      </c>
      <c r="F7" s="10">
        <v>5</v>
      </c>
      <c r="G7" s="11">
        <f t="shared" si="0"/>
        <v>4600</v>
      </c>
      <c r="H7" s="10">
        <f t="shared" si="1"/>
        <v>8000</v>
      </c>
    </row>
    <row r="8" spans="1:8" x14ac:dyDescent="0.25">
      <c r="A8" s="10" t="s">
        <v>47</v>
      </c>
      <c r="B8" s="10" t="s">
        <v>39</v>
      </c>
      <c r="C8" s="10" t="s">
        <v>40</v>
      </c>
      <c r="D8" s="11">
        <v>55000</v>
      </c>
      <c r="E8" s="12">
        <v>34912</v>
      </c>
      <c r="F8" s="10">
        <v>7</v>
      </c>
      <c r="G8" s="11">
        <f t="shared" si="0"/>
        <v>0</v>
      </c>
      <c r="H8" s="10">
        <f t="shared" si="1"/>
        <v>10000</v>
      </c>
    </row>
    <row r="9" spans="1:8" x14ac:dyDescent="0.25">
      <c r="A9" s="10" t="s">
        <v>48</v>
      </c>
      <c r="B9" s="10" t="s">
        <v>42</v>
      </c>
      <c r="C9" s="10" t="s">
        <v>49</v>
      </c>
      <c r="D9" s="11">
        <v>95000</v>
      </c>
      <c r="E9" s="12">
        <v>36251</v>
      </c>
      <c r="F9" s="10">
        <v>4</v>
      </c>
      <c r="G9" s="11">
        <f t="shared" si="0"/>
        <v>3800</v>
      </c>
      <c r="H9" s="10">
        <f t="shared" si="1"/>
        <v>0</v>
      </c>
    </row>
    <row r="10" spans="1:8" x14ac:dyDescent="0.25">
      <c r="A10" s="10" t="s">
        <v>50</v>
      </c>
      <c r="B10" s="10" t="s">
        <v>39</v>
      </c>
      <c r="C10" s="10" t="s">
        <v>40</v>
      </c>
      <c r="D10" s="11">
        <v>15000</v>
      </c>
      <c r="E10" s="13">
        <v>43221</v>
      </c>
      <c r="F10" s="10">
        <v>1</v>
      </c>
      <c r="G10" s="11">
        <f t="shared" si="0"/>
        <v>0</v>
      </c>
      <c r="H10" s="10">
        <f t="shared" si="1"/>
        <v>10000</v>
      </c>
    </row>
    <row r="11" spans="1:8" x14ac:dyDescent="0.25">
      <c r="A11" s="10" t="s">
        <v>51</v>
      </c>
      <c r="B11" s="10" t="s">
        <v>42</v>
      </c>
      <c r="C11" s="10" t="s">
        <v>40</v>
      </c>
      <c r="D11" s="11">
        <v>124000</v>
      </c>
      <c r="E11" s="12">
        <v>36800</v>
      </c>
      <c r="F11" s="10">
        <v>2</v>
      </c>
      <c r="G11" s="11">
        <f t="shared" si="0"/>
        <v>4960</v>
      </c>
      <c r="H11" s="10">
        <f t="shared" si="1"/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E12" sqref="E12"/>
    </sheetView>
  </sheetViews>
  <sheetFormatPr defaultRowHeight="15" x14ac:dyDescent="0.25"/>
  <cols>
    <col min="1" max="1" width="40" bestFit="1" customWidth="1"/>
    <col min="2" max="2" width="16.28515625" style="20" bestFit="1" customWidth="1"/>
    <col min="3" max="3" width="18" style="20" bestFit="1" customWidth="1"/>
  </cols>
  <sheetData>
    <row r="2" spans="1:3" x14ac:dyDescent="0.25">
      <c r="A2" s="17" t="s">
        <v>55</v>
      </c>
      <c r="B2" s="18" t="s">
        <v>56</v>
      </c>
      <c r="C2" s="18" t="s">
        <v>57</v>
      </c>
    </row>
    <row r="3" spans="1:3" x14ac:dyDescent="0.25">
      <c r="A3" s="10" t="s">
        <v>58</v>
      </c>
      <c r="B3" s="19">
        <v>760507625</v>
      </c>
      <c r="C3" s="19">
        <v>2021800000</v>
      </c>
    </row>
    <row r="4" spans="1:3" x14ac:dyDescent="0.25">
      <c r="A4" s="10" t="s">
        <v>59</v>
      </c>
      <c r="B4" s="19">
        <v>658672302</v>
      </c>
      <c r="C4" s="19">
        <v>1526700000</v>
      </c>
    </row>
    <row r="5" spans="1:3" x14ac:dyDescent="0.25">
      <c r="A5" s="10" t="s">
        <v>60</v>
      </c>
      <c r="B5" s="19">
        <v>623357910</v>
      </c>
      <c r="C5" s="19">
        <v>888400000</v>
      </c>
    </row>
    <row r="6" spans="1:3" x14ac:dyDescent="0.25">
      <c r="A6" s="10" t="s">
        <v>61</v>
      </c>
      <c r="B6" s="19">
        <v>534858444</v>
      </c>
      <c r="C6" s="19">
        <v>469700000</v>
      </c>
    </row>
    <row r="7" spans="1:3" x14ac:dyDescent="0.25">
      <c r="A7" s="10" t="s">
        <v>62</v>
      </c>
      <c r="B7" s="19">
        <v>474544677</v>
      </c>
      <c r="C7" s="19">
        <v>552500000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EXA</vt:lpstr>
      <vt:lpstr>EXB</vt:lpstr>
      <vt:lpstr>EXC</vt:lpstr>
      <vt:lpstr>3.1-4</vt:lpstr>
      <vt:lpstr>3.1-5</vt:lpstr>
      <vt:lpstr>3.1-6</vt:lpstr>
      <vt:lpstr>3.1-7</vt:lpstr>
      <vt:lpstr>3.1-8</vt:lpstr>
      <vt:lpstr>3.2-1</vt:lpstr>
      <vt:lpstr>3.2-2</vt:lpstr>
      <vt:lpstr>3.2-3</vt:lpstr>
      <vt:lpstr>3.2-4</vt:lpstr>
      <vt:lpstr>3.2-5</vt:lpstr>
      <vt:lpstr>3.2-6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2018-03-06T09:22:01Z</dcterms:created>
  <dcterms:modified xsi:type="dcterms:W3CDTF">2018-03-08T04:18:38Z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8a01c8ce-6e03-4f12-b569-695af9464e0a</vt:lpwstr>
  </property>
</Properties>
</file>