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ission\5.Programming\OdorCalculator\Alex_F\"/>
    </mc:Choice>
  </mc:AlternateContent>
  <xr:revisionPtr revIDLastSave="0" documentId="13_ncr:1_{89D7A3FD-16A8-4724-BF56-B086E00186B7}" xr6:coauthVersionLast="47" xr6:coauthVersionMax="47" xr10:uidLastSave="{00000000-0000-0000-0000-000000000000}"/>
  <bookViews>
    <workbookView xWindow="-25320" yWindow="-3804" windowWidth="20064" windowHeight="16740" tabRatio="810" xr2:uid="{00000000-000D-0000-FFFF-FFFF00000000}"/>
  </bookViews>
  <sheets>
    <sheet name="Уксус 0,25" sheetId="4" r:id="rId1"/>
    <sheet name="Уксус 0,50" sheetId="7" r:id="rId2"/>
    <sheet name="Уксус 0,75)" sheetId="8" r:id="rId3"/>
    <sheet name="Уксус 1,00" sheetId="9" r:id="rId4"/>
    <sheet name="Уксус ЭТА" sheetId="1" r:id="rId5"/>
    <sheet name="Растворы14 12 2024 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9" l="1"/>
  <c r="E10" i="9"/>
  <c r="E11" i="9"/>
  <c r="E12" i="9"/>
  <c r="E13" i="9"/>
  <c r="E14" i="9"/>
  <c r="E15" i="9"/>
  <c r="E16" i="9"/>
  <c r="E17" i="9"/>
  <c r="E18" i="9"/>
  <c r="E19" i="9"/>
  <c r="E20" i="9"/>
  <c r="E21" i="9"/>
  <c r="E8" i="9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7" i="8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6" i="7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8" i="9"/>
  <c r="F11" i="9"/>
  <c r="F19" i="9"/>
  <c r="G22" i="9"/>
  <c r="G21" i="9"/>
  <c r="C21" i="9"/>
  <c r="G20" i="9"/>
  <c r="C20" i="9"/>
  <c r="G19" i="9"/>
  <c r="H19" i="9" s="1"/>
  <c r="C19" i="9"/>
  <c r="G18" i="9"/>
  <c r="C18" i="9"/>
  <c r="G17" i="9"/>
  <c r="C17" i="9"/>
  <c r="F21" i="9" s="1"/>
  <c r="G16" i="9"/>
  <c r="H21" i="9" s="1"/>
  <c r="C16" i="9"/>
  <c r="F20" i="9" s="1"/>
  <c r="G15" i="9"/>
  <c r="H15" i="9" s="1"/>
  <c r="C15" i="9"/>
  <c r="G14" i="9"/>
  <c r="C14" i="9"/>
  <c r="F18" i="9" s="1"/>
  <c r="G13" i="9"/>
  <c r="C13" i="9"/>
  <c r="F17" i="9" s="1"/>
  <c r="G12" i="9"/>
  <c r="H13" i="9" s="1"/>
  <c r="C12" i="9"/>
  <c r="F16" i="9" s="1"/>
  <c r="G11" i="9"/>
  <c r="C11" i="9"/>
  <c r="F15" i="9" s="1"/>
  <c r="G10" i="9"/>
  <c r="C10" i="9"/>
  <c r="F14" i="9" s="1"/>
  <c r="G9" i="9"/>
  <c r="C9" i="9"/>
  <c r="F13" i="9" s="1"/>
  <c r="G8" i="9"/>
  <c r="H9" i="9" s="1"/>
  <c r="C8" i="9"/>
  <c r="F12" i="9" s="1"/>
  <c r="C7" i="9"/>
  <c r="C6" i="9"/>
  <c r="F10" i="9" s="1"/>
  <c r="C5" i="9"/>
  <c r="F9" i="9" s="1"/>
  <c r="G4" i="9"/>
  <c r="H8" i="9" s="1"/>
  <c r="C4" i="9"/>
  <c r="F8" i="9" s="1"/>
  <c r="G3" i="9"/>
  <c r="C3" i="9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7" i="8"/>
  <c r="F11" i="8"/>
  <c r="F18" i="8"/>
  <c r="F19" i="8"/>
  <c r="G22" i="8"/>
  <c r="G21" i="8"/>
  <c r="C21" i="8"/>
  <c r="G20" i="8"/>
  <c r="C20" i="8"/>
  <c r="G19" i="8"/>
  <c r="H19" i="8" s="1"/>
  <c r="C19" i="8"/>
  <c r="G18" i="8"/>
  <c r="C18" i="8"/>
  <c r="F21" i="8" s="1"/>
  <c r="G17" i="8"/>
  <c r="H17" i="8" s="1"/>
  <c r="C17" i="8"/>
  <c r="F20" i="8" s="1"/>
  <c r="G16" i="8"/>
  <c r="H21" i="8" s="1"/>
  <c r="C16" i="8"/>
  <c r="G15" i="8"/>
  <c r="C15" i="8"/>
  <c r="G14" i="8"/>
  <c r="C14" i="8"/>
  <c r="F17" i="8" s="1"/>
  <c r="H13" i="8"/>
  <c r="G13" i="8"/>
  <c r="H14" i="8" s="1"/>
  <c r="C13" i="8"/>
  <c r="F16" i="8" s="1"/>
  <c r="G12" i="8"/>
  <c r="C12" i="8"/>
  <c r="F15" i="8" s="1"/>
  <c r="G11" i="8"/>
  <c r="C11" i="8"/>
  <c r="F14" i="8" s="1"/>
  <c r="G10" i="8"/>
  <c r="H10" i="8" s="1"/>
  <c r="C10" i="8"/>
  <c r="F13" i="8" s="1"/>
  <c r="G9" i="8"/>
  <c r="C9" i="8"/>
  <c r="F12" i="8" s="1"/>
  <c r="G8" i="8"/>
  <c r="H9" i="8" s="1"/>
  <c r="C8" i="8"/>
  <c r="C7" i="8"/>
  <c r="F10" i="8" s="1"/>
  <c r="C6" i="8"/>
  <c r="F9" i="8" s="1"/>
  <c r="C5" i="8"/>
  <c r="F8" i="8" s="1"/>
  <c r="G4" i="8"/>
  <c r="H8" i="8" s="1"/>
  <c r="C4" i="8"/>
  <c r="F7" i="8" s="1"/>
  <c r="G3" i="8"/>
  <c r="H4" i="8" s="1"/>
  <c r="C3" i="8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4" i="4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F10" i="7"/>
  <c r="F20" i="7"/>
  <c r="G22" i="7"/>
  <c r="G21" i="7"/>
  <c r="C21" i="7"/>
  <c r="G20" i="7"/>
  <c r="C20" i="7"/>
  <c r="G19" i="7"/>
  <c r="H20" i="7" s="1"/>
  <c r="C19" i="7"/>
  <c r="F21" i="7" s="1"/>
  <c r="G18" i="7"/>
  <c r="H19" i="7" s="1"/>
  <c r="C18" i="7"/>
  <c r="G17" i="7"/>
  <c r="C17" i="7"/>
  <c r="F19" i="7" s="1"/>
  <c r="G16" i="7"/>
  <c r="H17" i="7" s="1"/>
  <c r="C16" i="7"/>
  <c r="F18" i="7" s="1"/>
  <c r="G15" i="7"/>
  <c r="C15" i="7"/>
  <c r="F17" i="7" s="1"/>
  <c r="G14" i="7"/>
  <c r="C14" i="7"/>
  <c r="F16" i="7" s="1"/>
  <c r="H13" i="7"/>
  <c r="G13" i="7"/>
  <c r="C13" i="7"/>
  <c r="F15" i="7" s="1"/>
  <c r="G12" i="7"/>
  <c r="C12" i="7"/>
  <c r="F14" i="7" s="1"/>
  <c r="G11" i="7"/>
  <c r="C11" i="7"/>
  <c r="G10" i="7"/>
  <c r="H11" i="7" s="1"/>
  <c r="C10" i="7"/>
  <c r="F12" i="7" s="1"/>
  <c r="G9" i="7"/>
  <c r="C9" i="7"/>
  <c r="G8" i="7"/>
  <c r="C8" i="7"/>
  <c r="C7" i="7"/>
  <c r="C6" i="7"/>
  <c r="F8" i="7" s="1"/>
  <c r="C5" i="7"/>
  <c r="F7" i="7" s="1"/>
  <c r="G4" i="7"/>
  <c r="H8" i="7" s="1"/>
  <c r="C4" i="7"/>
  <c r="G3" i="7"/>
  <c r="C3" i="7"/>
  <c r="G22" i="4"/>
  <c r="C5" i="4"/>
  <c r="C6" i="4"/>
  <c r="C7" i="4"/>
  <c r="C18" i="4"/>
  <c r="C19" i="4"/>
  <c r="C20" i="4"/>
  <c r="G20" i="4"/>
  <c r="C9" i="4"/>
  <c r="C10" i="4"/>
  <c r="C11" i="4"/>
  <c r="C12" i="4"/>
  <c r="C13" i="4"/>
  <c r="C14" i="4"/>
  <c r="C15" i="4"/>
  <c r="C16" i="4"/>
  <c r="C17" i="4"/>
  <c r="H3" i="1"/>
  <c r="H4" i="1"/>
  <c r="H5" i="1"/>
  <c r="H7" i="1"/>
  <c r="H8" i="1"/>
  <c r="H9" i="1"/>
  <c r="H6" i="1"/>
  <c r="H16" i="1"/>
  <c r="F9" i="7" l="1"/>
  <c r="H10" i="9"/>
  <c r="H17" i="9"/>
  <c r="H14" i="9"/>
  <c r="H11" i="9"/>
  <c r="H18" i="9"/>
  <c r="H4" i="9"/>
  <c r="H15" i="8"/>
  <c r="H18" i="8"/>
  <c r="H11" i="8"/>
  <c r="F6" i="7"/>
  <c r="H14" i="7"/>
  <c r="F13" i="7"/>
  <c r="H21" i="7"/>
  <c r="H16" i="7"/>
  <c r="F11" i="7"/>
  <c r="H12" i="7"/>
  <c r="H9" i="7"/>
  <c r="F7" i="4"/>
  <c r="F6" i="4"/>
  <c r="H12" i="9"/>
  <c r="H16" i="9"/>
  <c r="H20" i="9"/>
  <c r="H12" i="8"/>
  <c r="H16" i="8"/>
  <c r="H20" i="8"/>
  <c r="H10" i="7"/>
  <c r="H15" i="7"/>
  <c r="H4" i="7"/>
  <c r="H18" i="7"/>
  <c r="F19" i="4"/>
  <c r="F12" i="4"/>
  <c r="F11" i="4"/>
  <c r="F14" i="4"/>
  <c r="F20" i="4"/>
  <c r="F10" i="4"/>
  <c r="F15" i="4"/>
  <c r="F13" i="4"/>
  <c r="F18" i="4"/>
  <c r="F17" i="4"/>
  <c r="F16" i="4"/>
  <c r="C19" i="1"/>
  <c r="C18" i="1"/>
  <c r="C17" i="1"/>
  <c r="C16" i="1"/>
  <c r="C15" i="1"/>
  <c r="C14" i="1"/>
  <c r="C13" i="1"/>
  <c r="E4" i="4" l="1"/>
  <c r="C12" i="5"/>
  <c r="C11" i="5"/>
  <c r="B10" i="5"/>
  <c r="C9" i="5"/>
  <c r="B8" i="5"/>
  <c r="C7" i="5"/>
  <c r="B6" i="5"/>
  <c r="C5" i="5"/>
  <c r="C4" i="5"/>
  <c r="C3" i="5"/>
  <c r="G4" i="4"/>
  <c r="G8" i="4"/>
  <c r="G9" i="4"/>
  <c r="G11" i="4"/>
  <c r="G12" i="4"/>
  <c r="G13" i="4"/>
  <c r="G15" i="4"/>
  <c r="G16" i="4"/>
  <c r="G17" i="4"/>
  <c r="G19" i="4"/>
  <c r="G21" i="4"/>
  <c r="G3" i="4"/>
  <c r="C21" i="4"/>
  <c r="F21" i="4" s="1"/>
  <c r="G18" i="4"/>
  <c r="G14" i="4"/>
  <c r="G10" i="4"/>
  <c r="C8" i="4"/>
  <c r="C4" i="4"/>
  <c r="F5" i="4" s="1"/>
  <c r="C3" i="4"/>
  <c r="F4" i="4" s="1"/>
  <c r="C8" i="1"/>
  <c r="C7" i="1"/>
  <c r="C6" i="1"/>
  <c r="C5" i="1"/>
  <c r="C4" i="1"/>
  <c r="C3" i="1"/>
  <c r="F9" i="4" l="1"/>
  <c r="F8" i="4"/>
  <c r="H17" i="4"/>
  <c r="H13" i="4"/>
  <c r="H20" i="4"/>
  <c r="H11" i="4"/>
  <c r="H19" i="4"/>
  <c r="H9" i="4"/>
  <c r="H8" i="4"/>
  <c r="H4" i="4"/>
  <c r="H16" i="4"/>
  <c r="H18" i="4"/>
  <c r="H12" i="4"/>
  <c r="H21" i="4"/>
  <c r="H14" i="4"/>
  <c r="H15" i="4"/>
  <c r="H10" i="4"/>
</calcChain>
</file>

<file path=xl/sharedStrings.xml><?xml version="1.0" encoding="utf-8"?>
<sst xmlns="http://schemas.openxmlformats.org/spreadsheetml/2006/main" count="282" uniqueCount="88">
  <si>
    <t>№</t>
  </si>
  <si>
    <t>C, мкмоль/мл</t>
  </si>
  <si>
    <t>lg('C)</t>
  </si>
  <si>
    <t>№-№</t>
  </si>
  <si>
    <t>odor_dif</t>
  </si>
  <si>
    <t>d</t>
  </si>
  <si>
    <t>False</t>
  </si>
  <si>
    <t>Try</t>
  </si>
  <si>
    <t>Запах</t>
  </si>
  <si>
    <t>Сильный</t>
  </si>
  <si>
    <t>Слабый</t>
  </si>
  <si>
    <t>Очень сильный</t>
  </si>
  <si>
    <t>Очень слабый</t>
  </si>
  <si>
    <t>запах, %</t>
  </si>
  <si>
    <t>0,32 мл №1</t>
  </si>
  <si>
    <t>0,32 мл №2</t>
  </si>
  <si>
    <t>Пороги запаха ЭТА для Фатькина А.Ю. 2024 11 08</t>
  </si>
  <si>
    <t>Новые растворы</t>
  </si>
  <si>
    <t>0,32 мл №3</t>
  </si>
  <si>
    <t>1 мл №1</t>
  </si>
  <si>
    <t>1 мл №2</t>
  </si>
  <si>
    <t>1 мл №3</t>
  </si>
  <si>
    <t>1 мл №4</t>
  </si>
  <si>
    <t>1 мл №5</t>
  </si>
  <si>
    <t>8&gt;4</t>
  </si>
  <si>
    <t>0&gt;1</t>
  </si>
  <si>
    <t>1&gt;2</t>
  </si>
  <si>
    <t>7&gt;3</t>
  </si>
  <si>
    <t>2&gt;3</t>
  </si>
  <si>
    <t>3&gt;4</t>
  </si>
  <si>
    <t>4&gt;5</t>
  </si>
  <si>
    <t>5&gt;6</t>
  </si>
  <si>
    <t>4&gt;9</t>
  </si>
  <si>
    <t>F F F</t>
  </si>
  <si>
    <t>T T T</t>
  </si>
  <si>
    <t>lg(C)</t>
  </si>
  <si>
    <t xml:space="preserve">Разбавление Уксусной к-ты А Фатькин А.Ю. 2024 12 14 </t>
  </si>
  <si>
    <t>8 мл №0</t>
  </si>
  <si>
    <t>Вода</t>
  </si>
  <si>
    <t>5&gt;15</t>
  </si>
  <si>
    <t>Не различимы</t>
  </si>
  <si>
    <t>Средний</t>
  </si>
  <si>
    <t>Нет запаха</t>
  </si>
  <si>
    <t>1,00 мл №1</t>
  </si>
  <si>
    <t>1,80  мл №2</t>
  </si>
  <si>
    <t>1,00 мл №2</t>
  </si>
  <si>
    <t>1,00 мл №0</t>
  </si>
  <si>
    <t>1,80  мл №3</t>
  </si>
  <si>
    <t>Пороги запаха Уксус  для Фатькина А.Ю. 2024 14 12</t>
  </si>
  <si>
    <t>8,00 мл №0</t>
  </si>
  <si>
    <t>4,48 мл №0</t>
  </si>
  <si>
    <t>2,56 мл №0</t>
  </si>
  <si>
    <t>1,44мл №0</t>
  </si>
  <si>
    <t>№&gt;№</t>
  </si>
  <si>
    <t>В 10 мл р-ра</t>
  </si>
  <si>
    <t>находится</t>
  </si>
  <si>
    <r>
      <t xml:space="preserve">D </t>
    </r>
    <r>
      <rPr>
        <b/>
        <sz val="16"/>
        <color theme="1"/>
        <rFont val="Calibri"/>
        <family val="2"/>
        <charset val="204"/>
      </rPr>
      <t>C %</t>
    </r>
  </si>
  <si>
    <r>
      <t xml:space="preserve">D </t>
    </r>
    <r>
      <rPr>
        <b/>
        <sz val="16"/>
        <color theme="1"/>
        <rFont val="Calibri"/>
        <family val="2"/>
        <charset val="204"/>
      </rPr>
      <t>LgC</t>
    </r>
  </si>
  <si>
    <r>
      <rPr>
        <b/>
        <sz val="16"/>
        <color theme="1"/>
        <rFont val="Calibri"/>
        <family val="2"/>
        <charset val="204"/>
        <scheme val="minor"/>
      </rPr>
      <t>-1/C</t>
    </r>
  </si>
  <si>
    <r>
      <t xml:space="preserve">D </t>
    </r>
    <r>
      <rPr>
        <b/>
        <sz val="16"/>
        <color theme="1"/>
        <rFont val="Calibri"/>
        <family val="2"/>
        <charset val="204"/>
      </rPr>
      <t>-1/C</t>
    </r>
  </si>
  <si>
    <t>Дата</t>
  </si>
  <si>
    <t xml:space="preserve">Поиск порога различения запаха Уксус </t>
  </si>
  <si>
    <t>ФИО</t>
  </si>
  <si>
    <t>Интервал, с</t>
  </si>
  <si>
    <t>0,56 мл №0</t>
  </si>
  <si>
    <t>0,32 мл №0</t>
  </si>
  <si>
    <t>1,80  мл №1</t>
  </si>
  <si>
    <t>0,56  мл №1</t>
  </si>
  <si>
    <t>0,56мл №2</t>
  </si>
  <si>
    <t>1,00  мл №3</t>
  </si>
  <si>
    <t>0,56 мл №3</t>
  </si>
  <si>
    <t>Различение запаха</t>
  </si>
  <si>
    <t>`</t>
  </si>
  <si>
    <t xml:space="preserve">Поиск порога различения запаха </t>
  </si>
  <si>
    <t xml:space="preserve">Поиск порога различения запаха  </t>
  </si>
  <si>
    <t>Уксус</t>
  </si>
  <si>
    <t>Поиск порога различения запаха</t>
  </si>
  <si>
    <t>T F F</t>
  </si>
  <si>
    <t>11 10 10</t>
  </si>
  <si>
    <t>11 10  10</t>
  </si>
  <si>
    <t>12 10 10</t>
  </si>
  <si>
    <t>Нет различения</t>
  </si>
  <si>
    <t>30 30 30</t>
  </si>
  <si>
    <t>T T F</t>
  </si>
  <si>
    <t xml:space="preserve">40 40 40 </t>
  </si>
  <si>
    <t>50 50 50</t>
  </si>
  <si>
    <t>55 55 55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</si>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</sst>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Symbol"/>
      <family val="1"/>
      <charset val="2"/>
    </font>
    <font>
      <b/>
      <sz val="16"/>
      <color theme="1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5" fontId="3" fillId="0" borderId="0" xfId="0" applyNumberFormat="1" applyFont="1" applyBorder="1" applyAlignment="1">
      <alignment horizontal="center"/>
    </xf>
    <xf numFmtId="165" fontId="0" fillId="0" borderId="0" xfId="0" applyNumberFormat="1"/>
    <xf numFmtId="49" fontId="3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/>
    </xf>
    <xf numFmtId="49" fontId="1" fillId="4" borderId="1" xfId="0" applyNumberFormat="1" applyFont="1" applyFill="1" applyBorder="1"/>
    <xf numFmtId="0" fontId="1" fillId="4" borderId="1" xfId="0" applyFont="1" applyFill="1" applyBorder="1"/>
    <xf numFmtId="164" fontId="1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0" fillId="4" borderId="1" xfId="0" applyFill="1" applyBorder="1"/>
    <xf numFmtId="1" fontId="1" fillId="0" borderId="1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165" fontId="5" fillId="0" borderId="0" xfId="0" applyNumberFormat="1" applyFont="1" applyBorder="1" applyAlignment="1">
      <alignment horizontal="center"/>
    </xf>
    <xf numFmtId="0" fontId="6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49" fontId="5" fillId="0" borderId="1" xfId="0" applyNumberFormat="1" applyFont="1" applyBorder="1"/>
    <xf numFmtId="0" fontId="7" fillId="0" borderId="1" xfId="0" quotePrefix="1" applyFont="1" applyBorder="1" applyAlignment="1">
      <alignment horizontal="center"/>
    </xf>
    <xf numFmtId="165" fontId="7" fillId="0" borderId="1" xfId="0" quotePrefix="1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5" fillId="0" borderId="1" xfId="0" applyNumberFormat="1" applyFont="1" applyBorder="1" applyAlignment="1">
      <alignment horizontal="center"/>
    </xf>
    <xf numFmtId="0" fontId="0" fillId="0" borderId="0" xfId="0" quotePrefix="1"/>
    <xf numFmtId="0" fontId="5" fillId="0" borderId="0" xfId="0" applyNumberFormat="1" applyFont="1" applyBorder="1" applyAlignment="1">
      <alignment horizontal="center"/>
    </xf>
    <xf numFmtId="0" fontId="5" fillId="0" borderId="1" xfId="0" applyNumberFormat="1" applyFont="1" applyBorder="1"/>
    <xf numFmtId="0" fontId="9" fillId="0" borderId="1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0" xfId="0" applyNumberFormat="1"/>
    <xf numFmtId="0" fontId="5" fillId="2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6" fillId="0" borderId="1" xfId="0" applyNumberFormat="1" applyFont="1" applyBorder="1"/>
    <xf numFmtId="0" fontId="9" fillId="5" borderId="1" xfId="0" applyFont="1" applyFill="1" applyBorder="1" applyAlignment="1">
      <alignment horizontal="center"/>
    </xf>
    <xf numFmtId="49" fontId="10" fillId="0" borderId="1" xfId="0" applyNumberFormat="1" applyFont="1" applyBorder="1"/>
    <xf numFmtId="0" fontId="1" fillId="6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39757</xdr:colOff>
      <xdr:row>22</xdr:row>
      <xdr:rowOff>19878</xdr:rowOff>
    </xdr:from>
    <xdr:to>
      <xdr:col>10</xdr:col>
      <xdr:colOff>311426</xdr:colOff>
      <xdr:row>24</xdr:row>
      <xdr:rowOff>72887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F372D5-AE92-48DF-B9B7-C6B06534976D}"/>
            </a:ext>
          </a:extLst>
        </xdr:cNvPr>
        <xdr:cNvSpPr txBox="1"/>
      </xdr:nvSpPr>
      <xdr:spPr>
        <a:xfrm>
          <a:off x="39757" y="5850835"/>
          <a:ext cx="8275982" cy="6493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 b="1"/>
            <a:t>Убрал из каждого</a:t>
          </a:r>
          <a:r>
            <a:rPr lang="ru-RU" sz="1600" b="1" baseline="0"/>
            <a:t> пузырька жидкость, чтобы осталось 5 мл раствора и 10 мл воздуха. (Пеницилиновый пузырек: объем  15 мл, диаметр горла  - 12 мм)</a:t>
          </a:r>
          <a:endParaRPr lang="ru-RU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39757</xdr:colOff>
      <xdr:row>22</xdr:row>
      <xdr:rowOff>19878</xdr:rowOff>
    </xdr:from>
    <xdr:to>
      <xdr:col>10</xdr:col>
      <xdr:colOff>311426</xdr:colOff>
      <xdr:row>24</xdr:row>
      <xdr:rowOff>72887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043EA5-5A9D-4C99-843E-2D03E28052AB}"/>
            </a:ext>
          </a:extLst>
        </xdr:cNvPr>
        <xdr:cNvSpPr txBox="1"/>
      </xdr:nvSpPr>
      <xdr:spPr>
        <a:xfrm>
          <a:off x="39757" y="5887278"/>
          <a:ext cx="8265049" cy="6473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 b="1"/>
            <a:t>Убрал из каждого</a:t>
          </a:r>
          <a:r>
            <a:rPr lang="ru-RU" sz="1600" b="1" baseline="0"/>
            <a:t> пузырька жидкость, чтобы осталось 5 мл раствора и 10 мл воздуха. (Пеницилиновый пузырек: объем  15 мл, диаметр горла  - 12 мм)</a:t>
          </a:r>
          <a:endParaRPr lang="ru-RU" sz="16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39757</xdr:colOff>
      <xdr:row>22</xdr:row>
      <xdr:rowOff>19878</xdr:rowOff>
    </xdr:from>
    <xdr:to>
      <xdr:col>10</xdr:col>
      <xdr:colOff>311426</xdr:colOff>
      <xdr:row>24</xdr:row>
      <xdr:rowOff>72887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EF84FC-C143-4746-B5D0-098B077DAFD2}"/>
            </a:ext>
          </a:extLst>
        </xdr:cNvPr>
        <xdr:cNvSpPr txBox="1"/>
      </xdr:nvSpPr>
      <xdr:spPr>
        <a:xfrm>
          <a:off x="39757" y="5887278"/>
          <a:ext cx="8265049" cy="6473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 b="1"/>
            <a:t>Убрал из каждого</a:t>
          </a:r>
          <a:r>
            <a:rPr lang="ru-RU" sz="1600" b="1" baseline="0"/>
            <a:t> пузырька жидкость, чтобы осталось 5 мл раствора и 10 мл воздуха. (Пеницилиновый пузырек: объем  15 мл, диаметр горла  - 12 мм)</a:t>
          </a:r>
          <a:endParaRPr lang="ru-RU" sz="16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39757</xdr:colOff>
      <xdr:row>22</xdr:row>
      <xdr:rowOff>19878</xdr:rowOff>
    </xdr:from>
    <xdr:to>
      <xdr:col>10</xdr:col>
      <xdr:colOff>311426</xdr:colOff>
      <xdr:row>24</xdr:row>
      <xdr:rowOff>72887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C0AAF2-F2CA-4B52-AC56-BA8516DC55AF}"/>
            </a:ext>
          </a:extLst>
        </xdr:cNvPr>
        <xdr:cNvSpPr txBox="1"/>
      </xdr:nvSpPr>
      <xdr:spPr>
        <a:xfrm>
          <a:off x="39757" y="5887278"/>
          <a:ext cx="8181229" cy="6473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 b="1"/>
            <a:t>Убрал из каждого</a:t>
          </a:r>
          <a:r>
            <a:rPr lang="ru-RU" sz="1600" b="1" baseline="0"/>
            <a:t> пузырька жидкость, чтобы осталось 5 мл раствора и 10 мл воздуха. (Пеницилиновый пузырек: объем  15 мл, диаметр горла  - 12 мм)</a:t>
          </a:r>
          <a:endParaRPr lang="ru-RU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EFB3-1F9E-4C21-BFE0-720506402944}">
  <dimension ref="A1:K24"/>
  <sheetViews>
    <sheetView tabSelected="1" zoomScale="130" zoomScaleNormal="130" workbookViewId="0">
      <selection activeCell="A4" sqref="A4"/>
    </sheetView>
  </sheetViews>
  <sheetFormatPr defaultRowHeight="14.4" outlineLevelRow="1" outlineLevelCol="1" x14ac:dyDescent="0.3"/>
  <cols>
    <col min="1" max="1" width="4.88671875" bestFit="1" customWidth="1"/>
    <col min="2" max="2" width="23.33203125" customWidth="1"/>
    <col min="3" max="3" width="8.44140625" bestFit="1" customWidth="1"/>
    <col min="4" max="4" width="12.21875" customWidth="1"/>
    <col min="5" max="5" width="12.21875" hidden="1" customWidth="1" outlineLevel="1"/>
    <col min="6" max="6" width="8.33203125" bestFit="1" customWidth="1" collapsed="1"/>
    <col min="7" max="7" width="15.77734375" style="18" hidden="1" customWidth="1" outlineLevel="1"/>
    <col min="8" max="8" width="11.44140625" style="18" hidden="1" customWidth="1" outlineLevel="1"/>
    <col min="9" max="9" width="25.77734375" customWidth="1" collapsed="1"/>
    <col min="10" max="10" width="24.88671875" customWidth="1"/>
    <col min="11" max="11" width="23.77734375" customWidth="1"/>
  </cols>
  <sheetData>
    <row r="1" spans="1:11" ht="21" x14ac:dyDescent="0.4">
      <c r="A1" s="36"/>
      <c r="B1" s="37" t="s">
        <v>74</v>
      </c>
      <c r="C1" s="36"/>
      <c r="D1" s="36"/>
      <c r="E1" s="36"/>
      <c r="F1" s="36">
        <v>0.25</v>
      </c>
      <c r="G1" s="38"/>
      <c r="H1" s="38"/>
      <c r="I1" s="37" t="s">
        <v>75</v>
      </c>
      <c r="J1" s="39" t="s">
        <v>62</v>
      </c>
      <c r="K1" s="39" t="s">
        <v>60</v>
      </c>
    </row>
    <row r="2" spans="1:11" ht="21" x14ac:dyDescent="0.4">
      <c r="A2" s="40" t="s">
        <v>0</v>
      </c>
      <c r="B2" s="40" t="s">
        <v>1</v>
      </c>
      <c r="C2" s="41" t="s">
        <v>35</v>
      </c>
      <c r="D2" s="42" t="s">
        <v>53</v>
      </c>
      <c r="E2" s="43" t="s">
        <v>56</v>
      </c>
      <c r="F2" s="43" t="s">
        <v>57</v>
      </c>
      <c r="G2" s="44" t="s">
        <v>58</v>
      </c>
      <c r="H2" s="43" t="s">
        <v>59</v>
      </c>
      <c r="I2" s="40" t="s">
        <v>54</v>
      </c>
      <c r="J2" s="40"/>
      <c r="K2" s="40"/>
    </row>
    <row r="3" spans="1:11" ht="21" x14ac:dyDescent="0.4">
      <c r="A3" s="40">
        <v>0</v>
      </c>
      <c r="B3" s="40">
        <v>12500</v>
      </c>
      <c r="C3" s="45">
        <f>LOG10(B3)</f>
        <v>4.0969100130080562</v>
      </c>
      <c r="D3" s="42"/>
      <c r="E3" s="42"/>
      <c r="F3" s="40"/>
      <c r="G3" s="46">
        <f t="shared" ref="G3:G20" si="0">-1/B3</f>
        <v>-8.0000000000000007E-5</v>
      </c>
      <c r="H3" s="46"/>
      <c r="I3" s="40" t="s">
        <v>55</v>
      </c>
      <c r="J3" s="40" t="s">
        <v>71</v>
      </c>
      <c r="K3" s="40" t="s">
        <v>63</v>
      </c>
    </row>
    <row r="4" spans="1:11" ht="21" x14ac:dyDescent="0.4">
      <c r="A4" s="40" t="s">
        <v>87</v>
      </c>
      <c r="B4" s="40">
        <v>10000</v>
      </c>
      <c r="C4" s="45">
        <f>LOG10(B4)</f>
        <v>4</v>
      </c>
      <c r="D4" s="52" t="str">
        <f>_xlfn.CONCAT(A3,"&gt;",A4)</f>
        <v xml:space="preserve">0&gt; </v>
      </c>
      <c r="E4" s="48">
        <f t="shared" ref="E4:E21" si="1">(B3-B4)/B3</f>
        <v>0.2</v>
      </c>
      <c r="F4" s="45">
        <f t="shared" ref="F4:F9" si="2">C3-C4</f>
        <v>9.6910013008056239E-2</v>
      </c>
      <c r="G4" s="46">
        <f t="shared" si="0"/>
        <v>-1E-4</v>
      </c>
      <c r="H4" s="46">
        <f>G3-G4</f>
        <v>1.9999999999999998E-5</v>
      </c>
      <c r="I4" s="49" t="s">
        <v>49</v>
      </c>
      <c r="J4" s="49"/>
      <c r="K4" s="51"/>
    </row>
    <row r="5" spans="1:11" ht="21" hidden="1" outlineLevel="1" x14ac:dyDescent="0.4">
      <c r="A5" s="40">
        <v>2</v>
      </c>
      <c r="B5" s="40">
        <v>5600</v>
      </c>
      <c r="C5" s="45">
        <f t="shared" ref="C5:C7" si="3">LOG10(B5)</f>
        <v>3.7481880270062002</v>
      </c>
      <c r="D5" s="52" t="str">
        <f t="shared" ref="D5:D21" si="4">_xlfn.CONCAT(A4,"&gt;",A5)</f>
        <v xml:space="preserve"> &gt;2</v>
      </c>
      <c r="E5" s="48">
        <f t="shared" si="1"/>
        <v>0.44</v>
      </c>
      <c r="F5" s="45">
        <f t="shared" si="2"/>
        <v>0.25181197299379976</v>
      </c>
      <c r="G5" s="46"/>
      <c r="H5" s="46"/>
      <c r="I5" s="49" t="s">
        <v>50</v>
      </c>
      <c r="J5" s="49"/>
      <c r="K5" s="51"/>
    </row>
    <row r="6" spans="1:11" ht="21" collapsed="1" x14ac:dyDescent="0.4">
      <c r="A6" s="40">
        <v>3</v>
      </c>
      <c r="B6" s="40">
        <v>3200</v>
      </c>
      <c r="C6" s="45">
        <f t="shared" si="3"/>
        <v>3.5051499783199058</v>
      </c>
      <c r="D6" s="52" t="str">
        <f t="shared" si="4"/>
        <v>2&gt;3</v>
      </c>
      <c r="E6" s="48">
        <f t="shared" si="1"/>
        <v>0.42857142857142855</v>
      </c>
      <c r="F6" s="45">
        <f t="shared" si="2"/>
        <v>0.24303804868629442</v>
      </c>
      <c r="G6" s="46"/>
      <c r="H6" s="46"/>
      <c r="I6" s="49" t="s">
        <v>51</v>
      </c>
      <c r="J6" s="49"/>
      <c r="K6" s="51"/>
    </row>
    <row r="7" spans="1:11" ht="21" x14ac:dyDescent="0.4">
      <c r="A7" s="40">
        <v>4</v>
      </c>
      <c r="B7" s="40">
        <v>1800</v>
      </c>
      <c r="C7" s="45">
        <f t="shared" si="3"/>
        <v>3.255272505103306</v>
      </c>
      <c r="D7" s="52" t="str">
        <f t="shared" si="4"/>
        <v>3&gt;4</v>
      </c>
      <c r="E7" s="48">
        <f t="shared" si="1"/>
        <v>0.4375</v>
      </c>
      <c r="F7" s="45">
        <f t="shared" si="2"/>
        <v>0.24987747321659981</v>
      </c>
      <c r="G7" s="46"/>
      <c r="H7" s="46"/>
      <c r="I7" s="49" t="s">
        <v>52</v>
      </c>
      <c r="J7" s="49"/>
      <c r="K7" s="51"/>
    </row>
    <row r="8" spans="1:11" ht="21" x14ac:dyDescent="0.4">
      <c r="A8" s="40">
        <v>5</v>
      </c>
      <c r="B8" s="40">
        <v>1000</v>
      </c>
      <c r="C8" s="45">
        <f>LOG10(B8)</f>
        <v>3</v>
      </c>
      <c r="D8" s="59" t="str">
        <f t="shared" si="4"/>
        <v>4&gt;5</v>
      </c>
      <c r="E8" s="48">
        <f t="shared" si="1"/>
        <v>0.44444444444444442</v>
      </c>
      <c r="F8" s="45">
        <f t="shared" si="2"/>
        <v>0.25527250510330601</v>
      </c>
      <c r="G8" s="46">
        <f t="shared" si="0"/>
        <v>-1E-3</v>
      </c>
      <c r="H8" s="46">
        <f>G4-G8</f>
        <v>8.9999999999999998E-4</v>
      </c>
      <c r="I8" s="49" t="s">
        <v>46</v>
      </c>
      <c r="J8" s="61" t="s">
        <v>34</v>
      </c>
      <c r="K8" s="51" t="s">
        <v>82</v>
      </c>
    </row>
    <row r="9" spans="1:11" ht="21" hidden="1" outlineLevel="1" x14ac:dyDescent="0.4">
      <c r="A9" s="40">
        <v>6</v>
      </c>
      <c r="B9" s="40">
        <v>560</v>
      </c>
      <c r="C9" s="45">
        <f t="shared" ref="C9:C20" si="5">LOG10(B9)</f>
        <v>2.7481880270062002</v>
      </c>
      <c r="D9" s="52" t="str">
        <f t="shared" si="4"/>
        <v>5&gt;6</v>
      </c>
      <c r="E9" s="48">
        <f t="shared" si="1"/>
        <v>0.44</v>
      </c>
      <c r="F9" s="45">
        <f t="shared" si="2"/>
        <v>0.25181197299379976</v>
      </c>
      <c r="G9" s="46">
        <f t="shared" si="0"/>
        <v>-1.7857142857142857E-3</v>
      </c>
      <c r="H9" s="46">
        <f>G8-G9</f>
        <v>7.8571428571428564E-4</v>
      </c>
      <c r="I9" s="49" t="s">
        <v>64</v>
      </c>
      <c r="J9" s="49"/>
      <c r="K9" s="51"/>
    </row>
    <row r="10" spans="1:11" ht="21" hidden="1" outlineLevel="1" x14ac:dyDescent="0.4">
      <c r="A10" s="40">
        <v>7</v>
      </c>
      <c r="B10" s="50">
        <v>320</v>
      </c>
      <c r="C10" s="45">
        <f t="shared" si="5"/>
        <v>2.5051499783199058</v>
      </c>
      <c r="D10" s="52" t="str">
        <f t="shared" si="4"/>
        <v>6&gt;7</v>
      </c>
      <c r="E10" s="48">
        <f t="shared" si="1"/>
        <v>0.42857142857142855</v>
      </c>
      <c r="F10" s="45">
        <f>C9-C10</f>
        <v>0.24303804868629442</v>
      </c>
      <c r="G10" s="46">
        <f t="shared" si="0"/>
        <v>-3.1250000000000002E-3</v>
      </c>
      <c r="H10" s="46">
        <f t="shared" ref="H10:H19" si="6">G9-G10</f>
        <v>1.3392857142857145E-3</v>
      </c>
      <c r="I10" s="49" t="s">
        <v>65</v>
      </c>
      <c r="J10" s="49"/>
      <c r="K10" s="51"/>
    </row>
    <row r="11" spans="1:11" ht="21" collapsed="1" x14ac:dyDescent="0.4">
      <c r="A11" s="40">
        <v>8</v>
      </c>
      <c r="B11" s="50">
        <v>180</v>
      </c>
      <c r="C11" s="45">
        <f t="shared" si="5"/>
        <v>2.255272505103306</v>
      </c>
      <c r="D11" s="52" t="str">
        <f t="shared" si="4"/>
        <v>7&gt;8</v>
      </c>
      <c r="E11" s="48">
        <f t="shared" si="1"/>
        <v>0.4375</v>
      </c>
      <c r="F11" s="45">
        <f t="shared" ref="F11:F21" si="7">C10-C11</f>
        <v>0.24987747321659981</v>
      </c>
      <c r="G11" s="46">
        <f t="shared" si="0"/>
        <v>-5.5555555555555558E-3</v>
      </c>
      <c r="H11" s="46">
        <f t="shared" si="6"/>
        <v>2.4305555555555556E-3</v>
      </c>
      <c r="I11" s="49" t="s">
        <v>66</v>
      </c>
      <c r="J11" s="49"/>
      <c r="K11" s="51"/>
    </row>
    <row r="12" spans="1:11" ht="21" x14ac:dyDescent="0.4">
      <c r="A12" s="40">
        <v>9</v>
      </c>
      <c r="B12" s="40">
        <v>100</v>
      </c>
      <c r="C12" s="45">
        <f t="shared" si="5"/>
        <v>2</v>
      </c>
      <c r="D12" s="59" t="str">
        <f t="shared" si="4"/>
        <v>8&gt;9</v>
      </c>
      <c r="E12" s="48">
        <f t="shared" si="1"/>
        <v>0.44444444444444442</v>
      </c>
      <c r="F12" s="45">
        <f t="shared" si="7"/>
        <v>0.25527250510330601</v>
      </c>
      <c r="G12" s="46">
        <f t="shared" si="0"/>
        <v>-0.01</v>
      </c>
      <c r="H12" s="46">
        <f t="shared" si="6"/>
        <v>4.4444444444444444E-3</v>
      </c>
      <c r="I12" s="49" t="s">
        <v>43</v>
      </c>
      <c r="J12" s="61" t="s">
        <v>34</v>
      </c>
      <c r="K12" s="51" t="s">
        <v>86</v>
      </c>
    </row>
    <row r="13" spans="1:11" ht="21" hidden="1" outlineLevel="1" x14ac:dyDescent="0.4">
      <c r="A13" s="40">
        <v>10</v>
      </c>
      <c r="B13" s="40">
        <v>56</v>
      </c>
      <c r="C13" s="45">
        <f t="shared" si="5"/>
        <v>1.7481880270062005</v>
      </c>
      <c r="D13" s="52" t="str">
        <f t="shared" si="4"/>
        <v>9&gt;10</v>
      </c>
      <c r="E13" s="48">
        <f t="shared" si="1"/>
        <v>0.44</v>
      </c>
      <c r="F13" s="45">
        <f t="shared" si="7"/>
        <v>0.25181197299379954</v>
      </c>
      <c r="G13" s="46">
        <f t="shared" si="0"/>
        <v>-1.7857142857142856E-2</v>
      </c>
      <c r="H13" s="46">
        <f t="shared" si="6"/>
        <v>7.8571428571428559E-3</v>
      </c>
      <c r="I13" s="49" t="s">
        <v>67</v>
      </c>
      <c r="J13" s="49"/>
      <c r="K13" s="51"/>
    </row>
    <row r="14" spans="1:11" ht="21" hidden="1" outlineLevel="1" x14ac:dyDescent="0.4">
      <c r="A14" s="40">
        <v>11</v>
      </c>
      <c r="B14" s="40">
        <v>32</v>
      </c>
      <c r="C14" s="45">
        <f t="shared" si="5"/>
        <v>1.505149978319906</v>
      </c>
      <c r="D14" s="52" t="str">
        <f t="shared" si="4"/>
        <v>10&gt;11</v>
      </c>
      <c r="E14" s="48">
        <f t="shared" si="1"/>
        <v>0.42857142857142855</v>
      </c>
      <c r="F14" s="45">
        <f t="shared" si="7"/>
        <v>0.24303804868629442</v>
      </c>
      <c r="G14" s="46">
        <f t="shared" si="0"/>
        <v>-3.125E-2</v>
      </c>
      <c r="H14" s="46">
        <f t="shared" si="6"/>
        <v>1.3392857142857144E-2</v>
      </c>
      <c r="I14" s="49" t="s">
        <v>14</v>
      </c>
      <c r="J14" s="49"/>
      <c r="K14" s="51"/>
    </row>
    <row r="15" spans="1:11" ht="21" collapsed="1" x14ac:dyDescent="0.4">
      <c r="A15" s="40">
        <v>12</v>
      </c>
      <c r="B15" s="40">
        <v>18</v>
      </c>
      <c r="C15" s="45">
        <f t="shared" si="5"/>
        <v>1.255272505103306</v>
      </c>
      <c r="D15" s="52" t="str">
        <f t="shared" si="4"/>
        <v>11&gt;12</v>
      </c>
      <c r="E15" s="48">
        <f t="shared" si="1"/>
        <v>0.4375</v>
      </c>
      <c r="F15" s="45">
        <f t="shared" si="7"/>
        <v>0.24987747321660003</v>
      </c>
      <c r="G15" s="46">
        <f t="shared" si="0"/>
        <v>-5.5555555555555552E-2</v>
      </c>
      <c r="H15" s="46">
        <f t="shared" si="6"/>
        <v>2.4305555555555552E-2</v>
      </c>
      <c r="I15" s="49" t="s">
        <v>44</v>
      </c>
      <c r="J15" s="49"/>
      <c r="K15" s="51"/>
    </row>
    <row r="16" spans="1:11" ht="21" x14ac:dyDescent="0.4">
      <c r="A16" s="40">
        <v>13</v>
      </c>
      <c r="B16" s="40">
        <v>10</v>
      </c>
      <c r="C16" s="45">
        <f t="shared" si="5"/>
        <v>1</v>
      </c>
      <c r="D16" s="59" t="str">
        <f t="shared" si="4"/>
        <v>12&gt;13</v>
      </c>
      <c r="E16" s="48">
        <f t="shared" si="1"/>
        <v>0.44444444444444442</v>
      </c>
      <c r="F16" s="45">
        <f t="shared" si="7"/>
        <v>0.25527250510330601</v>
      </c>
      <c r="G16" s="46">
        <f t="shared" si="0"/>
        <v>-0.1</v>
      </c>
      <c r="H16" s="46">
        <f t="shared" si="6"/>
        <v>4.4444444444444453E-2</v>
      </c>
      <c r="I16" s="49" t="s">
        <v>45</v>
      </c>
      <c r="J16" s="61" t="s">
        <v>34</v>
      </c>
      <c r="K16" s="51" t="s">
        <v>85</v>
      </c>
    </row>
    <row r="17" spans="1:11" ht="21" hidden="1" outlineLevel="1" x14ac:dyDescent="0.4">
      <c r="A17" s="40">
        <v>14</v>
      </c>
      <c r="B17" s="40">
        <v>5.6</v>
      </c>
      <c r="C17" s="45">
        <f t="shared" si="5"/>
        <v>0.74818802700620035</v>
      </c>
      <c r="D17" s="52" t="str">
        <f t="shared" si="4"/>
        <v>13&gt;14</v>
      </c>
      <c r="E17" s="48">
        <f t="shared" si="1"/>
        <v>0.44000000000000006</v>
      </c>
      <c r="F17" s="45">
        <f t="shared" si="7"/>
        <v>0.25181197299379965</v>
      </c>
      <c r="G17" s="46">
        <f t="shared" si="0"/>
        <v>-0.17857142857142858</v>
      </c>
      <c r="H17" s="46">
        <f t="shared" si="6"/>
        <v>7.857142857142857E-2</v>
      </c>
      <c r="I17" s="49" t="s">
        <v>68</v>
      </c>
      <c r="J17" s="49"/>
      <c r="K17" s="51"/>
    </row>
    <row r="18" spans="1:11" ht="21" hidden="1" outlineLevel="1" x14ac:dyDescent="0.4">
      <c r="A18" s="40">
        <v>15</v>
      </c>
      <c r="B18" s="45">
        <v>3.2</v>
      </c>
      <c r="C18" s="45">
        <f t="shared" si="5"/>
        <v>0.50514997831990605</v>
      </c>
      <c r="D18" s="52" t="str">
        <f t="shared" si="4"/>
        <v>14&gt;15</v>
      </c>
      <c r="E18" s="48">
        <f t="shared" si="1"/>
        <v>0.42857142857142849</v>
      </c>
      <c r="F18" s="45">
        <f t="shared" si="7"/>
        <v>0.24303804868629431</v>
      </c>
      <c r="G18" s="46">
        <f t="shared" si="0"/>
        <v>-0.3125</v>
      </c>
      <c r="H18" s="46">
        <f t="shared" si="6"/>
        <v>0.13392857142857142</v>
      </c>
      <c r="I18" s="49" t="s">
        <v>15</v>
      </c>
      <c r="J18" s="49"/>
      <c r="K18" s="51"/>
    </row>
    <row r="19" spans="1:11" ht="21" collapsed="1" x14ac:dyDescent="0.4">
      <c r="A19" s="40">
        <v>16</v>
      </c>
      <c r="B19" s="45">
        <v>1.8</v>
      </c>
      <c r="C19" s="45">
        <f t="shared" si="5"/>
        <v>0.25527250510330607</v>
      </c>
      <c r="D19" s="52" t="str">
        <f t="shared" si="4"/>
        <v>15&gt;16</v>
      </c>
      <c r="E19" s="48">
        <f t="shared" si="1"/>
        <v>0.4375</v>
      </c>
      <c r="F19" s="45">
        <f t="shared" si="7"/>
        <v>0.24987747321659998</v>
      </c>
      <c r="G19" s="46">
        <f t="shared" si="0"/>
        <v>-0.55555555555555558</v>
      </c>
      <c r="H19" s="46">
        <f t="shared" si="6"/>
        <v>0.24305555555555558</v>
      </c>
      <c r="I19" s="49" t="s">
        <v>47</v>
      </c>
      <c r="J19" s="49"/>
      <c r="K19" s="51"/>
    </row>
    <row r="20" spans="1:11" ht="21" x14ac:dyDescent="0.4">
      <c r="A20" s="40">
        <v>17</v>
      </c>
      <c r="B20" s="45">
        <v>1</v>
      </c>
      <c r="C20" s="45">
        <f t="shared" si="5"/>
        <v>0</v>
      </c>
      <c r="D20" s="59" t="str">
        <f t="shared" si="4"/>
        <v>16&gt;17</v>
      </c>
      <c r="E20" s="48">
        <f t="shared" si="1"/>
        <v>0.44444444444444448</v>
      </c>
      <c r="F20" s="45">
        <f t="shared" si="7"/>
        <v>0.25527250510330607</v>
      </c>
      <c r="G20" s="46">
        <f t="shared" si="0"/>
        <v>-1</v>
      </c>
      <c r="H20" s="46">
        <f>G19-G21</f>
        <v>1.23015873015873</v>
      </c>
      <c r="I20" s="49" t="s">
        <v>69</v>
      </c>
      <c r="J20" s="61" t="s">
        <v>34</v>
      </c>
      <c r="K20" s="51" t="s">
        <v>86</v>
      </c>
    </row>
    <row r="21" spans="1:11" ht="21" x14ac:dyDescent="0.4">
      <c r="A21" s="40">
        <v>18</v>
      </c>
      <c r="B21" s="40">
        <v>0.56000000000000005</v>
      </c>
      <c r="C21" s="45">
        <f>LOG10(B21)</f>
        <v>-0.25181197299379954</v>
      </c>
      <c r="D21" s="52" t="str">
        <f t="shared" si="4"/>
        <v>17&gt;18</v>
      </c>
      <c r="E21" s="48">
        <f t="shared" si="1"/>
        <v>0.43999999999999995</v>
      </c>
      <c r="F21" s="45">
        <f t="shared" si="7"/>
        <v>0.25181197299379954</v>
      </c>
      <c r="G21" s="46">
        <f>-1/B21</f>
        <v>-1.7857142857142856</v>
      </c>
      <c r="H21" s="46">
        <f>G16-G21</f>
        <v>1.6857142857142855</v>
      </c>
      <c r="I21" s="49" t="s">
        <v>70</v>
      </c>
      <c r="J21" s="49" t="s">
        <v>42</v>
      </c>
      <c r="K21" s="51"/>
    </row>
    <row r="22" spans="1:11" ht="21" hidden="1" outlineLevel="1" x14ac:dyDescent="0.4">
      <c r="A22" s="49">
        <v>19</v>
      </c>
      <c r="B22" s="49">
        <v>0</v>
      </c>
      <c r="C22" s="49"/>
      <c r="D22" s="49"/>
      <c r="E22" s="49"/>
      <c r="F22" s="49"/>
      <c r="G22" s="49" t="e">
        <f>-1/B22</f>
        <v>#DIV/0!</v>
      </c>
      <c r="H22" s="49"/>
      <c r="I22" s="49" t="s">
        <v>38</v>
      </c>
      <c r="J22" s="49" t="s">
        <v>42</v>
      </c>
      <c r="K22" s="49"/>
    </row>
    <row r="23" spans="1:11" ht="23.4" collapsed="1" x14ac:dyDescent="0.45">
      <c r="A23" s="15"/>
      <c r="B23" s="16"/>
      <c r="C23" s="15"/>
      <c r="D23" s="17"/>
      <c r="E23" s="17"/>
      <c r="F23" s="20"/>
      <c r="G23" s="6"/>
      <c r="H23"/>
    </row>
    <row r="24" spans="1:11" ht="23.4" x14ac:dyDescent="0.45">
      <c r="A24" s="15"/>
      <c r="B24" s="15"/>
      <c r="C24" s="15"/>
      <c r="D24" s="19"/>
      <c r="E24" s="19"/>
      <c r="F24" s="15"/>
      <c r="G24" s="17"/>
      <c r="H24" s="17"/>
      <c r="I24" s="6"/>
      <c r="J24" s="6"/>
    </row>
  </sheetData>
  <phoneticPr fontId="2" type="noConversion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49BD4-F009-4EF7-A2AB-515B7323AE10}">
  <dimension ref="A1:L24"/>
  <sheetViews>
    <sheetView zoomScale="145" zoomScaleNormal="145" workbookViewId="0">
      <selection activeCell="K8" sqref="K8"/>
    </sheetView>
  </sheetViews>
  <sheetFormatPr defaultRowHeight="14.4" outlineLevelRow="1" outlineLevelCol="1" x14ac:dyDescent="0.3"/>
  <cols>
    <col min="1" max="1" width="4.88671875" bestFit="1" customWidth="1"/>
    <col min="2" max="2" width="23.33203125" customWidth="1"/>
    <col min="3" max="3" width="8.44140625" bestFit="1" customWidth="1"/>
    <col min="4" max="4" width="13.6640625" customWidth="1"/>
    <col min="5" max="5" width="8.5546875" hidden="1" customWidth="1" outlineLevel="1"/>
    <col min="6" max="6" width="8.33203125" bestFit="1" customWidth="1" collapsed="1"/>
    <col min="7" max="7" width="15.77734375" style="18" hidden="1" customWidth="1" outlineLevel="1"/>
    <col min="8" max="8" width="11.44140625" style="18" hidden="1" customWidth="1" outlineLevel="1"/>
    <col min="9" max="9" width="17.21875" bestFit="1" customWidth="1" collapsed="1"/>
    <col min="10" max="10" width="24.88671875" customWidth="1"/>
    <col min="11" max="11" width="23.44140625" customWidth="1"/>
  </cols>
  <sheetData>
    <row r="1" spans="1:12" ht="21" x14ac:dyDescent="0.4">
      <c r="A1" s="36"/>
      <c r="B1" s="37" t="s">
        <v>73</v>
      </c>
      <c r="C1" s="36"/>
      <c r="D1" s="36"/>
      <c r="E1" s="36"/>
      <c r="F1" s="36">
        <v>0.5</v>
      </c>
      <c r="G1" s="38"/>
      <c r="H1" s="38"/>
      <c r="I1" s="36" t="s">
        <v>75</v>
      </c>
      <c r="J1" s="39" t="s">
        <v>62</v>
      </c>
      <c r="K1" s="39" t="s">
        <v>60</v>
      </c>
    </row>
    <row r="2" spans="1:12" ht="21" x14ac:dyDescent="0.4">
      <c r="A2" s="40" t="s">
        <v>0</v>
      </c>
      <c r="B2" s="40" t="s">
        <v>1</v>
      </c>
      <c r="C2" s="41" t="s">
        <v>35</v>
      </c>
      <c r="D2" s="42" t="s">
        <v>53</v>
      </c>
      <c r="E2" s="43" t="s">
        <v>56</v>
      </c>
      <c r="F2" s="43" t="s">
        <v>57</v>
      </c>
      <c r="G2" s="44" t="s">
        <v>58</v>
      </c>
      <c r="H2" s="43" t="s">
        <v>59</v>
      </c>
      <c r="I2" s="40" t="s">
        <v>54</v>
      </c>
      <c r="J2" s="40"/>
      <c r="K2" s="40"/>
    </row>
    <row r="3" spans="1:12" ht="21" x14ac:dyDescent="0.4">
      <c r="A3" s="40">
        <v>0</v>
      </c>
      <c r="B3" s="40">
        <v>12500</v>
      </c>
      <c r="C3" s="45">
        <f>LOG10(B3)</f>
        <v>4.0969100130080562</v>
      </c>
      <c r="D3" s="42"/>
      <c r="E3" s="42"/>
      <c r="F3" s="40"/>
      <c r="G3" s="46">
        <f t="shared" ref="G3:G20" si="0">-1/B3</f>
        <v>-8.0000000000000007E-5</v>
      </c>
      <c r="H3" s="46"/>
      <c r="I3" s="40" t="s">
        <v>55</v>
      </c>
      <c r="J3" s="40" t="s">
        <v>71</v>
      </c>
      <c r="K3" s="40" t="s">
        <v>63</v>
      </c>
    </row>
    <row r="4" spans="1:12" ht="21" x14ac:dyDescent="0.4">
      <c r="A4" s="40">
        <v>1</v>
      </c>
      <c r="B4" s="40">
        <v>10000</v>
      </c>
      <c r="C4" s="45">
        <f>LOG10(B4)</f>
        <v>4</v>
      </c>
      <c r="D4" s="47"/>
      <c r="E4" s="48"/>
      <c r="F4" s="45"/>
      <c r="G4" s="46">
        <f t="shared" si="0"/>
        <v>-1E-4</v>
      </c>
      <c r="H4" s="46">
        <f>G3-G4</f>
        <v>1.9999999999999998E-5</v>
      </c>
      <c r="I4" s="49" t="s">
        <v>49</v>
      </c>
      <c r="J4" s="49"/>
      <c r="K4" s="51"/>
    </row>
    <row r="5" spans="1:12" ht="21" x14ac:dyDescent="0.4">
      <c r="A5" s="40">
        <v>2</v>
      </c>
      <c r="B5" s="40">
        <v>5600</v>
      </c>
      <c r="C5" s="45">
        <f t="shared" ref="C5:C7" si="1">LOG10(B5)</f>
        <v>3.7481880270062002</v>
      </c>
      <c r="D5" s="47"/>
      <c r="E5" s="48"/>
      <c r="F5" s="45"/>
      <c r="G5" s="46"/>
      <c r="H5" s="46"/>
      <c r="I5" s="49" t="s">
        <v>50</v>
      </c>
      <c r="J5" s="49"/>
      <c r="K5" s="51"/>
      <c r="L5" t="s">
        <v>72</v>
      </c>
    </row>
    <row r="6" spans="1:12" ht="21" x14ac:dyDescent="0.4">
      <c r="A6" s="40">
        <v>3</v>
      </c>
      <c r="B6" s="40">
        <v>3200</v>
      </c>
      <c r="C6" s="45">
        <f t="shared" si="1"/>
        <v>3.5051499783199058</v>
      </c>
      <c r="D6" s="47" t="str">
        <f t="shared" ref="D6:D21" si="2">_xlfn.CONCAT(A4,"&gt;",A6)</f>
        <v>1&gt;3</v>
      </c>
      <c r="E6" s="48">
        <f>(B4-B6)/B4</f>
        <v>0.68</v>
      </c>
      <c r="F6" s="45">
        <f>C4-C6</f>
        <v>0.49485002168009418</v>
      </c>
      <c r="G6" s="46"/>
      <c r="H6" s="46"/>
      <c r="I6" s="49" t="s">
        <v>51</v>
      </c>
      <c r="J6" s="49"/>
      <c r="K6" s="51"/>
      <c r="L6" s="53"/>
    </row>
    <row r="7" spans="1:12" ht="21" hidden="1" outlineLevel="1" x14ac:dyDescent="0.4">
      <c r="A7" s="40">
        <v>4</v>
      </c>
      <c r="B7" s="40">
        <v>1800</v>
      </c>
      <c r="C7" s="45">
        <f t="shared" si="1"/>
        <v>3.255272505103306</v>
      </c>
      <c r="D7" s="47" t="str">
        <f t="shared" si="2"/>
        <v>2&gt;4</v>
      </c>
      <c r="E7" s="48">
        <f t="shared" ref="E7:E21" si="3">(B5-B7)/B5</f>
        <v>0.6785714285714286</v>
      </c>
      <c r="F7" s="45">
        <f t="shared" ref="F7:F21" si="4">C5-C7</f>
        <v>0.49291552190289423</v>
      </c>
      <c r="G7" s="46"/>
      <c r="H7" s="46"/>
      <c r="I7" s="49" t="s">
        <v>52</v>
      </c>
      <c r="J7" s="49"/>
      <c r="K7" s="51"/>
    </row>
    <row r="8" spans="1:12" ht="21" collapsed="1" x14ac:dyDescent="0.4">
      <c r="A8" s="40">
        <v>5</v>
      </c>
      <c r="B8" s="40">
        <v>1000</v>
      </c>
      <c r="C8" s="45">
        <f>LOG10(B8)</f>
        <v>3</v>
      </c>
      <c r="D8" s="60" t="str">
        <f t="shared" si="2"/>
        <v>3&gt;5</v>
      </c>
      <c r="E8" s="48">
        <f t="shared" si="3"/>
        <v>0.6875</v>
      </c>
      <c r="F8" s="45">
        <f t="shared" si="4"/>
        <v>0.50514997831990582</v>
      </c>
      <c r="G8" s="46">
        <f t="shared" si="0"/>
        <v>-1E-3</v>
      </c>
      <c r="H8" s="46">
        <f>G4-G8</f>
        <v>8.9999999999999998E-4</v>
      </c>
      <c r="I8" s="49" t="s">
        <v>46</v>
      </c>
      <c r="J8" s="61" t="s">
        <v>83</v>
      </c>
      <c r="K8" s="51" t="s">
        <v>85</v>
      </c>
    </row>
    <row r="9" spans="1:12" ht="21" hidden="1" outlineLevel="1" x14ac:dyDescent="0.4">
      <c r="A9" s="40">
        <v>6</v>
      </c>
      <c r="B9" s="40">
        <v>560</v>
      </c>
      <c r="C9" s="45">
        <f t="shared" ref="C9:C20" si="5">LOG10(B9)</f>
        <v>2.7481880270062002</v>
      </c>
      <c r="D9" s="47" t="str">
        <f t="shared" si="2"/>
        <v>4&gt;6</v>
      </c>
      <c r="E9" s="48">
        <f t="shared" si="3"/>
        <v>0.68888888888888888</v>
      </c>
      <c r="F9" s="45">
        <f t="shared" si="4"/>
        <v>0.50708447809710577</v>
      </c>
      <c r="G9" s="46">
        <f t="shared" si="0"/>
        <v>-1.7857142857142857E-3</v>
      </c>
      <c r="H9" s="46">
        <f>G8-G9</f>
        <v>7.8571428571428564E-4</v>
      </c>
      <c r="I9" s="49" t="s">
        <v>64</v>
      </c>
      <c r="J9" s="49"/>
      <c r="K9" s="51"/>
    </row>
    <row r="10" spans="1:12" ht="21" collapsed="1" x14ac:dyDescent="0.4">
      <c r="A10" s="40">
        <v>7</v>
      </c>
      <c r="B10" s="50">
        <v>320</v>
      </c>
      <c r="C10" s="45">
        <f t="shared" si="5"/>
        <v>2.5051499783199058</v>
      </c>
      <c r="D10" s="47" t="str">
        <f t="shared" si="2"/>
        <v>5&gt;7</v>
      </c>
      <c r="E10" s="48">
        <f t="shared" si="3"/>
        <v>0.68</v>
      </c>
      <c r="F10" s="45">
        <f t="shared" si="4"/>
        <v>0.49485002168009418</v>
      </c>
      <c r="G10" s="46">
        <f t="shared" si="0"/>
        <v>-3.1250000000000002E-3</v>
      </c>
      <c r="H10" s="46">
        <f t="shared" ref="H10:H19" si="6">G9-G10</f>
        <v>1.3392857142857145E-3</v>
      </c>
      <c r="I10" s="49" t="s">
        <v>65</v>
      </c>
      <c r="J10" s="49"/>
      <c r="K10" s="51"/>
    </row>
    <row r="11" spans="1:12" ht="21" hidden="1" outlineLevel="1" x14ac:dyDescent="0.4">
      <c r="A11" s="40">
        <v>8</v>
      </c>
      <c r="B11" s="50">
        <v>180</v>
      </c>
      <c r="C11" s="45">
        <f t="shared" si="5"/>
        <v>2.255272505103306</v>
      </c>
      <c r="D11" s="47" t="str">
        <f t="shared" si="2"/>
        <v>6&gt;8</v>
      </c>
      <c r="E11" s="48">
        <f t="shared" si="3"/>
        <v>0.6785714285714286</v>
      </c>
      <c r="F11" s="45">
        <f t="shared" si="4"/>
        <v>0.49291552190289423</v>
      </c>
      <c r="G11" s="46">
        <f t="shared" si="0"/>
        <v>-5.5555555555555558E-3</v>
      </c>
      <c r="H11" s="46">
        <f t="shared" si="6"/>
        <v>2.4305555555555556E-3</v>
      </c>
      <c r="I11" s="49" t="s">
        <v>66</v>
      </c>
      <c r="J11" s="49"/>
      <c r="K11" s="51"/>
    </row>
    <row r="12" spans="1:12" ht="21" collapsed="1" x14ac:dyDescent="0.4">
      <c r="A12" s="40">
        <v>9</v>
      </c>
      <c r="B12" s="40">
        <v>100</v>
      </c>
      <c r="C12" s="45">
        <f t="shared" si="5"/>
        <v>2</v>
      </c>
      <c r="D12" s="60" t="str">
        <f t="shared" si="2"/>
        <v>7&gt;9</v>
      </c>
      <c r="E12" s="48">
        <f t="shared" si="3"/>
        <v>0.6875</v>
      </c>
      <c r="F12" s="45">
        <f t="shared" si="4"/>
        <v>0.50514997831990582</v>
      </c>
      <c r="G12" s="46">
        <f t="shared" si="0"/>
        <v>-0.01</v>
      </c>
      <c r="H12" s="46">
        <f t="shared" si="6"/>
        <v>4.4444444444444444E-3</v>
      </c>
      <c r="I12" s="49" t="s">
        <v>43</v>
      </c>
      <c r="J12" s="63" t="s">
        <v>77</v>
      </c>
      <c r="K12" s="51" t="s">
        <v>85</v>
      </c>
    </row>
    <row r="13" spans="1:12" ht="21" hidden="1" outlineLevel="1" x14ac:dyDescent="0.4">
      <c r="A13" s="40">
        <v>10</v>
      </c>
      <c r="B13" s="40">
        <v>56</v>
      </c>
      <c r="C13" s="45">
        <f t="shared" si="5"/>
        <v>1.7481880270062005</v>
      </c>
      <c r="D13" s="47" t="str">
        <f t="shared" si="2"/>
        <v>8&gt;10</v>
      </c>
      <c r="E13" s="48">
        <f t="shared" si="3"/>
        <v>0.68888888888888888</v>
      </c>
      <c r="F13" s="45">
        <f t="shared" si="4"/>
        <v>0.50708447809710555</v>
      </c>
      <c r="G13" s="46">
        <f t="shared" si="0"/>
        <v>-1.7857142857142856E-2</v>
      </c>
      <c r="H13" s="46">
        <f t="shared" si="6"/>
        <v>7.8571428571428559E-3</v>
      </c>
      <c r="I13" s="49" t="s">
        <v>67</v>
      </c>
      <c r="J13" s="49"/>
      <c r="K13" s="51"/>
    </row>
    <row r="14" spans="1:12" ht="21" collapsed="1" x14ac:dyDescent="0.4">
      <c r="A14" s="40">
        <v>11</v>
      </c>
      <c r="B14" s="40">
        <v>32</v>
      </c>
      <c r="C14" s="45">
        <f t="shared" si="5"/>
        <v>1.505149978319906</v>
      </c>
      <c r="D14" s="47" t="str">
        <f t="shared" si="2"/>
        <v>9&gt;11</v>
      </c>
      <c r="E14" s="48">
        <f t="shared" si="3"/>
        <v>0.68</v>
      </c>
      <c r="F14" s="45">
        <f t="shared" si="4"/>
        <v>0.49485002168009395</v>
      </c>
      <c r="G14" s="46">
        <f t="shared" si="0"/>
        <v>-3.125E-2</v>
      </c>
      <c r="H14" s="46">
        <f t="shared" si="6"/>
        <v>1.3392857142857144E-2</v>
      </c>
      <c r="I14" s="49" t="s">
        <v>14</v>
      </c>
      <c r="J14" s="49"/>
      <c r="K14" s="51"/>
    </row>
    <row r="15" spans="1:12" ht="21" hidden="1" outlineLevel="1" x14ac:dyDescent="0.4">
      <c r="A15" s="40">
        <v>12</v>
      </c>
      <c r="B15" s="40">
        <v>18</v>
      </c>
      <c r="C15" s="45">
        <f t="shared" si="5"/>
        <v>1.255272505103306</v>
      </c>
      <c r="D15" s="47" t="str">
        <f t="shared" si="2"/>
        <v>10&gt;12</v>
      </c>
      <c r="E15" s="48">
        <f t="shared" si="3"/>
        <v>0.6785714285714286</v>
      </c>
      <c r="F15" s="45">
        <f t="shared" si="4"/>
        <v>0.49291552190289445</v>
      </c>
      <c r="G15" s="46">
        <f t="shared" si="0"/>
        <v>-5.5555555555555552E-2</v>
      </c>
      <c r="H15" s="46">
        <f t="shared" si="6"/>
        <v>2.4305555555555552E-2</v>
      </c>
      <c r="I15" s="49" t="s">
        <v>44</v>
      </c>
      <c r="J15" s="49"/>
      <c r="K15" s="51"/>
    </row>
    <row r="16" spans="1:12" ht="21" collapsed="1" x14ac:dyDescent="0.4">
      <c r="A16" s="40">
        <v>13</v>
      </c>
      <c r="B16" s="40">
        <v>10</v>
      </c>
      <c r="C16" s="45">
        <f t="shared" si="5"/>
        <v>1</v>
      </c>
      <c r="D16" s="60" t="str">
        <f t="shared" si="2"/>
        <v>11&gt;13</v>
      </c>
      <c r="E16" s="48">
        <f t="shared" si="3"/>
        <v>0.6875</v>
      </c>
      <c r="F16" s="45">
        <f t="shared" si="4"/>
        <v>0.50514997831990605</v>
      </c>
      <c r="G16" s="46">
        <f t="shared" si="0"/>
        <v>-0.1</v>
      </c>
      <c r="H16" s="46">
        <f t="shared" si="6"/>
        <v>4.4444444444444453E-2</v>
      </c>
      <c r="I16" s="49" t="s">
        <v>45</v>
      </c>
      <c r="J16" s="61" t="s">
        <v>83</v>
      </c>
      <c r="K16" s="51" t="s">
        <v>84</v>
      </c>
    </row>
    <row r="17" spans="1:11" ht="21" hidden="1" outlineLevel="1" x14ac:dyDescent="0.4">
      <c r="A17" s="40">
        <v>14</v>
      </c>
      <c r="B17" s="40">
        <v>5.6</v>
      </c>
      <c r="C17" s="45">
        <f t="shared" si="5"/>
        <v>0.74818802700620035</v>
      </c>
      <c r="D17" s="47" t="str">
        <f t="shared" si="2"/>
        <v>12&gt;14</v>
      </c>
      <c r="E17" s="48">
        <f t="shared" si="3"/>
        <v>0.68888888888888888</v>
      </c>
      <c r="F17" s="45">
        <f t="shared" si="4"/>
        <v>0.50708447809710566</v>
      </c>
      <c r="G17" s="46">
        <f t="shared" si="0"/>
        <v>-0.17857142857142858</v>
      </c>
      <c r="H17" s="46">
        <f t="shared" si="6"/>
        <v>7.857142857142857E-2</v>
      </c>
      <c r="I17" s="49" t="s">
        <v>68</v>
      </c>
      <c r="J17" s="49"/>
      <c r="K17" s="51"/>
    </row>
    <row r="18" spans="1:11" ht="21" collapsed="1" x14ac:dyDescent="0.4">
      <c r="A18" s="40">
        <v>15</v>
      </c>
      <c r="B18" s="45">
        <v>3.2</v>
      </c>
      <c r="C18" s="45">
        <f t="shared" si="5"/>
        <v>0.50514997831990605</v>
      </c>
      <c r="D18" s="47" t="str">
        <f t="shared" si="2"/>
        <v>13&gt;15</v>
      </c>
      <c r="E18" s="48">
        <f t="shared" si="3"/>
        <v>0.67999999999999994</v>
      </c>
      <c r="F18" s="45">
        <f t="shared" si="4"/>
        <v>0.49485002168009395</v>
      </c>
      <c r="G18" s="46">
        <f t="shared" si="0"/>
        <v>-0.3125</v>
      </c>
      <c r="H18" s="46">
        <f t="shared" si="6"/>
        <v>0.13392857142857142</v>
      </c>
      <c r="I18" s="49" t="s">
        <v>15</v>
      </c>
      <c r="J18" s="49"/>
      <c r="K18" s="51"/>
    </row>
    <row r="19" spans="1:11" ht="21" hidden="1" outlineLevel="1" x14ac:dyDescent="0.4">
      <c r="A19" s="40">
        <v>16</v>
      </c>
      <c r="B19" s="45">
        <v>1.8</v>
      </c>
      <c r="C19" s="45">
        <f t="shared" si="5"/>
        <v>0.25527250510330607</v>
      </c>
      <c r="D19" s="47" t="str">
        <f t="shared" si="2"/>
        <v>14&gt;16</v>
      </c>
      <c r="E19" s="48">
        <f t="shared" si="3"/>
        <v>0.6785714285714286</v>
      </c>
      <c r="F19" s="45">
        <f t="shared" si="4"/>
        <v>0.49291552190289428</v>
      </c>
      <c r="G19" s="46">
        <f t="shared" si="0"/>
        <v>-0.55555555555555558</v>
      </c>
      <c r="H19" s="46">
        <f t="shared" si="6"/>
        <v>0.24305555555555558</v>
      </c>
      <c r="I19" s="49" t="s">
        <v>47</v>
      </c>
      <c r="J19" s="49"/>
      <c r="K19" s="51"/>
    </row>
    <row r="20" spans="1:11" ht="21" collapsed="1" x14ac:dyDescent="0.4">
      <c r="A20" s="40">
        <v>17</v>
      </c>
      <c r="B20" s="45">
        <v>1</v>
      </c>
      <c r="C20" s="45">
        <f t="shared" si="5"/>
        <v>0</v>
      </c>
      <c r="D20" s="60" t="str">
        <f t="shared" si="2"/>
        <v>15&gt;17</v>
      </c>
      <c r="E20" s="48">
        <f t="shared" si="3"/>
        <v>0.6875</v>
      </c>
      <c r="F20" s="45">
        <f t="shared" si="4"/>
        <v>0.50514997831990605</v>
      </c>
      <c r="G20" s="46">
        <f t="shared" si="0"/>
        <v>-1</v>
      </c>
      <c r="H20" s="46">
        <f>G19-G21</f>
        <v>1.23015873015873</v>
      </c>
      <c r="I20" s="49" t="s">
        <v>69</v>
      </c>
      <c r="J20" s="63" t="s">
        <v>81</v>
      </c>
      <c r="K20" s="62" t="s">
        <v>84</v>
      </c>
    </row>
    <row r="21" spans="1:11" ht="21" x14ac:dyDescent="0.4">
      <c r="A21" s="40">
        <v>18</v>
      </c>
      <c r="B21" s="40">
        <v>0.56000000000000005</v>
      </c>
      <c r="C21" s="45">
        <f>LOG10(B21)</f>
        <v>-0.25181197299379954</v>
      </c>
      <c r="D21" s="47" t="str">
        <f t="shared" si="2"/>
        <v>16&gt;18</v>
      </c>
      <c r="E21" s="48">
        <f t="shared" si="3"/>
        <v>0.68888888888888888</v>
      </c>
      <c r="F21" s="45">
        <f t="shared" si="4"/>
        <v>0.50708447809710555</v>
      </c>
      <c r="G21" s="46">
        <f>-1/B21</f>
        <v>-1.7857142857142856</v>
      </c>
      <c r="H21" s="46">
        <f>G16-G21</f>
        <v>1.6857142857142855</v>
      </c>
      <c r="I21" s="49" t="s">
        <v>70</v>
      </c>
      <c r="J21" s="49" t="s">
        <v>42</v>
      </c>
      <c r="K21" s="51"/>
    </row>
    <row r="22" spans="1:11" ht="21" hidden="1" outlineLevel="1" x14ac:dyDescent="0.4">
      <c r="A22" s="49">
        <v>19</v>
      </c>
      <c r="B22" s="49">
        <v>0</v>
      </c>
      <c r="C22" s="49"/>
      <c r="D22" s="49"/>
      <c r="E22" s="49"/>
      <c r="F22" s="49"/>
      <c r="G22" s="49" t="e">
        <f>-1/B22</f>
        <v>#DIV/0!</v>
      </c>
      <c r="H22" s="49"/>
      <c r="I22" s="49" t="s">
        <v>38</v>
      </c>
      <c r="J22" s="49" t="s">
        <v>42</v>
      </c>
      <c r="K22" s="49"/>
    </row>
    <row r="23" spans="1:11" ht="23.4" collapsed="1" x14ac:dyDescent="0.45">
      <c r="A23" s="15"/>
      <c r="B23" s="16"/>
      <c r="C23" s="15"/>
      <c r="D23" s="17"/>
      <c r="E23" s="17"/>
      <c r="F23" s="20"/>
      <c r="G23" s="6"/>
      <c r="H23"/>
    </row>
    <row r="24" spans="1:11" ht="23.4" x14ac:dyDescent="0.45">
      <c r="A24" s="15"/>
      <c r="B24" s="15"/>
      <c r="C24" s="15"/>
      <c r="D24" s="19"/>
      <c r="E24" s="19"/>
      <c r="F24" s="15"/>
      <c r="G24" s="17"/>
      <c r="H24" s="17"/>
      <c r="I24" s="6"/>
      <c r="J24" s="6"/>
    </row>
  </sheetData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2F619-F4D3-48F0-960C-27A36B957778}">
  <dimension ref="A1:L24"/>
  <sheetViews>
    <sheetView zoomScale="145" zoomScaleNormal="145" workbookViewId="0">
      <selection activeCell="K20" sqref="K20"/>
    </sheetView>
  </sheetViews>
  <sheetFormatPr defaultRowHeight="14.4" outlineLevelRow="1" outlineLevelCol="1" x14ac:dyDescent="0.3"/>
  <cols>
    <col min="1" max="1" width="4.88671875" bestFit="1" customWidth="1"/>
    <col min="2" max="2" width="23.33203125" customWidth="1"/>
    <col min="3" max="3" width="8.44140625" bestFit="1" customWidth="1"/>
    <col min="4" max="4" width="8.88671875" style="58" bestFit="1" customWidth="1"/>
    <col min="5" max="5" width="12" hidden="1" customWidth="1" outlineLevel="1"/>
    <col min="6" max="6" width="13.109375" customWidth="1" collapsed="1"/>
    <col min="7" max="7" width="15.77734375" style="18" hidden="1" customWidth="1" outlineLevel="1"/>
    <col min="8" max="8" width="11.44140625" style="18" hidden="1" customWidth="1" outlineLevel="1"/>
    <col min="9" max="9" width="19.77734375" bestFit="1" customWidth="1" collapsed="1"/>
    <col min="10" max="10" width="24.88671875" customWidth="1"/>
    <col min="11" max="11" width="23.44140625" customWidth="1"/>
  </cols>
  <sheetData>
    <row r="1" spans="1:12" ht="21" x14ac:dyDescent="0.4">
      <c r="A1" s="36"/>
      <c r="B1" s="37" t="s">
        <v>61</v>
      </c>
      <c r="C1" s="36"/>
      <c r="D1" s="54"/>
      <c r="E1" s="36"/>
      <c r="F1" s="36">
        <v>0.75</v>
      </c>
      <c r="G1" s="38"/>
      <c r="H1" s="38"/>
      <c r="I1" s="37" t="s">
        <v>75</v>
      </c>
      <c r="J1" s="39" t="s">
        <v>62</v>
      </c>
      <c r="K1" s="39" t="s">
        <v>60</v>
      </c>
    </row>
    <row r="2" spans="1:12" ht="21" x14ac:dyDescent="0.4">
      <c r="A2" s="40" t="s">
        <v>0</v>
      </c>
      <c r="B2" s="40" t="s">
        <v>1</v>
      </c>
      <c r="C2" s="41" t="s">
        <v>35</v>
      </c>
      <c r="D2" s="55" t="s">
        <v>53</v>
      </c>
      <c r="E2" s="43" t="s">
        <v>56</v>
      </c>
      <c r="F2" s="43" t="s">
        <v>57</v>
      </c>
      <c r="G2" s="44" t="s">
        <v>58</v>
      </c>
      <c r="H2" s="43" t="s">
        <v>59</v>
      </c>
      <c r="I2" s="40" t="s">
        <v>54</v>
      </c>
      <c r="J2" s="40"/>
      <c r="K2" s="40"/>
    </row>
    <row r="3" spans="1:12" ht="21" x14ac:dyDescent="0.4">
      <c r="A3" s="40">
        <v>0</v>
      </c>
      <c r="B3" s="40">
        <v>12500</v>
      </c>
      <c r="C3" s="45">
        <f>LOG10(B3)</f>
        <v>4.0969100130080562</v>
      </c>
      <c r="D3" s="55"/>
      <c r="E3" s="42"/>
      <c r="F3" s="40"/>
      <c r="G3" s="46">
        <f t="shared" ref="G3:G20" si="0">-1/B3</f>
        <v>-8.0000000000000007E-5</v>
      </c>
      <c r="H3" s="46"/>
      <c r="I3" s="40" t="s">
        <v>55</v>
      </c>
      <c r="J3" s="40" t="s">
        <v>71</v>
      </c>
      <c r="K3" s="40" t="s">
        <v>63</v>
      </c>
    </row>
    <row r="4" spans="1:12" ht="21" x14ac:dyDescent="0.4">
      <c r="A4" s="40">
        <v>1</v>
      </c>
      <c r="B4" s="40">
        <v>10000</v>
      </c>
      <c r="C4" s="45">
        <f>LOG10(B4)</f>
        <v>4</v>
      </c>
      <c r="D4" s="52"/>
      <c r="E4" s="48"/>
      <c r="F4" s="45"/>
      <c r="G4" s="46">
        <f t="shared" si="0"/>
        <v>-1E-4</v>
      </c>
      <c r="H4" s="46">
        <f>G3-G4</f>
        <v>1.9999999999999998E-5</v>
      </c>
      <c r="I4" s="49" t="s">
        <v>49</v>
      </c>
      <c r="J4" s="49"/>
      <c r="K4" s="51"/>
    </row>
    <row r="5" spans="1:12" ht="21" x14ac:dyDescent="0.4">
      <c r="A5" s="40">
        <v>2</v>
      </c>
      <c r="B5" s="40">
        <v>5600</v>
      </c>
      <c r="C5" s="45">
        <f t="shared" ref="C5:C7" si="1">LOG10(B5)</f>
        <v>3.7481880270062002</v>
      </c>
      <c r="D5" s="52"/>
      <c r="E5" s="48"/>
      <c r="F5" s="45"/>
      <c r="G5" s="46"/>
      <c r="H5" s="46"/>
      <c r="I5" s="49" t="s">
        <v>50</v>
      </c>
      <c r="J5" s="49"/>
      <c r="K5" s="51"/>
      <c r="L5" t="s">
        <v>72</v>
      </c>
    </row>
    <row r="6" spans="1:12" ht="21" x14ac:dyDescent="0.4">
      <c r="A6" s="40">
        <v>3</v>
      </c>
      <c r="B6" s="40">
        <v>3200</v>
      </c>
      <c r="C6" s="45">
        <f t="shared" si="1"/>
        <v>3.5051499783199058</v>
      </c>
      <c r="D6" s="52"/>
      <c r="E6" s="48"/>
      <c r="F6" s="45"/>
      <c r="G6" s="46"/>
      <c r="H6" s="46"/>
      <c r="I6" s="49" t="s">
        <v>51</v>
      </c>
      <c r="J6" s="49"/>
      <c r="K6" s="51"/>
      <c r="L6" s="53"/>
    </row>
    <row r="7" spans="1:12" ht="21" outlineLevel="1" x14ac:dyDescent="0.4">
      <c r="A7" s="40">
        <v>4</v>
      </c>
      <c r="B7" s="40">
        <v>1800</v>
      </c>
      <c r="C7" s="45">
        <f t="shared" si="1"/>
        <v>3.255272505103306</v>
      </c>
      <c r="D7" s="52" t="str">
        <f>_xlfn.CONCAT(A4,"&gt;",A7)</f>
        <v>1&gt;4</v>
      </c>
      <c r="E7" s="48">
        <f>(B4-B7)/B4</f>
        <v>0.82</v>
      </c>
      <c r="F7" s="45">
        <f>C4-C7</f>
        <v>0.74472749489669399</v>
      </c>
      <c r="G7" s="46"/>
      <c r="H7" s="46"/>
      <c r="I7" s="49" t="s">
        <v>52</v>
      </c>
      <c r="J7" s="49"/>
      <c r="K7" s="51"/>
    </row>
    <row r="8" spans="1:12" ht="21" x14ac:dyDescent="0.4">
      <c r="A8" s="40">
        <v>5</v>
      </c>
      <c r="B8" s="40">
        <v>1000</v>
      </c>
      <c r="C8" s="45">
        <f>LOG10(B8)</f>
        <v>3</v>
      </c>
      <c r="D8" s="59" t="str">
        <f t="shared" ref="D8:D21" si="2">_xlfn.CONCAT(A5,"&gt;",A8)</f>
        <v>2&gt;5</v>
      </c>
      <c r="E8" s="48">
        <f t="shared" ref="E8:E21" si="3">(B5-B8)/B5</f>
        <v>0.8214285714285714</v>
      </c>
      <c r="F8" s="45">
        <f t="shared" ref="F8:F21" si="4">C5-C8</f>
        <v>0.74818802700620024</v>
      </c>
      <c r="G8" s="46">
        <f t="shared" si="0"/>
        <v>-1E-3</v>
      </c>
      <c r="H8" s="46">
        <f>G4-G8</f>
        <v>8.9999999999999998E-4</v>
      </c>
      <c r="I8" s="49" t="s">
        <v>46</v>
      </c>
      <c r="J8" s="61" t="s">
        <v>34</v>
      </c>
      <c r="K8" s="62" t="s">
        <v>84</v>
      </c>
    </row>
    <row r="9" spans="1:12" ht="21" x14ac:dyDescent="0.4">
      <c r="A9" s="40">
        <v>6</v>
      </c>
      <c r="B9" s="40">
        <v>560</v>
      </c>
      <c r="C9" s="45">
        <f t="shared" ref="C9:C20" si="5">LOG10(B9)</f>
        <v>2.7481880270062002</v>
      </c>
      <c r="D9" s="52" t="str">
        <f t="shared" si="2"/>
        <v>3&gt;6</v>
      </c>
      <c r="E9" s="48">
        <f t="shared" si="3"/>
        <v>0.82499999999999996</v>
      </c>
      <c r="F9" s="45">
        <f t="shared" si="4"/>
        <v>0.75696195131370558</v>
      </c>
      <c r="G9" s="46">
        <f t="shared" si="0"/>
        <v>-1.7857142857142857E-3</v>
      </c>
      <c r="H9" s="46">
        <f>G8-G9</f>
        <v>7.8571428571428564E-4</v>
      </c>
      <c r="I9" s="49" t="s">
        <v>64</v>
      </c>
      <c r="J9" s="49"/>
      <c r="K9" s="51"/>
    </row>
    <row r="10" spans="1:12" ht="21" hidden="1" outlineLevel="1" x14ac:dyDescent="0.4">
      <c r="A10" s="40">
        <v>7</v>
      </c>
      <c r="B10" s="50">
        <v>320</v>
      </c>
      <c r="C10" s="45">
        <f t="shared" si="5"/>
        <v>2.5051499783199058</v>
      </c>
      <c r="D10" s="52" t="str">
        <f t="shared" si="2"/>
        <v>4&gt;7</v>
      </c>
      <c r="E10" s="48">
        <f t="shared" si="3"/>
        <v>0.82222222222222219</v>
      </c>
      <c r="F10" s="45">
        <f t="shared" si="4"/>
        <v>0.75012252678340019</v>
      </c>
      <c r="G10" s="46">
        <f t="shared" si="0"/>
        <v>-3.1250000000000002E-3</v>
      </c>
      <c r="H10" s="46">
        <f t="shared" ref="H10:H19" si="6">G9-G10</f>
        <v>1.3392857142857145E-3</v>
      </c>
      <c r="I10" s="49" t="s">
        <v>65</v>
      </c>
      <c r="J10" s="49"/>
      <c r="K10" s="51"/>
    </row>
    <row r="11" spans="1:12" ht="21" hidden="1" outlineLevel="1" x14ac:dyDescent="0.4">
      <c r="A11" s="40">
        <v>8</v>
      </c>
      <c r="B11" s="50">
        <v>180</v>
      </c>
      <c r="C11" s="45">
        <f t="shared" si="5"/>
        <v>2.255272505103306</v>
      </c>
      <c r="D11" s="52" t="str">
        <f t="shared" si="2"/>
        <v>5&gt;8</v>
      </c>
      <c r="E11" s="48">
        <f t="shared" si="3"/>
        <v>0.82</v>
      </c>
      <c r="F11" s="45">
        <f t="shared" si="4"/>
        <v>0.74472749489669399</v>
      </c>
      <c r="G11" s="46">
        <f t="shared" si="0"/>
        <v>-5.5555555555555558E-3</v>
      </c>
      <c r="H11" s="46">
        <f t="shared" si="6"/>
        <v>2.4305555555555556E-3</v>
      </c>
      <c r="I11" s="49" t="s">
        <v>66</v>
      </c>
      <c r="J11" s="49"/>
      <c r="K11" s="51"/>
    </row>
    <row r="12" spans="1:12" ht="21" collapsed="1" x14ac:dyDescent="0.4">
      <c r="A12" s="40">
        <v>9</v>
      </c>
      <c r="B12" s="40">
        <v>100</v>
      </c>
      <c r="C12" s="45">
        <f t="shared" si="5"/>
        <v>2</v>
      </c>
      <c r="D12" s="59" t="str">
        <f t="shared" si="2"/>
        <v>6&gt;9</v>
      </c>
      <c r="E12" s="48">
        <f t="shared" si="3"/>
        <v>0.8214285714285714</v>
      </c>
      <c r="F12" s="45">
        <f t="shared" si="4"/>
        <v>0.74818802700620024</v>
      </c>
      <c r="G12" s="46">
        <f t="shared" si="0"/>
        <v>-0.01</v>
      </c>
      <c r="H12" s="46">
        <f t="shared" si="6"/>
        <v>4.4444444444444444E-3</v>
      </c>
      <c r="I12" s="49" t="s">
        <v>43</v>
      </c>
      <c r="J12" s="61" t="s">
        <v>34</v>
      </c>
      <c r="K12" s="62" t="s">
        <v>84</v>
      </c>
    </row>
    <row r="13" spans="1:12" ht="21" x14ac:dyDescent="0.4">
      <c r="A13" s="40">
        <v>10</v>
      </c>
      <c r="B13" s="40">
        <v>56</v>
      </c>
      <c r="C13" s="45">
        <f t="shared" si="5"/>
        <v>1.7481880270062005</v>
      </c>
      <c r="D13" s="52" t="str">
        <f t="shared" si="2"/>
        <v>7&gt;10</v>
      </c>
      <c r="E13" s="48">
        <f t="shared" si="3"/>
        <v>0.82499999999999996</v>
      </c>
      <c r="F13" s="45">
        <f t="shared" si="4"/>
        <v>0.75696195131370536</v>
      </c>
      <c r="G13" s="46">
        <f t="shared" si="0"/>
        <v>-1.7857142857142856E-2</v>
      </c>
      <c r="H13" s="46">
        <f t="shared" si="6"/>
        <v>7.8571428571428559E-3</v>
      </c>
      <c r="I13" s="49" t="s">
        <v>67</v>
      </c>
      <c r="J13" s="49"/>
      <c r="K13" s="51"/>
    </row>
    <row r="14" spans="1:12" ht="21" hidden="1" outlineLevel="1" x14ac:dyDescent="0.4">
      <c r="A14" s="40">
        <v>11</v>
      </c>
      <c r="B14" s="40">
        <v>32</v>
      </c>
      <c r="C14" s="45">
        <f t="shared" si="5"/>
        <v>1.505149978319906</v>
      </c>
      <c r="D14" s="52" t="str">
        <f t="shared" si="2"/>
        <v>8&gt;11</v>
      </c>
      <c r="E14" s="48">
        <f t="shared" si="3"/>
        <v>0.82222222222222219</v>
      </c>
      <c r="F14" s="45">
        <f t="shared" si="4"/>
        <v>0.75012252678339997</v>
      </c>
      <c r="G14" s="46">
        <f t="shared" si="0"/>
        <v>-3.125E-2</v>
      </c>
      <c r="H14" s="46">
        <f t="shared" si="6"/>
        <v>1.3392857142857144E-2</v>
      </c>
      <c r="I14" s="49" t="s">
        <v>14</v>
      </c>
      <c r="J14" s="49"/>
      <c r="K14" s="51"/>
    </row>
    <row r="15" spans="1:12" ht="21" hidden="1" outlineLevel="1" x14ac:dyDescent="0.4">
      <c r="A15" s="40">
        <v>12</v>
      </c>
      <c r="B15" s="40">
        <v>18</v>
      </c>
      <c r="C15" s="45">
        <f t="shared" si="5"/>
        <v>1.255272505103306</v>
      </c>
      <c r="D15" s="52" t="str">
        <f t="shared" si="2"/>
        <v>9&gt;12</v>
      </c>
      <c r="E15" s="48">
        <f t="shared" si="3"/>
        <v>0.82</v>
      </c>
      <c r="F15" s="45">
        <f t="shared" si="4"/>
        <v>0.74472749489669399</v>
      </c>
      <c r="G15" s="46">
        <f t="shared" si="0"/>
        <v>-5.5555555555555552E-2</v>
      </c>
      <c r="H15" s="46">
        <f t="shared" si="6"/>
        <v>2.4305555555555552E-2</v>
      </c>
      <c r="I15" s="49" t="s">
        <v>44</v>
      </c>
      <c r="J15" s="49"/>
      <c r="K15" s="51"/>
    </row>
    <row r="16" spans="1:12" ht="21" collapsed="1" x14ac:dyDescent="0.4">
      <c r="A16" s="40">
        <v>13</v>
      </c>
      <c r="B16" s="40">
        <v>10</v>
      </c>
      <c r="C16" s="45">
        <f t="shared" si="5"/>
        <v>1</v>
      </c>
      <c r="D16" s="59" t="str">
        <f t="shared" si="2"/>
        <v>10&gt;13</v>
      </c>
      <c r="E16" s="48">
        <f t="shared" si="3"/>
        <v>0.8214285714285714</v>
      </c>
      <c r="F16" s="45">
        <f t="shared" si="4"/>
        <v>0.74818802700620046</v>
      </c>
      <c r="G16" s="46">
        <f t="shared" si="0"/>
        <v>-0.1</v>
      </c>
      <c r="H16" s="46">
        <f t="shared" si="6"/>
        <v>4.4444444444444453E-2</v>
      </c>
      <c r="I16" s="49" t="s">
        <v>45</v>
      </c>
      <c r="J16" s="61" t="s">
        <v>34</v>
      </c>
      <c r="K16" s="62" t="s">
        <v>84</v>
      </c>
    </row>
    <row r="17" spans="1:11" ht="21" x14ac:dyDescent="0.4">
      <c r="A17" s="40">
        <v>14</v>
      </c>
      <c r="B17" s="40">
        <v>5.6</v>
      </c>
      <c r="C17" s="45">
        <f t="shared" si="5"/>
        <v>0.74818802700620035</v>
      </c>
      <c r="D17" s="52" t="str">
        <f t="shared" si="2"/>
        <v>11&gt;14</v>
      </c>
      <c r="E17" s="48">
        <f t="shared" si="3"/>
        <v>0.82499999999999996</v>
      </c>
      <c r="F17" s="45">
        <f t="shared" si="4"/>
        <v>0.75696195131370569</v>
      </c>
      <c r="G17" s="46">
        <f t="shared" si="0"/>
        <v>-0.17857142857142858</v>
      </c>
      <c r="H17" s="46">
        <f t="shared" si="6"/>
        <v>7.857142857142857E-2</v>
      </c>
      <c r="I17" s="49" t="s">
        <v>68</v>
      </c>
      <c r="J17" s="49"/>
      <c r="K17" s="51"/>
    </row>
    <row r="18" spans="1:11" ht="21" hidden="1" outlineLevel="1" x14ac:dyDescent="0.4">
      <c r="A18" s="40">
        <v>15</v>
      </c>
      <c r="B18" s="45">
        <v>3.2</v>
      </c>
      <c r="C18" s="45">
        <f t="shared" si="5"/>
        <v>0.50514997831990605</v>
      </c>
      <c r="D18" s="52" t="str">
        <f t="shared" si="2"/>
        <v>12&gt;15</v>
      </c>
      <c r="E18" s="48">
        <f t="shared" si="3"/>
        <v>0.8222222222222223</v>
      </c>
      <c r="F18" s="45">
        <f t="shared" si="4"/>
        <v>0.75012252678339997</v>
      </c>
      <c r="G18" s="46">
        <f t="shared" si="0"/>
        <v>-0.3125</v>
      </c>
      <c r="H18" s="46">
        <f t="shared" si="6"/>
        <v>0.13392857142857142</v>
      </c>
      <c r="I18" s="49" t="s">
        <v>15</v>
      </c>
      <c r="J18" s="49"/>
      <c r="K18" s="51"/>
    </row>
    <row r="19" spans="1:11" ht="21" hidden="1" outlineLevel="1" x14ac:dyDescent="0.4">
      <c r="A19" s="40">
        <v>16</v>
      </c>
      <c r="B19" s="45">
        <v>1.8</v>
      </c>
      <c r="C19" s="45">
        <f t="shared" si="5"/>
        <v>0.25527250510330607</v>
      </c>
      <c r="D19" s="52" t="str">
        <f t="shared" si="2"/>
        <v>13&gt;16</v>
      </c>
      <c r="E19" s="48">
        <f t="shared" si="3"/>
        <v>0.82</v>
      </c>
      <c r="F19" s="45">
        <f t="shared" si="4"/>
        <v>0.74472749489669399</v>
      </c>
      <c r="G19" s="46">
        <f t="shared" si="0"/>
        <v>-0.55555555555555558</v>
      </c>
      <c r="H19" s="46">
        <f t="shared" si="6"/>
        <v>0.24305555555555558</v>
      </c>
      <c r="I19" s="49" t="s">
        <v>47</v>
      </c>
      <c r="J19" s="49"/>
      <c r="K19" s="51"/>
    </row>
    <row r="20" spans="1:11" ht="21" collapsed="1" x14ac:dyDescent="0.4">
      <c r="A20" s="40">
        <v>17</v>
      </c>
      <c r="B20" s="45">
        <v>1</v>
      </c>
      <c r="C20" s="45">
        <f t="shared" si="5"/>
        <v>0</v>
      </c>
      <c r="D20" s="59" t="str">
        <f t="shared" si="2"/>
        <v>14&gt;17</v>
      </c>
      <c r="E20" s="48">
        <f t="shared" si="3"/>
        <v>0.8214285714285714</v>
      </c>
      <c r="F20" s="45">
        <f t="shared" si="4"/>
        <v>0.74818802700620035</v>
      </c>
      <c r="G20" s="46">
        <f t="shared" si="0"/>
        <v>-1</v>
      </c>
      <c r="H20" s="46">
        <f>G19-G21</f>
        <v>1.23015873015873</v>
      </c>
      <c r="I20" s="49" t="s">
        <v>69</v>
      </c>
      <c r="J20" s="63" t="s">
        <v>77</v>
      </c>
      <c r="K20" s="62" t="s">
        <v>84</v>
      </c>
    </row>
    <row r="21" spans="1:11" ht="21" x14ac:dyDescent="0.4">
      <c r="A21" s="40">
        <v>18</v>
      </c>
      <c r="B21" s="40">
        <v>0.56000000000000005</v>
      </c>
      <c r="C21" s="45">
        <f>LOG10(B21)</f>
        <v>-0.25181197299379954</v>
      </c>
      <c r="D21" s="52" t="str">
        <f t="shared" si="2"/>
        <v>15&gt;18</v>
      </c>
      <c r="E21" s="48">
        <f t="shared" si="3"/>
        <v>0.82499999999999996</v>
      </c>
      <c r="F21" s="45">
        <f t="shared" si="4"/>
        <v>0.75696195131370558</v>
      </c>
      <c r="G21" s="46">
        <f>-1/B21</f>
        <v>-1.7857142857142856</v>
      </c>
      <c r="H21" s="46">
        <f>G16-G21</f>
        <v>1.6857142857142855</v>
      </c>
      <c r="I21" s="49" t="s">
        <v>70</v>
      </c>
      <c r="J21" s="49" t="s">
        <v>42</v>
      </c>
      <c r="K21" s="51"/>
    </row>
    <row r="22" spans="1:11" ht="21" hidden="1" outlineLevel="1" x14ac:dyDescent="0.4">
      <c r="A22" s="49">
        <v>19</v>
      </c>
      <c r="B22" s="49">
        <v>0</v>
      </c>
      <c r="C22" s="49"/>
      <c r="D22" s="56"/>
      <c r="E22" s="49"/>
      <c r="F22" s="49"/>
      <c r="G22" s="49" t="e">
        <f>-1/B22</f>
        <v>#DIV/0!</v>
      </c>
      <c r="H22" s="49"/>
      <c r="I22" s="49" t="s">
        <v>38</v>
      </c>
      <c r="J22" s="49" t="s">
        <v>42</v>
      </c>
      <c r="K22" s="49"/>
    </row>
    <row r="23" spans="1:11" ht="23.4" collapsed="1" x14ac:dyDescent="0.45">
      <c r="A23" s="15"/>
      <c r="B23" s="16"/>
      <c r="C23" s="15"/>
      <c r="D23" s="57"/>
      <c r="E23" s="17"/>
      <c r="F23" s="20"/>
      <c r="G23" s="6"/>
      <c r="H23"/>
    </row>
    <row r="24" spans="1:11" ht="23.4" x14ac:dyDescent="0.45">
      <c r="A24" s="15"/>
      <c r="B24" s="15"/>
      <c r="C24" s="15"/>
      <c r="D24" s="57"/>
      <c r="E24" s="19"/>
      <c r="F24" s="15"/>
      <c r="G24" s="17"/>
      <c r="H24" s="17"/>
      <c r="I24" s="6"/>
      <c r="J24" s="6"/>
    </row>
  </sheetData>
  <pageMargins left="0.25" right="0.25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9A6B-C2E9-4A1E-8928-FF51D108F1AC}">
  <dimension ref="A1:L24"/>
  <sheetViews>
    <sheetView zoomScale="160" zoomScaleNormal="160" workbookViewId="0">
      <selection activeCell="K12" sqref="K12"/>
    </sheetView>
  </sheetViews>
  <sheetFormatPr defaultRowHeight="14.4" outlineLevelRow="1" outlineLevelCol="1" x14ac:dyDescent="0.3"/>
  <cols>
    <col min="1" max="1" width="4.88671875" bestFit="1" customWidth="1"/>
    <col min="2" max="2" width="23.33203125" customWidth="1"/>
    <col min="3" max="3" width="8.44140625" bestFit="1" customWidth="1"/>
    <col min="4" max="4" width="8.88671875" style="58" bestFit="1" customWidth="1"/>
    <col min="5" max="5" width="12" hidden="1" customWidth="1" outlineLevel="1"/>
    <col min="6" max="6" width="8.33203125" bestFit="1" customWidth="1" collapsed="1"/>
    <col min="7" max="7" width="15.77734375" style="18" hidden="1" customWidth="1" outlineLevel="1"/>
    <col min="8" max="8" width="11.44140625" style="18" hidden="1" customWidth="1" outlineLevel="1"/>
    <col min="9" max="9" width="19.77734375" bestFit="1" customWidth="1" collapsed="1"/>
    <col min="10" max="10" width="24.88671875" customWidth="1"/>
    <col min="11" max="11" width="23.44140625" customWidth="1"/>
  </cols>
  <sheetData>
    <row r="1" spans="1:12" ht="21" x14ac:dyDescent="0.4">
      <c r="A1" s="37" t="s">
        <v>76</v>
      </c>
      <c r="C1" s="36"/>
      <c r="D1" s="54"/>
      <c r="E1" s="36"/>
      <c r="F1" s="36">
        <v>1</v>
      </c>
      <c r="G1" s="38"/>
      <c r="H1" s="38"/>
      <c r="I1" s="37" t="s">
        <v>75</v>
      </c>
      <c r="J1" s="39" t="s">
        <v>62</v>
      </c>
      <c r="K1" s="39" t="s">
        <v>60</v>
      </c>
    </row>
    <row r="2" spans="1:12" ht="21" x14ac:dyDescent="0.4">
      <c r="A2" s="40" t="s">
        <v>0</v>
      </c>
      <c r="B2" s="40" t="s">
        <v>1</v>
      </c>
      <c r="C2" s="41" t="s">
        <v>35</v>
      </c>
      <c r="D2" s="55" t="s">
        <v>53</v>
      </c>
      <c r="E2" s="43" t="s">
        <v>56</v>
      </c>
      <c r="F2" s="43" t="s">
        <v>57</v>
      </c>
      <c r="G2" s="44" t="s">
        <v>58</v>
      </c>
      <c r="H2" s="43" t="s">
        <v>59</v>
      </c>
      <c r="I2" s="40" t="s">
        <v>54</v>
      </c>
      <c r="J2" s="40"/>
      <c r="K2" s="40"/>
    </row>
    <row r="3" spans="1:12" ht="21" x14ac:dyDescent="0.4">
      <c r="A3" s="40">
        <v>0</v>
      </c>
      <c r="B3" s="40">
        <v>12500</v>
      </c>
      <c r="C3" s="45">
        <f>LOG10(B3)</f>
        <v>4.0969100130080562</v>
      </c>
      <c r="D3" s="55"/>
      <c r="E3" s="42"/>
      <c r="F3" s="40"/>
      <c r="G3" s="46">
        <f t="shared" ref="G3:G20" si="0">-1/B3</f>
        <v>-8.0000000000000007E-5</v>
      </c>
      <c r="H3" s="46"/>
      <c r="I3" s="40" t="s">
        <v>55</v>
      </c>
      <c r="J3" s="40" t="s">
        <v>71</v>
      </c>
      <c r="K3" s="40" t="s">
        <v>63</v>
      </c>
    </row>
    <row r="4" spans="1:12" ht="21" x14ac:dyDescent="0.4">
      <c r="A4" s="40">
        <v>1</v>
      </c>
      <c r="B4" s="40">
        <v>10000</v>
      </c>
      <c r="C4" s="45">
        <f>LOG10(B4)</f>
        <v>4</v>
      </c>
      <c r="D4" s="52"/>
      <c r="E4" s="48"/>
      <c r="F4" s="45"/>
      <c r="G4" s="46">
        <f t="shared" si="0"/>
        <v>-1E-4</v>
      </c>
      <c r="H4" s="46">
        <f>G3-G4</f>
        <v>1.9999999999999998E-5</v>
      </c>
      <c r="I4" s="49" t="s">
        <v>49</v>
      </c>
      <c r="J4" s="49"/>
      <c r="K4" s="62"/>
    </row>
    <row r="5" spans="1:12" ht="21" x14ac:dyDescent="0.4">
      <c r="A5" s="40">
        <v>2</v>
      </c>
      <c r="B5" s="40">
        <v>5600</v>
      </c>
      <c r="C5" s="45">
        <f t="shared" ref="C5:C7" si="1">LOG10(B5)</f>
        <v>3.7481880270062002</v>
      </c>
      <c r="D5" s="52"/>
      <c r="E5" s="48"/>
      <c r="F5" s="45"/>
      <c r="G5" s="46"/>
      <c r="H5" s="46"/>
      <c r="I5" s="49" t="s">
        <v>50</v>
      </c>
      <c r="J5" s="49"/>
      <c r="K5" s="62"/>
      <c r="L5" t="s">
        <v>72</v>
      </c>
    </row>
    <row r="6" spans="1:12" ht="21" x14ac:dyDescent="0.4">
      <c r="A6" s="40">
        <v>3</v>
      </c>
      <c r="B6" s="40">
        <v>3200</v>
      </c>
      <c r="C6" s="45">
        <f t="shared" si="1"/>
        <v>3.5051499783199058</v>
      </c>
      <c r="D6" s="52"/>
      <c r="E6" s="48"/>
      <c r="F6" s="45"/>
      <c r="G6" s="46"/>
      <c r="H6" s="46"/>
      <c r="I6" s="49" t="s">
        <v>51</v>
      </c>
      <c r="J6" s="49"/>
      <c r="K6" s="62"/>
      <c r="L6" s="53"/>
    </row>
    <row r="7" spans="1:12" ht="21" outlineLevel="1" x14ac:dyDescent="0.4">
      <c r="A7" s="40">
        <v>4</v>
      </c>
      <c r="B7" s="40">
        <v>1800</v>
      </c>
      <c r="C7" s="45">
        <f t="shared" si="1"/>
        <v>3.255272505103306</v>
      </c>
      <c r="D7" s="52"/>
      <c r="E7" s="48"/>
      <c r="F7" s="45"/>
      <c r="G7" s="46"/>
      <c r="H7" s="46"/>
      <c r="I7" s="49" t="s">
        <v>52</v>
      </c>
      <c r="J7" s="49"/>
      <c r="K7" s="62"/>
    </row>
    <row r="8" spans="1:12" ht="21" x14ac:dyDescent="0.4">
      <c r="A8" s="40">
        <v>5</v>
      </c>
      <c r="B8" s="40">
        <v>1000</v>
      </c>
      <c r="C8" s="45">
        <f>LOG10(B8)</f>
        <v>3</v>
      </c>
      <c r="D8" s="59" t="str">
        <f>_xlfn.CONCAT(A4,"&gt;",A8)</f>
        <v>1&gt;5</v>
      </c>
      <c r="E8" s="48">
        <f>(B4-B8)/B4</f>
        <v>0.9</v>
      </c>
      <c r="F8" s="45">
        <f>C4-C8</f>
        <v>1</v>
      </c>
      <c r="G8" s="46">
        <f t="shared" si="0"/>
        <v>-1E-3</v>
      </c>
      <c r="H8" s="46">
        <f>G4-G8</f>
        <v>8.9999999999999998E-4</v>
      </c>
      <c r="I8" s="49" t="s">
        <v>46</v>
      </c>
      <c r="J8" s="61" t="s">
        <v>34</v>
      </c>
      <c r="K8" s="62" t="s">
        <v>84</v>
      </c>
    </row>
    <row r="9" spans="1:12" ht="21" hidden="1" outlineLevel="1" x14ac:dyDescent="0.4">
      <c r="A9" s="40">
        <v>6</v>
      </c>
      <c r="B9" s="40">
        <v>560</v>
      </c>
      <c r="C9" s="45">
        <f t="shared" ref="C9:C20" si="2">LOG10(B9)</f>
        <v>2.7481880270062002</v>
      </c>
      <c r="D9" s="52" t="str">
        <f t="shared" ref="D9:D21" si="3">_xlfn.CONCAT(A5,"&gt;",A9)</f>
        <v>2&gt;6</v>
      </c>
      <c r="E9" s="48">
        <f t="shared" ref="E9:E21" si="4">(B5-B9)/B5</f>
        <v>0.9</v>
      </c>
      <c r="F9" s="45">
        <f t="shared" ref="F9:F21" si="5">C5-C9</f>
        <v>1</v>
      </c>
      <c r="G9" s="46">
        <f t="shared" si="0"/>
        <v>-1.7857142857142857E-3</v>
      </c>
      <c r="H9" s="46">
        <f>G8-G9</f>
        <v>7.8571428571428564E-4</v>
      </c>
      <c r="I9" s="49" t="s">
        <v>64</v>
      </c>
      <c r="J9" s="49"/>
      <c r="K9" s="62"/>
    </row>
    <row r="10" spans="1:12" ht="21" hidden="1" outlineLevel="1" x14ac:dyDescent="0.4">
      <c r="A10" s="40">
        <v>7</v>
      </c>
      <c r="B10" s="50">
        <v>320</v>
      </c>
      <c r="C10" s="45">
        <f t="shared" si="2"/>
        <v>2.5051499783199058</v>
      </c>
      <c r="D10" s="52" t="str">
        <f t="shared" si="3"/>
        <v>3&gt;7</v>
      </c>
      <c r="E10" s="48">
        <f t="shared" si="4"/>
        <v>0.9</v>
      </c>
      <c r="F10" s="45">
        <f t="shared" si="5"/>
        <v>1</v>
      </c>
      <c r="G10" s="46">
        <f t="shared" si="0"/>
        <v>-3.1250000000000002E-3</v>
      </c>
      <c r="H10" s="46">
        <f t="shared" ref="H10:H19" si="6">G9-G10</f>
        <v>1.3392857142857145E-3</v>
      </c>
      <c r="I10" s="49" t="s">
        <v>65</v>
      </c>
      <c r="J10" s="49"/>
      <c r="K10" s="62"/>
    </row>
    <row r="11" spans="1:12" ht="21" hidden="1" outlineLevel="1" x14ac:dyDescent="0.4">
      <c r="A11" s="40">
        <v>8</v>
      </c>
      <c r="B11" s="50">
        <v>180</v>
      </c>
      <c r="C11" s="45">
        <f t="shared" si="2"/>
        <v>2.255272505103306</v>
      </c>
      <c r="D11" s="52" t="str">
        <f t="shared" si="3"/>
        <v>4&gt;8</v>
      </c>
      <c r="E11" s="48">
        <f t="shared" si="4"/>
        <v>0.9</v>
      </c>
      <c r="F11" s="45">
        <f t="shared" si="5"/>
        <v>1</v>
      </c>
      <c r="G11" s="46">
        <f t="shared" si="0"/>
        <v>-5.5555555555555558E-3</v>
      </c>
      <c r="H11" s="46">
        <f t="shared" si="6"/>
        <v>2.4305555555555556E-3</v>
      </c>
      <c r="I11" s="49" t="s">
        <v>66</v>
      </c>
      <c r="J11" s="49"/>
      <c r="K11" s="62"/>
    </row>
    <row r="12" spans="1:12" ht="21" collapsed="1" x14ac:dyDescent="0.4">
      <c r="A12" s="40">
        <v>9</v>
      </c>
      <c r="B12" s="40">
        <v>100</v>
      </c>
      <c r="C12" s="45">
        <f t="shared" si="2"/>
        <v>2</v>
      </c>
      <c r="D12" s="59" t="str">
        <f t="shared" si="3"/>
        <v>5&gt;9</v>
      </c>
      <c r="E12" s="48">
        <f t="shared" si="4"/>
        <v>0.9</v>
      </c>
      <c r="F12" s="45">
        <f t="shared" si="5"/>
        <v>1</v>
      </c>
      <c r="G12" s="46">
        <f t="shared" si="0"/>
        <v>-0.01</v>
      </c>
      <c r="H12" s="46">
        <f t="shared" si="6"/>
        <v>4.4444444444444444E-3</v>
      </c>
      <c r="I12" s="49" t="s">
        <v>43</v>
      </c>
      <c r="J12" s="61" t="s">
        <v>34</v>
      </c>
      <c r="K12" s="64" t="s">
        <v>84</v>
      </c>
    </row>
    <row r="13" spans="1:12" ht="21" hidden="1" outlineLevel="1" x14ac:dyDescent="0.4">
      <c r="A13" s="40">
        <v>10</v>
      </c>
      <c r="B13" s="40">
        <v>56</v>
      </c>
      <c r="C13" s="45">
        <f t="shared" si="2"/>
        <v>1.7481880270062005</v>
      </c>
      <c r="D13" s="52" t="str">
        <f t="shared" si="3"/>
        <v>6&gt;10</v>
      </c>
      <c r="E13" s="48">
        <f t="shared" si="4"/>
        <v>0.9</v>
      </c>
      <c r="F13" s="45">
        <f t="shared" si="5"/>
        <v>0.99999999999999978</v>
      </c>
      <c r="G13" s="46">
        <f t="shared" si="0"/>
        <v>-1.7857142857142856E-2</v>
      </c>
      <c r="H13" s="46">
        <f t="shared" si="6"/>
        <v>7.8571428571428559E-3</v>
      </c>
      <c r="I13" s="49" t="s">
        <v>67</v>
      </c>
      <c r="J13" s="49"/>
      <c r="K13" s="62" t="s">
        <v>78</v>
      </c>
    </row>
    <row r="14" spans="1:12" ht="21" hidden="1" outlineLevel="1" x14ac:dyDescent="0.4">
      <c r="A14" s="40">
        <v>11</v>
      </c>
      <c r="B14" s="40">
        <v>32</v>
      </c>
      <c r="C14" s="45">
        <f t="shared" si="2"/>
        <v>1.505149978319906</v>
      </c>
      <c r="D14" s="52" t="str">
        <f t="shared" si="3"/>
        <v>7&gt;11</v>
      </c>
      <c r="E14" s="48">
        <f t="shared" si="4"/>
        <v>0.9</v>
      </c>
      <c r="F14" s="45">
        <f t="shared" si="5"/>
        <v>0.99999999999999978</v>
      </c>
      <c r="G14" s="46">
        <f t="shared" si="0"/>
        <v>-3.125E-2</v>
      </c>
      <c r="H14" s="46">
        <f t="shared" si="6"/>
        <v>1.3392857142857144E-2</v>
      </c>
      <c r="I14" s="49" t="s">
        <v>14</v>
      </c>
      <c r="J14" s="49"/>
      <c r="K14" s="62"/>
    </row>
    <row r="15" spans="1:12" ht="21" hidden="1" outlineLevel="1" x14ac:dyDescent="0.4">
      <c r="A15" s="40">
        <v>12</v>
      </c>
      <c r="B15" s="40">
        <v>18</v>
      </c>
      <c r="C15" s="45">
        <f t="shared" si="2"/>
        <v>1.255272505103306</v>
      </c>
      <c r="D15" s="52" t="str">
        <f t="shared" si="3"/>
        <v>8&gt;12</v>
      </c>
      <c r="E15" s="48">
        <f t="shared" si="4"/>
        <v>0.9</v>
      </c>
      <c r="F15" s="45">
        <f t="shared" si="5"/>
        <v>1</v>
      </c>
      <c r="G15" s="46">
        <f t="shared" si="0"/>
        <v>-5.5555555555555552E-2</v>
      </c>
      <c r="H15" s="46">
        <f t="shared" si="6"/>
        <v>2.4305555555555552E-2</v>
      </c>
      <c r="I15" s="49" t="s">
        <v>44</v>
      </c>
      <c r="J15" s="49"/>
      <c r="K15" s="62"/>
    </row>
    <row r="16" spans="1:12" ht="21" collapsed="1" x14ac:dyDescent="0.4">
      <c r="A16" s="40">
        <v>13</v>
      </c>
      <c r="B16" s="40">
        <v>10</v>
      </c>
      <c r="C16" s="45">
        <f t="shared" si="2"/>
        <v>1</v>
      </c>
      <c r="D16" s="59" t="str">
        <f t="shared" si="3"/>
        <v>9&gt;13</v>
      </c>
      <c r="E16" s="48">
        <f t="shared" si="4"/>
        <v>0.9</v>
      </c>
      <c r="F16" s="45">
        <f t="shared" si="5"/>
        <v>1</v>
      </c>
      <c r="G16" s="46">
        <f t="shared" si="0"/>
        <v>-0.1</v>
      </c>
      <c r="H16" s="46">
        <f t="shared" si="6"/>
        <v>4.4444444444444453E-2</v>
      </c>
      <c r="I16" s="49" t="s">
        <v>45</v>
      </c>
      <c r="J16" s="63" t="s">
        <v>77</v>
      </c>
      <c r="K16" s="62" t="s">
        <v>84</v>
      </c>
    </row>
    <row r="17" spans="1:11" ht="21" hidden="1" outlineLevel="1" x14ac:dyDescent="0.4">
      <c r="A17" s="40">
        <v>14</v>
      </c>
      <c r="B17" s="40">
        <v>5.6</v>
      </c>
      <c r="C17" s="45">
        <f t="shared" si="2"/>
        <v>0.74818802700620035</v>
      </c>
      <c r="D17" s="52" t="str">
        <f t="shared" si="3"/>
        <v>10&gt;14</v>
      </c>
      <c r="E17" s="48">
        <f t="shared" si="4"/>
        <v>0.9</v>
      </c>
      <c r="F17" s="45">
        <f t="shared" si="5"/>
        <v>1</v>
      </c>
      <c r="G17" s="46">
        <f t="shared" si="0"/>
        <v>-0.17857142857142858</v>
      </c>
      <c r="H17" s="46">
        <f t="shared" si="6"/>
        <v>7.857142857142857E-2</v>
      </c>
      <c r="I17" s="49" t="s">
        <v>68</v>
      </c>
      <c r="J17" s="49"/>
      <c r="K17" s="62" t="s">
        <v>79</v>
      </c>
    </row>
    <row r="18" spans="1:11" ht="21" hidden="1" outlineLevel="1" x14ac:dyDescent="0.4">
      <c r="A18" s="40">
        <v>15</v>
      </c>
      <c r="B18" s="45">
        <v>3.2</v>
      </c>
      <c r="C18" s="45">
        <f t="shared" si="2"/>
        <v>0.50514997831990605</v>
      </c>
      <c r="D18" s="52" t="str">
        <f t="shared" si="3"/>
        <v>11&gt;15</v>
      </c>
      <c r="E18" s="48">
        <f t="shared" si="4"/>
        <v>0.9</v>
      </c>
      <c r="F18" s="45">
        <f t="shared" si="5"/>
        <v>1</v>
      </c>
      <c r="G18" s="46">
        <f t="shared" si="0"/>
        <v>-0.3125</v>
      </c>
      <c r="H18" s="46">
        <f t="shared" si="6"/>
        <v>0.13392857142857142</v>
      </c>
      <c r="I18" s="49" t="s">
        <v>15</v>
      </c>
      <c r="J18" s="49"/>
      <c r="K18" s="62" t="s">
        <v>80</v>
      </c>
    </row>
    <row r="19" spans="1:11" ht="21" hidden="1" outlineLevel="1" x14ac:dyDescent="0.4">
      <c r="A19" s="40">
        <v>16</v>
      </c>
      <c r="B19" s="45">
        <v>1.8</v>
      </c>
      <c r="C19" s="45">
        <f t="shared" si="2"/>
        <v>0.25527250510330607</v>
      </c>
      <c r="D19" s="52" t="str">
        <f t="shared" si="3"/>
        <v>12&gt;16</v>
      </c>
      <c r="E19" s="48">
        <f t="shared" si="4"/>
        <v>0.89999999999999991</v>
      </c>
      <c r="F19" s="45">
        <f t="shared" si="5"/>
        <v>1</v>
      </c>
      <c r="G19" s="46">
        <f t="shared" si="0"/>
        <v>-0.55555555555555558</v>
      </c>
      <c r="H19" s="46">
        <f t="shared" si="6"/>
        <v>0.24305555555555558</v>
      </c>
      <c r="I19" s="49" t="s">
        <v>47</v>
      </c>
      <c r="J19" s="49"/>
      <c r="K19" s="62"/>
    </row>
    <row r="20" spans="1:11" ht="21" collapsed="1" x14ac:dyDescent="0.4">
      <c r="A20" s="40">
        <v>17</v>
      </c>
      <c r="B20" s="45">
        <v>1</v>
      </c>
      <c r="C20" s="45">
        <f t="shared" si="2"/>
        <v>0</v>
      </c>
      <c r="D20" s="59" t="str">
        <f t="shared" si="3"/>
        <v>13&gt;17</v>
      </c>
      <c r="E20" s="48">
        <f t="shared" si="4"/>
        <v>0.9</v>
      </c>
      <c r="F20" s="45">
        <f t="shared" si="5"/>
        <v>1</v>
      </c>
      <c r="G20" s="46">
        <f t="shared" si="0"/>
        <v>-1</v>
      </c>
      <c r="H20" s="46">
        <f>G19-G21</f>
        <v>1.23015873015873</v>
      </c>
      <c r="I20" s="49" t="s">
        <v>69</v>
      </c>
      <c r="J20" s="61" t="s">
        <v>34</v>
      </c>
      <c r="K20" s="62" t="s">
        <v>84</v>
      </c>
    </row>
    <row r="21" spans="1:11" ht="21" x14ac:dyDescent="0.4">
      <c r="A21" s="40">
        <v>18</v>
      </c>
      <c r="B21" s="40">
        <v>0.56000000000000005</v>
      </c>
      <c r="C21" s="45">
        <f>LOG10(B21)</f>
        <v>-0.25181197299379954</v>
      </c>
      <c r="D21" s="52" t="str">
        <f t="shared" si="3"/>
        <v>14&gt;18</v>
      </c>
      <c r="E21" s="48">
        <f t="shared" si="4"/>
        <v>0.89999999999999991</v>
      </c>
      <c r="F21" s="45">
        <f t="shared" si="5"/>
        <v>0.99999999999999989</v>
      </c>
      <c r="G21" s="46">
        <f>-1/B21</f>
        <v>-1.7857142857142856</v>
      </c>
      <c r="H21" s="46">
        <f>G16-G21</f>
        <v>1.6857142857142855</v>
      </c>
      <c r="I21" s="49" t="s">
        <v>70</v>
      </c>
      <c r="J21" s="49" t="s">
        <v>42</v>
      </c>
      <c r="K21" s="51"/>
    </row>
    <row r="22" spans="1:11" ht="21" hidden="1" outlineLevel="1" x14ac:dyDescent="0.4">
      <c r="A22" s="49">
        <v>19</v>
      </c>
      <c r="B22" s="49">
        <v>0</v>
      </c>
      <c r="C22" s="49"/>
      <c r="D22" s="56"/>
      <c r="E22" s="49"/>
      <c r="F22" s="49"/>
      <c r="G22" s="49" t="e">
        <f>-1/B22</f>
        <v>#DIV/0!</v>
      </c>
      <c r="H22" s="49"/>
      <c r="I22" s="49" t="s">
        <v>38</v>
      </c>
      <c r="J22" s="49" t="s">
        <v>42</v>
      </c>
      <c r="K22" s="49"/>
    </row>
    <row r="23" spans="1:11" ht="23.4" collapsed="1" x14ac:dyDescent="0.45">
      <c r="A23" s="15"/>
      <c r="B23" s="16"/>
      <c r="C23" s="15"/>
      <c r="D23" s="57"/>
      <c r="E23" s="17"/>
      <c r="F23" s="20"/>
      <c r="G23" s="6"/>
      <c r="H23"/>
    </row>
    <row r="24" spans="1:11" ht="23.4" x14ac:dyDescent="0.45">
      <c r="A24" s="15"/>
      <c r="B24" s="15"/>
      <c r="C24" s="15"/>
      <c r="D24" s="57"/>
      <c r="E24" s="19"/>
      <c r="F24" s="15"/>
      <c r="G24" s="17"/>
      <c r="H24" s="17"/>
      <c r="I24" s="6"/>
      <c r="J24" s="6"/>
    </row>
  </sheetData>
  <phoneticPr fontId="2" type="noConversion"/>
  <pageMargins left="0.25" right="0.25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zoomScale="160" zoomScaleNormal="160" workbookViewId="0">
      <selection activeCell="E24" sqref="E24"/>
    </sheetView>
  </sheetViews>
  <sheetFormatPr defaultRowHeight="18" x14ac:dyDescent="0.35"/>
  <cols>
    <col min="1" max="1" width="3.6640625" style="5" customWidth="1"/>
    <col min="2" max="2" width="16.5546875" style="5" bestFit="1" customWidth="1"/>
    <col min="3" max="3" width="6.33203125" style="5" bestFit="1" customWidth="1"/>
    <col min="4" max="4" width="9.109375" style="5" bestFit="1" customWidth="1"/>
    <col min="5" max="5" width="16.88671875" style="5" customWidth="1"/>
    <col min="6" max="6" width="12.21875" style="5" customWidth="1"/>
    <col min="7" max="7" width="19.5546875" style="6" customWidth="1"/>
    <col min="8" max="8" width="12.88671875" style="5" customWidth="1"/>
    <col min="9" max="9" width="17.77734375" customWidth="1"/>
  </cols>
  <sheetData>
    <row r="1" spans="1:8" x14ac:dyDescent="0.35">
      <c r="A1" s="10"/>
      <c r="B1" s="11" t="s">
        <v>48</v>
      </c>
    </row>
    <row r="2" spans="1:8" x14ac:dyDescent="0.3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G2" s="1" t="s">
        <v>8</v>
      </c>
      <c r="H2" s="1" t="s">
        <v>13</v>
      </c>
    </row>
    <row r="3" spans="1:8" x14ac:dyDescent="0.35">
      <c r="A3" s="1">
        <v>0</v>
      </c>
      <c r="B3" s="1">
        <v>12500</v>
      </c>
      <c r="C3" s="1">
        <f>LOG10(B3)</f>
        <v>4.0969100130080562</v>
      </c>
      <c r="D3" s="8"/>
      <c r="E3" s="1"/>
      <c r="F3" s="1">
        <v>1</v>
      </c>
      <c r="G3" s="1" t="s">
        <v>11</v>
      </c>
      <c r="H3" s="9">
        <f t="shared" ref="H3:H5" si="0">(F3-$F$9)*100/($F$3-$F$9)</f>
        <v>100</v>
      </c>
    </row>
    <row r="4" spans="1:8" x14ac:dyDescent="0.35">
      <c r="A4" s="1">
        <v>1</v>
      </c>
      <c r="B4" s="1">
        <v>10000</v>
      </c>
      <c r="C4" s="1">
        <f t="shared" ref="C4:C8" si="1">LOG10(B4)</f>
        <v>4</v>
      </c>
      <c r="D4" s="8" t="s">
        <v>25</v>
      </c>
      <c r="E4" s="12" t="s">
        <v>33</v>
      </c>
      <c r="F4" s="1">
        <v>0.9</v>
      </c>
      <c r="G4" s="1" t="s">
        <v>11</v>
      </c>
      <c r="H4" s="9">
        <f t="shared" si="0"/>
        <v>90</v>
      </c>
    </row>
    <row r="5" spans="1:8" x14ac:dyDescent="0.35">
      <c r="A5" s="1">
        <v>2</v>
      </c>
      <c r="B5" s="1">
        <v>1000</v>
      </c>
      <c r="C5" s="1">
        <f t="shared" si="1"/>
        <v>3</v>
      </c>
      <c r="D5" s="8" t="s">
        <v>26</v>
      </c>
      <c r="E5" s="13" t="s">
        <v>34</v>
      </c>
      <c r="F5" s="1">
        <v>0.8</v>
      </c>
      <c r="G5" s="1" t="s">
        <v>9</v>
      </c>
      <c r="H5" s="9">
        <f t="shared" si="0"/>
        <v>80</v>
      </c>
    </row>
    <row r="6" spans="1:8" x14ac:dyDescent="0.35">
      <c r="A6" s="1">
        <v>3</v>
      </c>
      <c r="B6" s="1">
        <v>100</v>
      </c>
      <c r="C6" s="1">
        <f t="shared" si="1"/>
        <v>2</v>
      </c>
      <c r="D6" s="8" t="s">
        <v>28</v>
      </c>
      <c r="E6" s="13" t="s">
        <v>34</v>
      </c>
      <c r="F6" s="1">
        <v>0.5</v>
      </c>
      <c r="G6" s="1" t="s">
        <v>10</v>
      </c>
      <c r="H6" s="9">
        <f>(F6-$F$9)*100/($F$3-$F$9)</f>
        <v>50</v>
      </c>
    </row>
    <row r="7" spans="1:8" x14ac:dyDescent="0.35">
      <c r="A7" s="1">
        <v>4</v>
      </c>
      <c r="B7" s="1">
        <v>10</v>
      </c>
      <c r="C7" s="1">
        <f t="shared" si="1"/>
        <v>1</v>
      </c>
      <c r="D7" s="8" t="s">
        <v>29</v>
      </c>
      <c r="E7" s="13" t="s">
        <v>34</v>
      </c>
      <c r="F7" s="1">
        <v>0.2</v>
      </c>
      <c r="G7" s="1" t="s">
        <v>12</v>
      </c>
      <c r="H7" s="9">
        <f t="shared" ref="H7:H9" si="2">(F7-$F$9)*100/($F$3-$F$9)</f>
        <v>20</v>
      </c>
    </row>
    <row r="8" spans="1:8" x14ac:dyDescent="0.35">
      <c r="A8" s="1">
        <v>5</v>
      </c>
      <c r="B8" s="1">
        <v>1</v>
      </c>
      <c r="C8" s="1">
        <f t="shared" si="1"/>
        <v>0</v>
      </c>
      <c r="D8" s="8" t="s">
        <v>30</v>
      </c>
      <c r="E8" s="21" t="s">
        <v>40</v>
      </c>
      <c r="F8" s="1">
        <v>0.1</v>
      </c>
      <c r="G8" s="1" t="s">
        <v>42</v>
      </c>
      <c r="H8" s="9">
        <f t="shared" si="2"/>
        <v>10</v>
      </c>
    </row>
    <row r="9" spans="1:8" x14ac:dyDescent="0.35">
      <c r="A9" s="1">
        <v>15</v>
      </c>
      <c r="B9" s="1" t="s">
        <v>38</v>
      </c>
      <c r="C9" s="1"/>
      <c r="D9" s="8" t="s">
        <v>39</v>
      </c>
      <c r="E9" s="21" t="s">
        <v>42</v>
      </c>
      <c r="F9" s="7">
        <v>0</v>
      </c>
      <c r="G9" s="1" t="s">
        <v>42</v>
      </c>
      <c r="H9" s="9">
        <f t="shared" si="2"/>
        <v>0</v>
      </c>
    </row>
    <row r="10" spans="1:8" x14ac:dyDescent="0.35">
      <c r="A10" s="6"/>
      <c r="B10" s="11"/>
      <c r="C10" s="6"/>
      <c r="D10" s="6"/>
      <c r="E10" s="6"/>
      <c r="F10" s="6"/>
    </row>
    <row r="11" spans="1:8" x14ac:dyDescent="0.35">
      <c r="A11" s="22"/>
      <c r="B11" s="23" t="s">
        <v>16</v>
      </c>
      <c r="C11"/>
      <c r="D11"/>
      <c r="E11"/>
      <c r="F11"/>
      <c r="G11" s="24"/>
      <c r="H11"/>
    </row>
    <row r="12" spans="1:8" x14ac:dyDescent="0.35">
      <c r="A12" s="1" t="s">
        <v>0</v>
      </c>
      <c r="B12" s="1" t="s">
        <v>1</v>
      </c>
      <c r="C12" s="1" t="s">
        <v>2</v>
      </c>
      <c r="D12" s="2" t="s">
        <v>3</v>
      </c>
      <c r="E12" s="3" t="s">
        <v>4</v>
      </c>
      <c r="F12" s="4" t="s">
        <v>5</v>
      </c>
      <c r="G12" s="1" t="s">
        <v>8</v>
      </c>
      <c r="H12" s="1" t="s">
        <v>13</v>
      </c>
    </row>
    <row r="13" spans="1:8" x14ac:dyDescent="0.35">
      <c r="A13" s="1">
        <v>0</v>
      </c>
      <c r="B13" s="1">
        <v>10000</v>
      </c>
      <c r="C13" s="1">
        <f>LOG10(B13)</f>
        <v>4</v>
      </c>
      <c r="D13" s="8"/>
      <c r="E13" s="1"/>
      <c r="F13" s="1">
        <v>1</v>
      </c>
      <c r="G13" s="1" t="s">
        <v>11</v>
      </c>
      <c r="H13" s="1">
        <v>100</v>
      </c>
    </row>
    <row r="14" spans="1:8" x14ac:dyDescent="0.35">
      <c r="A14" s="1">
        <v>1</v>
      </c>
      <c r="B14" s="1">
        <v>1000</v>
      </c>
      <c r="C14" s="1">
        <f t="shared" ref="C14:C19" si="3">LOG10(B14)</f>
        <v>3</v>
      </c>
      <c r="D14" s="8" t="s">
        <v>25</v>
      </c>
      <c r="E14" s="12" t="s">
        <v>6</v>
      </c>
      <c r="F14" s="1">
        <v>0.9</v>
      </c>
      <c r="G14" s="1" t="s">
        <v>11</v>
      </c>
      <c r="H14" s="9">
        <v>90</v>
      </c>
    </row>
    <row r="15" spans="1:8" x14ac:dyDescent="0.35">
      <c r="A15" s="1">
        <v>2</v>
      </c>
      <c r="B15" s="1">
        <v>100</v>
      </c>
      <c r="C15" s="1">
        <f t="shared" si="3"/>
        <v>2</v>
      </c>
      <c r="D15" s="8" t="s">
        <v>26</v>
      </c>
      <c r="E15" s="13" t="s">
        <v>7</v>
      </c>
      <c r="F15" s="1">
        <v>0.8</v>
      </c>
      <c r="G15" s="1" t="s">
        <v>9</v>
      </c>
      <c r="H15" s="9">
        <v>80</v>
      </c>
    </row>
    <row r="16" spans="1:8" x14ac:dyDescent="0.35">
      <c r="A16" s="1">
        <v>3</v>
      </c>
      <c r="B16" s="1">
        <v>10</v>
      </c>
      <c r="C16" s="1">
        <f t="shared" si="3"/>
        <v>1</v>
      </c>
      <c r="D16" s="8" t="s">
        <v>28</v>
      </c>
      <c r="E16" s="13" t="s">
        <v>7</v>
      </c>
      <c r="F16" s="1">
        <v>0.6</v>
      </c>
      <c r="G16" s="1" t="s">
        <v>41</v>
      </c>
      <c r="H16" s="9">
        <f>(F15-$F$8)*100/($F$5-$F$8)</f>
        <v>99.999999999999986</v>
      </c>
    </row>
    <row r="17" spans="1:8" x14ac:dyDescent="0.35">
      <c r="A17" s="1">
        <v>4</v>
      </c>
      <c r="B17" s="65">
        <v>1</v>
      </c>
      <c r="C17" s="65">
        <f t="shared" si="3"/>
        <v>0</v>
      </c>
      <c r="D17" s="8" t="s">
        <v>29</v>
      </c>
      <c r="E17" s="13" t="s">
        <v>7</v>
      </c>
      <c r="F17" s="1">
        <v>0.4</v>
      </c>
      <c r="G17" s="1" t="s">
        <v>10</v>
      </c>
      <c r="H17" s="9">
        <v>40</v>
      </c>
    </row>
    <row r="18" spans="1:8" x14ac:dyDescent="0.35">
      <c r="A18" s="1">
        <v>5</v>
      </c>
      <c r="B18" s="1">
        <v>0.1</v>
      </c>
      <c r="C18" s="1">
        <f t="shared" si="3"/>
        <v>-1</v>
      </c>
      <c r="D18" s="8" t="s">
        <v>30</v>
      </c>
      <c r="E18" s="13" t="s">
        <v>7</v>
      </c>
      <c r="F18" s="1">
        <v>0.2</v>
      </c>
      <c r="G18" s="1" t="s">
        <v>12</v>
      </c>
      <c r="H18" s="9">
        <v>20</v>
      </c>
    </row>
    <row r="19" spans="1:8" x14ac:dyDescent="0.35">
      <c r="A19" s="1">
        <v>6</v>
      </c>
      <c r="B19" s="1">
        <v>0.01</v>
      </c>
      <c r="C19" s="1">
        <f t="shared" si="3"/>
        <v>-2</v>
      </c>
      <c r="D19" s="8" t="s">
        <v>31</v>
      </c>
      <c r="E19" s="21" t="s">
        <v>40</v>
      </c>
      <c r="F19" s="1">
        <v>0.1</v>
      </c>
      <c r="G19" s="1" t="s">
        <v>42</v>
      </c>
      <c r="H19" s="9">
        <v>10</v>
      </c>
    </row>
    <row r="20" spans="1:8" x14ac:dyDescent="0.35">
      <c r="A20" s="7">
        <v>15</v>
      </c>
      <c r="B20" s="1" t="s">
        <v>38</v>
      </c>
      <c r="C20" s="14"/>
      <c r="D20" s="14"/>
      <c r="E20" s="21" t="s">
        <v>42</v>
      </c>
      <c r="F20" s="7">
        <v>0</v>
      </c>
      <c r="G20" s="1" t="s">
        <v>42</v>
      </c>
      <c r="H20" s="35">
        <v>0</v>
      </c>
    </row>
  </sheetData>
  <phoneticPr fontId="2" type="noConversion"/>
  <pageMargins left="0.25" right="0.25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DE5D-CC21-4062-9165-0AD326C3DA13}">
  <dimension ref="A1:I14"/>
  <sheetViews>
    <sheetView zoomScale="130" zoomScaleNormal="130" workbookViewId="0">
      <selection activeCell="I16" sqref="I16"/>
    </sheetView>
  </sheetViews>
  <sheetFormatPr defaultRowHeight="18" outlineLevelCol="1" x14ac:dyDescent="0.35"/>
  <cols>
    <col min="1" max="1" width="3.6640625" style="5" customWidth="1"/>
    <col min="2" max="2" width="16.5546875" style="5" bestFit="1" customWidth="1"/>
    <col min="3" max="3" width="6.33203125" style="5" bestFit="1" customWidth="1"/>
    <col min="4" max="4" width="9.109375" style="5" hidden="1" customWidth="1" outlineLevel="1"/>
    <col min="5" max="5" width="9.88671875" style="5" hidden="1" customWidth="1" outlineLevel="1"/>
    <col min="6" max="6" width="5" style="5" bestFit="1" customWidth="1" collapsed="1"/>
    <col min="7" max="7" width="19.5546875" style="6" customWidth="1"/>
    <col min="8" max="8" width="12.33203125" style="5" customWidth="1"/>
    <col min="9" max="9" width="17.77734375" customWidth="1"/>
  </cols>
  <sheetData>
    <row r="1" spans="1:9" x14ac:dyDescent="0.35">
      <c r="A1" s="6"/>
      <c r="B1" s="11" t="s">
        <v>36</v>
      </c>
      <c r="C1" s="6"/>
      <c r="D1" s="6"/>
      <c r="E1" s="6"/>
      <c r="F1" s="6"/>
    </row>
    <row r="2" spans="1:9" x14ac:dyDescent="0.35">
      <c r="A2" s="26" t="s">
        <v>0</v>
      </c>
      <c r="B2" s="26" t="s">
        <v>1</v>
      </c>
      <c r="C2" s="27" t="s">
        <v>35</v>
      </c>
      <c r="D2" s="28" t="s">
        <v>3</v>
      </c>
      <c r="E2" s="29" t="s">
        <v>4</v>
      </c>
      <c r="F2" s="30" t="s">
        <v>5</v>
      </c>
      <c r="G2" s="26" t="s">
        <v>8</v>
      </c>
      <c r="H2" s="26" t="s">
        <v>13</v>
      </c>
      <c r="I2" s="26" t="s">
        <v>17</v>
      </c>
    </row>
    <row r="3" spans="1:9" x14ac:dyDescent="0.35">
      <c r="A3" s="26">
        <v>0</v>
      </c>
      <c r="B3" s="26">
        <v>12500</v>
      </c>
      <c r="C3" s="26">
        <f>LOG10(B3)</f>
        <v>4.0969100130080562</v>
      </c>
      <c r="D3" s="28"/>
      <c r="E3" s="29"/>
      <c r="F3" s="30"/>
      <c r="G3" s="26" t="s">
        <v>11</v>
      </c>
      <c r="H3" s="26"/>
      <c r="I3" s="26"/>
    </row>
    <row r="4" spans="1:9" x14ac:dyDescent="0.35">
      <c r="A4" s="26">
        <v>1</v>
      </c>
      <c r="B4" s="26">
        <v>10000</v>
      </c>
      <c r="C4" s="26">
        <f t="shared" ref="C4:C12" si="0">LOG10(B4)</f>
        <v>4</v>
      </c>
      <c r="D4" s="31" t="s">
        <v>25</v>
      </c>
      <c r="E4" s="26"/>
      <c r="F4" s="26">
        <v>1</v>
      </c>
      <c r="G4" s="26" t="s">
        <v>11</v>
      </c>
      <c r="H4" s="32"/>
      <c r="I4" s="26" t="s">
        <v>37</v>
      </c>
    </row>
    <row r="5" spans="1:9" x14ac:dyDescent="0.35">
      <c r="A5" s="26">
        <v>2</v>
      </c>
      <c r="B5" s="26">
        <v>1000</v>
      </c>
      <c r="C5" s="26">
        <f t="shared" si="0"/>
        <v>3</v>
      </c>
      <c r="D5" s="31" t="s">
        <v>26</v>
      </c>
      <c r="E5" s="26"/>
      <c r="F5" s="26">
        <v>0.8</v>
      </c>
      <c r="G5" s="26" t="s">
        <v>9</v>
      </c>
      <c r="H5" s="32"/>
      <c r="I5" s="26" t="s">
        <v>19</v>
      </c>
    </row>
    <row r="6" spans="1:9" x14ac:dyDescent="0.35">
      <c r="A6" s="26">
        <v>7</v>
      </c>
      <c r="B6" s="32">
        <f>POWER(10,C6)</f>
        <v>316.22776601683825</v>
      </c>
      <c r="C6" s="26">
        <v>2.5</v>
      </c>
      <c r="D6" s="31" t="s">
        <v>27</v>
      </c>
      <c r="E6" s="26"/>
      <c r="F6" s="26">
        <v>0.7</v>
      </c>
      <c r="G6" s="26"/>
      <c r="H6" s="32"/>
      <c r="I6" s="26" t="s">
        <v>14</v>
      </c>
    </row>
    <row r="7" spans="1:9" x14ac:dyDescent="0.35">
      <c r="A7" s="26">
        <v>3</v>
      </c>
      <c r="B7" s="26">
        <v>100</v>
      </c>
      <c r="C7" s="26">
        <f t="shared" si="0"/>
        <v>2</v>
      </c>
      <c r="D7" s="31" t="s">
        <v>28</v>
      </c>
      <c r="E7" s="26"/>
      <c r="F7" s="26">
        <v>0.6</v>
      </c>
      <c r="G7" s="26" t="s">
        <v>41</v>
      </c>
      <c r="H7" s="32"/>
      <c r="I7" s="26" t="s">
        <v>20</v>
      </c>
    </row>
    <row r="8" spans="1:9" x14ac:dyDescent="0.35">
      <c r="A8" s="26">
        <v>8</v>
      </c>
      <c r="B8" s="30">
        <f>POWER(10,C8)</f>
        <v>31.622776601683803</v>
      </c>
      <c r="C8" s="26">
        <v>1.5</v>
      </c>
      <c r="D8" s="31" t="s">
        <v>24</v>
      </c>
      <c r="E8" s="26"/>
      <c r="F8" s="26">
        <v>0.5</v>
      </c>
      <c r="G8" s="26"/>
      <c r="H8" s="32"/>
      <c r="I8" s="26" t="s">
        <v>15</v>
      </c>
    </row>
    <row r="9" spans="1:9" x14ac:dyDescent="0.35">
      <c r="A9" s="26">
        <v>4</v>
      </c>
      <c r="B9" s="26">
        <v>10</v>
      </c>
      <c r="C9" s="26">
        <f t="shared" si="0"/>
        <v>1</v>
      </c>
      <c r="D9" s="31" t="s">
        <v>29</v>
      </c>
      <c r="E9" s="26"/>
      <c r="F9" s="26">
        <v>0.4</v>
      </c>
      <c r="G9" s="26" t="s">
        <v>10</v>
      </c>
      <c r="H9" s="32"/>
      <c r="I9" s="26" t="s">
        <v>21</v>
      </c>
    </row>
    <row r="10" spans="1:9" x14ac:dyDescent="0.35">
      <c r="A10" s="26">
        <v>9</v>
      </c>
      <c r="B10" s="33">
        <f>POWER(10,C10)</f>
        <v>3.1622776601683795</v>
      </c>
      <c r="C10" s="26">
        <v>0.5</v>
      </c>
      <c r="D10" s="31" t="s">
        <v>32</v>
      </c>
      <c r="E10" s="26"/>
      <c r="F10" s="26">
        <v>0.3</v>
      </c>
      <c r="G10" s="26"/>
      <c r="H10" s="32"/>
      <c r="I10" s="26" t="s">
        <v>18</v>
      </c>
    </row>
    <row r="11" spans="1:9" x14ac:dyDescent="0.35">
      <c r="A11" s="26">
        <v>5</v>
      </c>
      <c r="B11" s="26">
        <v>1</v>
      </c>
      <c r="C11" s="26">
        <f t="shared" si="0"/>
        <v>0</v>
      </c>
      <c r="D11" s="31" t="s">
        <v>30</v>
      </c>
      <c r="E11" s="34"/>
      <c r="F11" s="26">
        <v>0.2</v>
      </c>
      <c r="G11" s="26" t="s">
        <v>42</v>
      </c>
      <c r="H11" s="32"/>
      <c r="I11" s="26" t="s">
        <v>22</v>
      </c>
    </row>
    <row r="12" spans="1:9" x14ac:dyDescent="0.35">
      <c r="A12" s="26">
        <v>6</v>
      </c>
      <c r="B12" s="26">
        <v>0.1</v>
      </c>
      <c r="C12" s="26">
        <f t="shared" si="0"/>
        <v>-1</v>
      </c>
      <c r="D12" s="31" t="s">
        <v>31</v>
      </c>
      <c r="E12" s="34"/>
      <c r="F12" s="26">
        <v>0</v>
      </c>
      <c r="G12" s="26"/>
      <c r="H12" s="32"/>
      <c r="I12" s="26" t="s">
        <v>23</v>
      </c>
    </row>
    <row r="13" spans="1:9" x14ac:dyDescent="0.35">
      <c r="A13" s="26">
        <v>15</v>
      </c>
      <c r="B13" s="26">
        <v>0</v>
      </c>
      <c r="C13" s="34"/>
      <c r="D13" s="34"/>
      <c r="E13" s="34"/>
      <c r="F13" s="34"/>
      <c r="G13" s="26" t="s">
        <v>42</v>
      </c>
      <c r="H13" s="34"/>
      <c r="I13" s="34"/>
    </row>
    <row r="14" spans="1:9" x14ac:dyDescent="0.35">
      <c r="G14" s="25"/>
    </row>
  </sheetData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Уксус 0,25</vt:lpstr>
      <vt:lpstr>Уксус 0,50</vt:lpstr>
      <vt:lpstr>Уксус 0,75)</vt:lpstr>
      <vt:lpstr>Уксус 1,00</vt:lpstr>
      <vt:lpstr>Уксус ЭТА</vt:lpstr>
      <vt:lpstr>Растворы14 12 2024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lataf</dc:creator>
  <cp:lastModifiedBy>lataf</cp:lastModifiedBy>
  <cp:lastPrinted>2025-01-05T09:39:04Z</cp:lastPrinted>
  <dcterms:created xsi:type="dcterms:W3CDTF">2015-06-05T18:19:34Z</dcterms:created>
  <dcterms:modified xsi:type="dcterms:W3CDTF">2025-01-05T19:48:13Z</dcterms:modified>
</cp:coreProperties>
</file>