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ssion\3.Бизнес\Job\Центр Алмазова\НИР\НИР 2024\"/>
    </mc:Choice>
  </mc:AlternateContent>
  <xr:revisionPtr revIDLastSave="0" documentId="13_ncr:1_{A7B21529-8E65-4328-88FB-C14720C8D962}" xr6:coauthVersionLast="47" xr6:coauthVersionMax="47" xr10:uidLastSave="{00000000-0000-0000-0000-000000000000}"/>
  <bookViews>
    <workbookView xWindow="3780" yWindow="360" windowWidth="22320" windowHeight="16512" tabRatio="810" xr2:uid="{00000000-000D-0000-FFFF-FFFF00000000}"/>
  </bookViews>
  <sheets>
    <sheet name="Аммиак 0,25" sheetId="4" r:id="rId1"/>
    <sheet name="Уксус ЭТА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17" i="4"/>
  <c r="C4" i="4"/>
  <c r="F5" i="4" s="1"/>
  <c r="C5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7" i="4"/>
  <c r="D8" i="4"/>
  <c r="D9" i="4"/>
  <c r="D10" i="4"/>
  <c r="D11" i="4"/>
  <c r="D12" i="4"/>
  <c r="D13" i="4"/>
  <c r="D14" i="4"/>
  <c r="D15" i="4"/>
  <c r="D16" i="4"/>
  <c r="D18" i="4"/>
  <c r="D19" i="4"/>
  <c r="D20" i="4"/>
  <c r="D21" i="4"/>
  <c r="D22" i="4"/>
  <c r="G23" i="4"/>
  <c r="C7" i="4"/>
  <c r="C8" i="4"/>
  <c r="C9" i="4"/>
  <c r="C20" i="4"/>
  <c r="C21" i="4"/>
  <c r="C22" i="4"/>
  <c r="G22" i="4"/>
  <c r="C11" i="4"/>
  <c r="C12" i="4"/>
  <c r="C13" i="4"/>
  <c r="C14" i="4"/>
  <c r="C15" i="4"/>
  <c r="C16" i="4"/>
  <c r="C17" i="4"/>
  <c r="C18" i="4"/>
  <c r="C19" i="4"/>
  <c r="H3" i="1"/>
  <c r="H4" i="1"/>
  <c r="H5" i="1"/>
  <c r="H7" i="1"/>
  <c r="H8" i="1"/>
  <c r="H9" i="1"/>
  <c r="H6" i="1"/>
  <c r="H16" i="1"/>
  <c r="F9" i="4" l="1"/>
  <c r="F8" i="4"/>
  <c r="F21" i="4"/>
  <c r="F14" i="4"/>
  <c r="F13" i="4"/>
  <c r="F16" i="4"/>
  <c r="F22" i="4"/>
  <c r="F12" i="4"/>
  <c r="F17" i="4"/>
  <c r="F15" i="4"/>
  <c r="F20" i="4"/>
  <c r="F19" i="4"/>
  <c r="F18" i="4"/>
  <c r="C19" i="1"/>
  <c r="C18" i="1"/>
  <c r="C17" i="1"/>
  <c r="C16" i="1"/>
  <c r="C15" i="1"/>
  <c r="C14" i="1"/>
  <c r="C13" i="1"/>
  <c r="E6" i="4" l="1"/>
  <c r="G6" i="4"/>
  <c r="G10" i="4"/>
  <c r="G11" i="4"/>
  <c r="G13" i="4"/>
  <c r="G14" i="4"/>
  <c r="G15" i="4"/>
  <c r="G17" i="4"/>
  <c r="G18" i="4"/>
  <c r="G19" i="4"/>
  <c r="G21" i="4"/>
  <c r="G3" i="4"/>
  <c r="G20" i="4"/>
  <c r="G16" i="4"/>
  <c r="G12" i="4"/>
  <c r="C10" i="4"/>
  <c r="C6" i="4"/>
  <c r="C3" i="4"/>
  <c r="F4" i="4" s="1"/>
  <c r="C8" i="1"/>
  <c r="C7" i="1"/>
  <c r="C6" i="1"/>
  <c r="C5" i="1"/>
  <c r="C4" i="1"/>
  <c r="C3" i="1"/>
  <c r="F7" i="4" l="1"/>
  <c r="F6" i="4"/>
  <c r="F11" i="4"/>
  <c r="F10" i="4"/>
  <c r="H19" i="4"/>
  <c r="H15" i="4"/>
  <c r="H22" i="4"/>
  <c r="H13" i="4"/>
  <c r="H21" i="4"/>
  <c r="H11" i="4"/>
  <c r="H10" i="4"/>
  <c r="H6" i="4"/>
  <c r="H18" i="4"/>
  <c r="H20" i="4"/>
  <c r="H14" i="4"/>
  <c r="H16" i="4"/>
  <c r="H17" i="4"/>
  <c r="H12" i="4"/>
</calcChain>
</file>

<file path=xl/sharedStrings.xml><?xml version="1.0" encoding="utf-8"?>
<sst xmlns="http://schemas.openxmlformats.org/spreadsheetml/2006/main" count="157" uniqueCount="70">
  <si>
    <t>№</t>
  </si>
  <si>
    <t>C, мкмоль/мл</t>
  </si>
  <si>
    <t>lg('C)</t>
  </si>
  <si>
    <t>№-№</t>
  </si>
  <si>
    <t>odor_dif</t>
  </si>
  <si>
    <t>d</t>
  </si>
  <si>
    <t>False</t>
  </si>
  <si>
    <t>Try</t>
  </si>
  <si>
    <t>Запах</t>
  </si>
  <si>
    <t>Сильный</t>
  </si>
  <si>
    <t>Слабый</t>
  </si>
  <si>
    <t>Очень сильный</t>
  </si>
  <si>
    <t>Очень слабый</t>
  </si>
  <si>
    <t>запах, %</t>
  </si>
  <si>
    <t>Пороги запаха ЭТА для Фатькина А.Ю. 2024 11 08</t>
  </si>
  <si>
    <t>0,32 мл №3</t>
  </si>
  <si>
    <t>0&gt;1</t>
  </si>
  <si>
    <t>1&gt;2</t>
  </si>
  <si>
    <t>2&gt;3</t>
  </si>
  <si>
    <t>3&gt;4</t>
  </si>
  <si>
    <t>4&gt;5</t>
  </si>
  <si>
    <t>5&gt;6</t>
  </si>
  <si>
    <t>F F F</t>
  </si>
  <si>
    <t>T T T</t>
  </si>
  <si>
    <t>lg(C)</t>
  </si>
  <si>
    <t>Вода</t>
  </si>
  <si>
    <t>5&gt;15</t>
  </si>
  <si>
    <t>Не различимы</t>
  </si>
  <si>
    <t>Средний</t>
  </si>
  <si>
    <t>Нет запаха</t>
  </si>
  <si>
    <t>Пороги запаха Уксус  для Фатькина А.Ю. 2024 14 12</t>
  </si>
  <si>
    <t>№&gt;№</t>
  </si>
  <si>
    <t>В 10 мл р-ра</t>
  </si>
  <si>
    <t>находится</t>
  </si>
  <si>
    <t>Интервал, с</t>
  </si>
  <si>
    <t>0,32 мл №0</t>
  </si>
  <si>
    <t>0,56 мл №3</t>
  </si>
  <si>
    <t>Различение запаха</t>
  </si>
  <si>
    <t xml:space="preserve">Поиск порога различения запаха  </t>
  </si>
  <si>
    <t>Аммиак</t>
  </si>
  <si>
    <t>0,57 мл №0</t>
  </si>
  <si>
    <t>1,00мл №0</t>
  </si>
  <si>
    <t>3,21мл №0</t>
  </si>
  <si>
    <t>5,71 мл №0</t>
  </si>
  <si>
    <t>1,78 мл №0</t>
  </si>
  <si>
    <t>1,00 мл №3</t>
  </si>
  <si>
    <t>1,00 мл №7</t>
  </si>
  <si>
    <t>0,56  мл №7</t>
  </si>
  <si>
    <t>1,00 мл №11</t>
  </si>
  <si>
    <t>0,56мл №11</t>
  </si>
  <si>
    <t>0,32 мл №11</t>
  </si>
  <si>
    <t>0,32 мл №7</t>
  </si>
  <si>
    <t>1,00  мл №11</t>
  </si>
  <si>
    <r>
      <t xml:space="preserve">D </t>
    </r>
    <r>
      <rPr>
        <b/>
        <sz val="14"/>
        <color theme="1"/>
        <rFont val="Calibri"/>
        <family val="2"/>
        <charset val="204"/>
      </rPr>
      <t>C %</t>
    </r>
  </si>
  <si>
    <r>
      <t xml:space="preserve">D </t>
    </r>
    <r>
      <rPr>
        <b/>
        <sz val="14"/>
        <color theme="1"/>
        <rFont val="Calibri"/>
        <family val="2"/>
        <charset val="204"/>
      </rPr>
      <t>LgC</t>
    </r>
  </si>
  <si>
    <r>
      <t xml:space="preserve">D </t>
    </r>
    <r>
      <rPr>
        <b/>
        <sz val="14"/>
        <color theme="1"/>
        <rFont val="Calibri"/>
        <family val="2"/>
        <charset val="204"/>
      </rPr>
      <t>-1/C</t>
    </r>
  </si>
  <si>
    <r>
      <rPr>
        <b/>
        <sz val="14"/>
        <color theme="1"/>
        <rFont val="Calibri"/>
        <family val="2"/>
        <charset val="204"/>
        <scheme val="minor"/>
      </rPr>
      <t>-1/C</t>
    </r>
  </si>
  <si>
    <t>0,28  мл №3</t>
  </si>
  <si>
    <t>0,18 мл №7</t>
  </si>
  <si>
    <t>0,18  мл №11</t>
  </si>
  <si>
    <t>T T F</t>
  </si>
  <si>
    <t>F T F</t>
  </si>
  <si>
    <t xml:space="preserve"> F F F</t>
  </si>
  <si>
    <t>20 20 20</t>
  </si>
  <si>
    <t>ФИО Фатькин А.Ю.</t>
  </si>
  <si>
    <t>30 30 30</t>
  </si>
  <si>
    <t>F T T</t>
  </si>
  <si>
    <t>T F F</t>
  </si>
  <si>
    <t>T T F F</t>
  </si>
  <si>
    <t>T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</si>
</sst>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b/>
      <sz val="14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0" xfId="0" applyNumberFormat="1"/>
    <xf numFmtId="49" fontId="3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5" fontId="4" fillId="0" borderId="0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9" fontId="4" fillId="0" borderId="1" xfId="0" applyNumberFormat="1" applyFont="1" applyBorder="1"/>
    <xf numFmtId="0" fontId="6" fillId="0" borderId="1" xfId="0" quotePrefix="1" applyFont="1" applyBorder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EFB3-1F9E-4C21-BFE0-720506402944}">
  <dimension ref="A1:M24"/>
  <sheetViews>
    <sheetView tabSelected="1" topLeftCell="C1" zoomScale="160" zoomScaleNormal="160" workbookViewId="0">
      <selection activeCell="P9" sqref="P9"/>
    </sheetView>
  </sheetViews>
  <sheetFormatPr defaultRowHeight="14.4" outlineLevelRow="1" outlineLevelCol="1" x14ac:dyDescent="0.3"/>
  <cols>
    <col min="1" max="1" width="4.88671875" bestFit="1" customWidth="1"/>
    <col min="2" max="2" width="18" customWidth="1"/>
    <col min="3" max="3" width="8.44140625" bestFit="1" customWidth="1"/>
    <col min="4" max="4" width="10.21875" customWidth="1"/>
    <col min="5" max="5" width="12.21875" hidden="1" customWidth="1" outlineLevel="1"/>
    <col min="6" max="6" width="8.33203125" bestFit="1" customWidth="1" collapsed="1"/>
    <col min="7" max="7" width="15.77734375" style="17" hidden="1" customWidth="1" outlineLevel="1"/>
    <col min="8" max="8" width="11.44140625" style="17" hidden="1" customWidth="1" outlineLevel="1"/>
    <col min="9" max="9" width="17" customWidth="1" collapsed="1"/>
    <col min="10" max="12" width="8.6640625" customWidth="1"/>
    <col min="13" max="13" width="14.109375" bestFit="1" customWidth="1"/>
  </cols>
  <sheetData>
    <row r="1" spans="1:13" ht="18" x14ac:dyDescent="0.35">
      <c r="A1" s="24"/>
      <c r="B1" s="25" t="s">
        <v>38</v>
      </c>
      <c r="C1" s="24"/>
      <c r="D1" s="24"/>
      <c r="E1" s="24"/>
      <c r="F1" s="24">
        <v>0.25</v>
      </c>
      <c r="G1" s="26"/>
      <c r="H1" s="26"/>
      <c r="I1" s="25" t="s">
        <v>39</v>
      </c>
      <c r="J1" s="48" t="s">
        <v>64</v>
      </c>
      <c r="K1" s="48"/>
      <c r="L1" s="48"/>
      <c r="M1" s="27"/>
    </row>
    <row r="2" spans="1:13" ht="18" x14ac:dyDescent="0.35">
      <c r="A2" s="28" t="s">
        <v>0</v>
      </c>
      <c r="B2" s="28" t="s">
        <v>1</v>
      </c>
      <c r="C2" s="29" t="s">
        <v>24</v>
      </c>
      <c r="D2" s="30" t="s">
        <v>31</v>
      </c>
      <c r="E2" s="31" t="s">
        <v>53</v>
      </c>
      <c r="F2" s="31" t="s">
        <v>54</v>
      </c>
      <c r="G2" s="32" t="s">
        <v>56</v>
      </c>
      <c r="H2" s="31" t="s">
        <v>55</v>
      </c>
      <c r="I2" s="28" t="s">
        <v>32</v>
      </c>
      <c r="J2" s="49" t="s">
        <v>37</v>
      </c>
      <c r="K2" s="50"/>
      <c r="L2" s="51"/>
      <c r="M2" s="28"/>
    </row>
    <row r="3" spans="1:13" ht="18" x14ac:dyDescent="0.35">
      <c r="A3" s="28">
        <v>0</v>
      </c>
      <c r="B3" s="28">
        <v>5630</v>
      </c>
      <c r="C3" s="33">
        <f>LOG10(B3)</f>
        <v>3.7505083948513462</v>
      </c>
      <c r="D3" s="30"/>
      <c r="E3" s="30"/>
      <c r="F3" s="28"/>
      <c r="G3" s="34">
        <f t="shared" ref="G3:G22" si="0">-1/B3</f>
        <v>-1.7761989342806393E-4</v>
      </c>
      <c r="H3" s="34"/>
      <c r="I3" s="28" t="s">
        <v>33</v>
      </c>
      <c r="J3" s="45">
        <v>45688</v>
      </c>
      <c r="K3" s="45">
        <v>45690</v>
      </c>
      <c r="L3" s="45">
        <v>45699</v>
      </c>
      <c r="M3" s="28" t="s">
        <v>34</v>
      </c>
    </row>
    <row r="4" spans="1:13" ht="18" x14ac:dyDescent="0.35">
      <c r="A4" s="28">
        <v>1</v>
      </c>
      <c r="B4" s="28">
        <v>3200</v>
      </c>
      <c r="C4" s="33">
        <f t="shared" ref="C4:C5" si="1">LOG10(B4)</f>
        <v>3.5051499783199058</v>
      </c>
      <c r="D4" s="35" t="str">
        <f t="shared" ref="D4:D6" si="2">_xlfn.CONCAT(A3,"&gt;",A4)</f>
        <v>0&gt;1</v>
      </c>
      <c r="E4" s="30"/>
      <c r="F4" s="33">
        <f t="shared" ref="F4:F6" si="3">C3-C4</f>
        <v>0.24535841653144042</v>
      </c>
      <c r="G4" s="34"/>
      <c r="H4" s="34"/>
      <c r="I4" s="1" t="s">
        <v>43</v>
      </c>
      <c r="J4" s="43" t="s">
        <v>22</v>
      </c>
      <c r="K4" s="41" t="s">
        <v>23</v>
      </c>
      <c r="L4" s="42" t="s">
        <v>61</v>
      </c>
      <c r="M4" s="37" t="s">
        <v>65</v>
      </c>
    </row>
    <row r="5" spans="1:13" ht="18" x14ac:dyDescent="0.35">
      <c r="A5" s="28">
        <v>2</v>
      </c>
      <c r="B5" s="28">
        <v>1800</v>
      </c>
      <c r="C5" s="33">
        <f t="shared" si="1"/>
        <v>3.255272505103306</v>
      </c>
      <c r="D5" s="35" t="str">
        <f t="shared" si="2"/>
        <v>1&gt;2</v>
      </c>
      <c r="E5" s="30"/>
      <c r="F5" s="33">
        <f t="shared" si="3"/>
        <v>0.24987747321659981</v>
      </c>
      <c r="G5" s="34"/>
      <c r="H5" s="34"/>
      <c r="I5" s="28" t="s">
        <v>42</v>
      </c>
      <c r="J5" s="41" t="s">
        <v>23</v>
      </c>
      <c r="K5" s="41" t="s">
        <v>23</v>
      </c>
      <c r="L5" s="41" t="s">
        <v>23</v>
      </c>
      <c r="M5" s="37" t="s">
        <v>65</v>
      </c>
    </row>
    <row r="6" spans="1:13" ht="18" x14ac:dyDescent="0.35">
      <c r="A6" s="28">
        <v>3</v>
      </c>
      <c r="B6" s="28">
        <v>1000</v>
      </c>
      <c r="C6" s="33">
        <f>LOG10(B6)</f>
        <v>3</v>
      </c>
      <c r="D6" s="35" t="str">
        <f t="shared" si="2"/>
        <v>2&gt;3</v>
      </c>
      <c r="E6" s="36">
        <f>(B3-B6)/B3</f>
        <v>0.82238010657193605</v>
      </c>
      <c r="F6" s="33">
        <f t="shared" si="3"/>
        <v>0.25527250510330601</v>
      </c>
      <c r="G6" s="34">
        <f t="shared" si="0"/>
        <v>-1E-3</v>
      </c>
      <c r="H6" s="34">
        <f>G3-G6</f>
        <v>8.2238010657193611E-4</v>
      </c>
      <c r="I6" s="1" t="s">
        <v>44</v>
      </c>
      <c r="J6" s="41" t="s">
        <v>23</v>
      </c>
      <c r="K6" s="41" t="s">
        <v>23</v>
      </c>
      <c r="L6" s="41" t="s">
        <v>23</v>
      </c>
      <c r="M6" s="37" t="s">
        <v>65</v>
      </c>
    </row>
    <row r="7" spans="1:13" ht="18" outlineLevel="1" x14ac:dyDescent="0.35">
      <c r="A7" s="28">
        <v>4</v>
      </c>
      <c r="B7" s="28">
        <v>560</v>
      </c>
      <c r="C7" s="33">
        <f t="shared" ref="C7:C9" si="4">LOG10(B7)</f>
        <v>2.7481880270062002</v>
      </c>
      <c r="D7" s="35" t="str">
        <f>_xlfn.CONCAT(A6,"&gt;",A7)</f>
        <v>3&gt;4</v>
      </c>
      <c r="E7" s="36">
        <f>(B6-B7)/B6</f>
        <v>0.44</v>
      </c>
      <c r="F7" s="33">
        <f>C6-C7</f>
        <v>0.25181197299379976</v>
      </c>
      <c r="G7" s="34"/>
      <c r="H7" s="34"/>
      <c r="I7" s="1" t="s">
        <v>41</v>
      </c>
      <c r="J7" s="41" t="s">
        <v>23</v>
      </c>
      <c r="K7" s="44" t="s">
        <v>60</v>
      </c>
      <c r="L7" s="41" t="s">
        <v>23</v>
      </c>
      <c r="M7" s="37" t="s">
        <v>65</v>
      </c>
    </row>
    <row r="8" spans="1:13" ht="18" x14ac:dyDescent="0.35">
      <c r="A8" s="28">
        <v>5</v>
      </c>
      <c r="B8" s="28">
        <v>320</v>
      </c>
      <c r="C8" s="33">
        <f t="shared" si="4"/>
        <v>2.5051499783199058</v>
      </c>
      <c r="D8" s="35" t="str">
        <f>_xlfn.CONCAT(A7,"&gt;",A8)</f>
        <v>4&gt;5</v>
      </c>
      <c r="E8" s="36">
        <f>(B7-B8)/B7</f>
        <v>0.42857142857142855</v>
      </c>
      <c r="F8" s="33">
        <f>C7-C8</f>
        <v>0.24303804868629442</v>
      </c>
      <c r="G8" s="34"/>
      <c r="H8" s="34"/>
      <c r="I8" s="1" t="s">
        <v>40</v>
      </c>
      <c r="J8" s="44" t="s">
        <v>60</v>
      </c>
      <c r="K8" s="41" t="s">
        <v>23</v>
      </c>
      <c r="L8" s="44" t="s">
        <v>60</v>
      </c>
      <c r="M8" s="37" t="s">
        <v>65</v>
      </c>
    </row>
    <row r="9" spans="1:13" ht="18" x14ac:dyDescent="0.35">
      <c r="A9" s="28">
        <v>6</v>
      </c>
      <c r="B9" s="28">
        <v>180</v>
      </c>
      <c r="C9" s="33">
        <f t="shared" si="4"/>
        <v>2.255272505103306</v>
      </c>
      <c r="D9" s="35" t="str">
        <f>_xlfn.CONCAT(A8,"&gt;",A9)</f>
        <v>5&gt;6</v>
      </c>
      <c r="E9" s="36">
        <f>(B8-B9)/B8</f>
        <v>0.4375</v>
      </c>
      <c r="F9" s="33">
        <f>C8-C9</f>
        <v>0.24987747321659981</v>
      </c>
      <c r="G9" s="34"/>
      <c r="H9" s="34"/>
      <c r="I9" s="1" t="s">
        <v>35</v>
      </c>
      <c r="J9" s="44" t="s">
        <v>60</v>
      </c>
      <c r="K9" s="41" t="s">
        <v>23</v>
      </c>
      <c r="L9" s="44" t="s">
        <v>66</v>
      </c>
      <c r="M9" s="37" t="s">
        <v>65</v>
      </c>
    </row>
    <row r="10" spans="1:13" ht="18" x14ac:dyDescent="0.35">
      <c r="A10" s="28">
        <v>7</v>
      </c>
      <c r="B10" s="28">
        <v>100</v>
      </c>
      <c r="C10" s="33">
        <f>LOG10(B10)</f>
        <v>2</v>
      </c>
      <c r="D10" s="38" t="str">
        <f t="shared" ref="D10:D22" si="5">_xlfn.CONCAT(A9,"&gt;",A10)</f>
        <v>6&gt;7</v>
      </c>
      <c r="E10" s="36">
        <f t="shared" ref="E10:E22" si="6">(B9-B10)/B9</f>
        <v>0.44444444444444442</v>
      </c>
      <c r="F10" s="33">
        <f t="shared" ref="F10:F11" si="7">C9-C10</f>
        <v>0.25527250510330601</v>
      </c>
      <c r="G10" s="34">
        <f t="shared" si="0"/>
        <v>-0.01</v>
      </c>
      <c r="H10" s="34">
        <f>G6-G10</f>
        <v>9.0000000000000011E-3</v>
      </c>
      <c r="I10" s="1" t="s">
        <v>45</v>
      </c>
      <c r="J10" s="42" t="s">
        <v>61</v>
      </c>
      <c r="K10" s="42" t="s">
        <v>67</v>
      </c>
      <c r="L10" s="42" t="s">
        <v>69</v>
      </c>
      <c r="M10" s="37" t="s">
        <v>63</v>
      </c>
    </row>
    <row r="11" spans="1:13" ht="18" outlineLevel="1" x14ac:dyDescent="0.35">
      <c r="A11" s="28">
        <v>8</v>
      </c>
      <c r="B11" s="28">
        <v>56</v>
      </c>
      <c r="C11" s="33">
        <f t="shared" ref="C11:C22" si="8">LOG10(B11)</f>
        <v>1.7481880270062005</v>
      </c>
      <c r="D11" s="38" t="str">
        <f t="shared" si="5"/>
        <v>7&gt;8</v>
      </c>
      <c r="E11" s="36">
        <f t="shared" si="6"/>
        <v>0.44</v>
      </c>
      <c r="F11" s="33">
        <f t="shared" si="7"/>
        <v>0.25181197299379954</v>
      </c>
      <c r="G11" s="34">
        <f t="shared" si="0"/>
        <v>-1.7857142857142856E-2</v>
      </c>
      <c r="H11" s="34">
        <f>G10-G11</f>
        <v>7.8571428571428559E-3</v>
      </c>
      <c r="I11" s="1" t="s">
        <v>36</v>
      </c>
      <c r="J11" s="43" t="s">
        <v>62</v>
      </c>
      <c r="K11" s="42" t="s">
        <v>67</v>
      </c>
      <c r="L11" s="42" t="s">
        <v>69</v>
      </c>
      <c r="M11" s="37" t="s">
        <v>63</v>
      </c>
    </row>
    <row r="12" spans="1:13" ht="18" outlineLevel="1" x14ac:dyDescent="0.35">
      <c r="A12" s="28">
        <v>9</v>
      </c>
      <c r="B12" s="39">
        <v>32</v>
      </c>
      <c r="C12" s="33">
        <f t="shared" si="8"/>
        <v>1.505149978319906</v>
      </c>
      <c r="D12" s="38" t="str">
        <f t="shared" si="5"/>
        <v>8&gt;9</v>
      </c>
      <c r="E12" s="36">
        <f t="shared" si="6"/>
        <v>0.42857142857142855</v>
      </c>
      <c r="F12" s="33">
        <f>C11-C12</f>
        <v>0.24303804868629442</v>
      </c>
      <c r="G12" s="34">
        <f t="shared" si="0"/>
        <v>-3.125E-2</v>
      </c>
      <c r="H12" s="34">
        <f t="shared" ref="H12:H21" si="9">G11-G12</f>
        <v>1.3392857142857144E-2</v>
      </c>
      <c r="I12" s="1" t="s">
        <v>15</v>
      </c>
      <c r="J12" s="41" t="s">
        <v>23</v>
      </c>
      <c r="K12" s="42" t="s">
        <v>68</v>
      </c>
      <c r="L12" s="41" t="s">
        <v>23</v>
      </c>
      <c r="M12" s="37" t="s">
        <v>63</v>
      </c>
    </row>
    <row r="13" spans="1:13" ht="18" x14ac:dyDescent="0.35">
      <c r="A13" s="28">
        <v>10</v>
      </c>
      <c r="B13" s="39">
        <v>18</v>
      </c>
      <c r="C13" s="33">
        <f t="shared" si="8"/>
        <v>1.255272505103306</v>
      </c>
      <c r="D13" s="38" t="str">
        <f t="shared" si="5"/>
        <v>9&gt;10</v>
      </c>
      <c r="E13" s="36">
        <f t="shared" si="6"/>
        <v>0.4375</v>
      </c>
      <c r="F13" s="33">
        <f t="shared" ref="F13:F22" si="10">C12-C13</f>
        <v>0.24987747321660003</v>
      </c>
      <c r="G13" s="34">
        <f t="shared" si="0"/>
        <v>-5.5555555555555552E-2</v>
      </c>
      <c r="H13" s="34">
        <f t="shared" si="9"/>
        <v>2.4305555555555552E-2</v>
      </c>
      <c r="I13" s="1" t="s">
        <v>57</v>
      </c>
      <c r="J13" s="41" t="s">
        <v>23</v>
      </c>
      <c r="K13" s="44" t="s">
        <v>60</v>
      </c>
      <c r="L13" s="41" t="s">
        <v>23</v>
      </c>
      <c r="M13" s="37" t="s">
        <v>63</v>
      </c>
    </row>
    <row r="14" spans="1:13" ht="18" x14ac:dyDescent="0.35">
      <c r="A14" s="28">
        <v>11</v>
      </c>
      <c r="B14" s="28">
        <v>10</v>
      </c>
      <c r="C14" s="33">
        <f t="shared" si="8"/>
        <v>1</v>
      </c>
      <c r="D14" s="38" t="str">
        <f t="shared" si="5"/>
        <v>10&gt;11</v>
      </c>
      <c r="E14" s="36">
        <f t="shared" si="6"/>
        <v>0.44444444444444442</v>
      </c>
      <c r="F14" s="33">
        <f t="shared" si="10"/>
        <v>0.25527250510330601</v>
      </c>
      <c r="G14" s="34">
        <f t="shared" si="0"/>
        <v>-0.1</v>
      </c>
      <c r="H14" s="34">
        <f t="shared" si="9"/>
        <v>4.4444444444444453E-2</v>
      </c>
      <c r="I14" s="1" t="s">
        <v>46</v>
      </c>
      <c r="J14" s="41" t="s">
        <v>23</v>
      </c>
      <c r="K14" s="41" t="s">
        <v>23</v>
      </c>
      <c r="L14" s="41" t="s">
        <v>23</v>
      </c>
      <c r="M14" s="37" t="s">
        <v>63</v>
      </c>
    </row>
    <row r="15" spans="1:13" ht="18" outlineLevel="1" x14ac:dyDescent="0.35">
      <c r="A15" s="28">
        <v>12</v>
      </c>
      <c r="B15" s="28">
        <v>5.6</v>
      </c>
      <c r="C15" s="33">
        <f t="shared" si="8"/>
        <v>0.74818802700620035</v>
      </c>
      <c r="D15" s="38" t="str">
        <f t="shared" si="5"/>
        <v>11&gt;12</v>
      </c>
      <c r="E15" s="36">
        <f t="shared" si="6"/>
        <v>0.44000000000000006</v>
      </c>
      <c r="F15" s="33">
        <f t="shared" si="10"/>
        <v>0.25181197299379965</v>
      </c>
      <c r="G15" s="34">
        <f t="shared" si="0"/>
        <v>-0.17857142857142858</v>
      </c>
      <c r="H15" s="34">
        <f t="shared" si="9"/>
        <v>7.857142857142857E-2</v>
      </c>
      <c r="I15" s="1" t="s">
        <v>47</v>
      </c>
      <c r="J15" s="41" t="s">
        <v>23</v>
      </c>
      <c r="K15" s="41" t="s">
        <v>23</v>
      </c>
      <c r="L15" s="41" t="s">
        <v>23</v>
      </c>
      <c r="M15" s="37" t="s">
        <v>63</v>
      </c>
    </row>
    <row r="16" spans="1:13" ht="18" outlineLevel="1" x14ac:dyDescent="0.35">
      <c r="A16" s="28">
        <v>13</v>
      </c>
      <c r="B16" s="28">
        <v>3.2</v>
      </c>
      <c r="C16" s="33">
        <f t="shared" si="8"/>
        <v>0.50514997831990605</v>
      </c>
      <c r="D16" s="38" t="str">
        <f t="shared" si="5"/>
        <v>12&gt;13</v>
      </c>
      <c r="E16" s="36">
        <f t="shared" si="6"/>
        <v>0.42857142857142849</v>
      </c>
      <c r="F16" s="33">
        <f t="shared" si="10"/>
        <v>0.24303804868629431</v>
      </c>
      <c r="G16" s="34">
        <f t="shared" si="0"/>
        <v>-0.3125</v>
      </c>
      <c r="H16" s="34">
        <f t="shared" si="9"/>
        <v>0.13392857142857142</v>
      </c>
      <c r="I16" s="1" t="s">
        <v>51</v>
      </c>
      <c r="J16" s="41" t="s">
        <v>23</v>
      </c>
      <c r="K16" s="41" t="s">
        <v>23</v>
      </c>
      <c r="L16" s="41" t="s">
        <v>23</v>
      </c>
      <c r="M16" s="37" t="s">
        <v>63</v>
      </c>
    </row>
    <row r="17" spans="1:13" ht="18" x14ac:dyDescent="0.35">
      <c r="A17" s="28">
        <v>14</v>
      </c>
      <c r="B17" s="28">
        <v>1.8</v>
      </c>
      <c r="C17" s="33">
        <f t="shared" si="8"/>
        <v>0.25527250510330607</v>
      </c>
      <c r="D17" s="38" t="str">
        <f>_xlfn.CONCAT(A16,"&gt;",A17)</f>
        <v>13&gt;14</v>
      </c>
      <c r="E17" s="36">
        <f t="shared" si="6"/>
        <v>0.4375</v>
      </c>
      <c r="F17" s="33">
        <f t="shared" si="10"/>
        <v>0.24987747321659998</v>
      </c>
      <c r="G17" s="34">
        <f t="shared" si="0"/>
        <v>-0.55555555555555558</v>
      </c>
      <c r="H17" s="34">
        <f t="shared" si="9"/>
        <v>0.24305555555555558</v>
      </c>
      <c r="I17" s="1" t="s">
        <v>58</v>
      </c>
      <c r="J17" s="41" t="s">
        <v>23</v>
      </c>
      <c r="K17" s="41" t="s">
        <v>23</v>
      </c>
      <c r="L17" s="41" t="s">
        <v>23</v>
      </c>
      <c r="M17" s="37" t="s">
        <v>63</v>
      </c>
    </row>
    <row r="18" spans="1:13" ht="18" x14ac:dyDescent="0.35">
      <c r="A18" s="28">
        <v>15</v>
      </c>
      <c r="B18" s="28">
        <v>1</v>
      </c>
      <c r="C18" s="33">
        <f t="shared" si="8"/>
        <v>0</v>
      </c>
      <c r="D18" s="38" t="str">
        <f>_xlfn.CONCAT(A17,"&gt;",A18)</f>
        <v>14&gt;15</v>
      </c>
      <c r="E18" s="36">
        <f>(B17-B18)/B17</f>
        <v>0.44444444444444448</v>
      </c>
      <c r="F18" s="33">
        <f>C17-C18</f>
        <v>0.25527250510330607</v>
      </c>
      <c r="G18" s="34">
        <f t="shared" si="0"/>
        <v>-1</v>
      </c>
      <c r="H18" s="34">
        <f>G17-G18</f>
        <v>0.44444444444444442</v>
      </c>
      <c r="I18" s="1" t="s">
        <v>48</v>
      </c>
      <c r="J18" s="46" t="s">
        <v>29</v>
      </c>
      <c r="K18" s="47"/>
      <c r="L18" s="47"/>
      <c r="M18" s="37"/>
    </row>
    <row r="19" spans="1:13" ht="18" x14ac:dyDescent="0.35">
      <c r="A19" s="28">
        <v>16</v>
      </c>
      <c r="B19" s="28">
        <v>0.56000000000000005</v>
      </c>
      <c r="C19" s="33">
        <f t="shared" si="8"/>
        <v>-0.25181197299379954</v>
      </c>
      <c r="D19" s="35" t="str">
        <f t="shared" si="5"/>
        <v>15&gt;16</v>
      </c>
      <c r="E19" s="36">
        <f t="shared" si="6"/>
        <v>0.43999999999999995</v>
      </c>
      <c r="F19" s="33">
        <f t="shared" si="10"/>
        <v>0.25181197299379954</v>
      </c>
      <c r="G19" s="34">
        <f t="shared" si="0"/>
        <v>-1.7857142857142856</v>
      </c>
      <c r="H19" s="34">
        <f t="shared" si="9"/>
        <v>0.78571428571428559</v>
      </c>
      <c r="I19" s="1" t="s">
        <v>49</v>
      </c>
      <c r="J19" s="46" t="s">
        <v>29</v>
      </c>
      <c r="K19" s="47"/>
      <c r="L19" s="47"/>
      <c r="M19" s="37"/>
    </row>
    <row r="20" spans="1:13" ht="18" hidden="1" outlineLevel="1" x14ac:dyDescent="0.35">
      <c r="A20" s="28">
        <v>17</v>
      </c>
      <c r="B20" s="28">
        <v>0.32</v>
      </c>
      <c r="C20" s="33">
        <f t="shared" si="8"/>
        <v>-0.49485002168009401</v>
      </c>
      <c r="D20" s="35" t="str">
        <f t="shared" si="5"/>
        <v>16&gt;17</v>
      </c>
      <c r="E20" s="36">
        <f t="shared" si="6"/>
        <v>0.4285714285714286</v>
      </c>
      <c r="F20" s="33">
        <f t="shared" si="10"/>
        <v>0.24303804868629447</v>
      </c>
      <c r="G20" s="34">
        <f t="shared" si="0"/>
        <v>-3.125</v>
      </c>
      <c r="H20" s="34">
        <f t="shared" si="9"/>
        <v>1.3392857142857144</v>
      </c>
      <c r="I20" s="1" t="s">
        <v>50</v>
      </c>
      <c r="J20" s="40" t="s">
        <v>29</v>
      </c>
      <c r="K20" s="1"/>
      <c r="L20" s="7"/>
      <c r="M20" s="37"/>
    </row>
    <row r="21" spans="1:13" ht="18" hidden="1" outlineLevel="1" collapsed="1" x14ac:dyDescent="0.35">
      <c r="A21" s="28">
        <v>18</v>
      </c>
      <c r="B21" s="28">
        <v>0.18</v>
      </c>
      <c r="C21" s="33">
        <f t="shared" si="8"/>
        <v>-0.74472749489669399</v>
      </c>
      <c r="D21" s="35" t="str">
        <f t="shared" si="5"/>
        <v>17&gt;18</v>
      </c>
      <c r="E21" s="36">
        <f t="shared" si="6"/>
        <v>0.43750000000000006</v>
      </c>
      <c r="F21" s="33">
        <f t="shared" si="10"/>
        <v>0.24987747321659998</v>
      </c>
      <c r="G21" s="34">
        <f t="shared" si="0"/>
        <v>-5.5555555555555554</v>
      </c>
      <c r="H21" s="34">
        <f t="shared" si="9"/>
        <v>2.4305555555555554</v>
      </c>
      <c r="I21" s="1" t="s">
        <v>59</v>
      </c>
      <c r="J21" s="40" t="s">
        <v>29</v>
      </c>
      <c r="K21" s="1"/>
      <c r="L21" s="7"/>
      <c r="M21" s="37"/>
    </row>
    <row r="22" spans="1:13" ht="18" hidden="1" outlineLevel="1" x14ac:dyDescent="0.35">
      <c r="A22" s="28">
        <v>19</v>
      </c>
      <c r="B22" s="28">
        <v>0.1</v>
      </c>
      <c r="C22" s="33">
        <f t="shared" si="8"/>
        <v>-1</v>
      </c>
      <c r="D22" s="38" t="str">
        <f t="shared" si="5"/>
        <v>18&gt;19</v>
      </c>
      <c r="E22" s="36">
        <f t="shared" si="6"/>
        <v>0.44444444444444442</v>
      </c>
      <c r="F22" s="33">
        <f t="shared" si="10"/>
        <v>0.25527250510330601</v>
      </c>
      <c r="G22" s="34">
        <f t="shared" si="0"/>
        <v>-10</v>
      </c>
      <c r="H22" s="34" t="e">
        <f>G21-#REF!</f>
        <v>#REF!</v>
      </c>
      <c r="I22" s="1" t="s">
        <v>52</v>
      </c>
      <c r="J22" s="40" t="s">
        <v>29</v>
      </c>
      <c r="K22" s="1"/>
      <c r="L22" s="7"/>
      <c r="M22" s="37"/>
    </row>
    <row r="23" spans="1:13" ht="18" collapsed="1" x14ac:dyDescent="0.35">
      <c r="A23" s="28">
        <v>20</v>
      </c>
      <c r="B23" s="1">
        <v>0</v>
      </c>
      <c r="C23" s="1"/>
      <c r="D23" s="1"/>
      <c r="E23" s="1"/>
      <c r="F23" s="1"/>
      <c r="G23" s="1" t="e">
        <f>-1/B23</f>
        <v>#DIV/0!</v>
      </c>
      <c r="H23" s="1"/>
      <c r="I23" s="1" t="s">
        <v>25</v>
      </c>
      <c r="J23" s="46" t="s">
        <v>29</v>
      </c>
      <c r="K23" s="47"/>
      <c r="L23" s="47"/>
      <c r="M23" s="1"/>
    </row>
    <row r="24" spans="1:13" ht="23.4" x14ac:dyDescent="0.45">
      <c r="A24" s="15"/>
      <c r="B24" s="15"/>
      <c r="C24" s="15"/>
      <c r="D24" s="18"/>
      <c r="E24" s="18"/>
      <c r="F24" s="15"/>
      <c r="G24" s="16"/>
      <c r="H24" s="16"/>
      <c r="I24" s="6"/>
      <c r="J24" s="6"/>
      <c r="K24" s="6"/>
      <c r="L24" s="6"/>
    </row>
  </sheetData>
  <mergeCells count="2">
    <mergeCell ref="J1:L1"/>
    <mergeCell ref="J2:L2"/>
  </mergeCells>
  <phoneticPr fontId="2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="160" zoomScaleNormal="160" workbookViewId="0">
      <selection activeCell="B25" sqref="B25"/>
    </sheetView>
  </sheetViews>
  <sheetFormatPr defaultRowHeight="18" x14ac:dyDescent="0.35"/>
  <cols>
    <col min="1" max="1" width="3.6640625" style="5" customWidth="1"/>
    <col min="2" max="2" width="16.5546875" style="5" bestFit="1" customWidth="1"/>
    <col min="3" max="3" width="6.33203125" style="5" bestFit="1" customWidth="1"/>
    <col min="4" max="4" width="9.109375" style="5" bestFit="1" customWidth="1"/>
    <col min="5" max="5" width="16.88671875" style="5" customWidth="1"/>
    <col min="6" max="6" width="12.21875" style="5" customWidth="1"/>
    <col min="7" max="7" width="19.5546875" style="6" customWidth="1"/>
    <col min="8" max="8" width="12.88671875" style="5" customWidth="1"/>
    <col min="9" max="9" width="17.77734375" customWidth="1"/>
  </cols>
  <sheetData>
    <row r="1" spans="1:8" x14ac:dyDescent="0.35">
      <c r="A1" s="10"/>
      <c r="B1" s="11" t="s">
        <v>30</v>
      </c>
    </row>
    <row r="2" spans="1:8" x14ac:dyDescent="0.3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1" t="s">
        <v>8</v>
      </c>
      <c r="H2" s="1" t="s">
        <v>13</v>
      </c>
    </row>
    <row r="3" spans="1:8" x14ac:dyDescent="0.35">
      <c r="A3" s="1">
        <v>0</v>
      </c>
      <c r="B3" s="1">
        <v>12500</v>
      </c>
      <c r="C3" s="1">
        <f>LOG10(B3)</f>
        <v>4.0969100130080562</v>
      </c>
      <c r="D3" s="8"/>
      <c r="E3" s="1"/>
      <c r="F3" s="1">
        <v>1</v>
      </c>
      <c r="G3" s="1" t="s">
        <v>11</v>
      </c>
      <c r="H3" s="9">
        <f t="shared" ref="H3:H5" si="0">(F3-$F$9)*100/($F$3-$F$9)</f>
        <v>100</v>
      </c>
    </row>
    <row r="4" spans="1:8" x14ac:dyDescent="0.35">
      <c r="A4" s="1">
        <v>1</v>
      </c>
      <c r="B4" s="1">
        <v>10000</v>
      </c>
      <c r="C4" s="1">
        <f t="shared" ref="C4:C8" si="1">LOG10(B4)</f>
        <v>4</v>
      </c>
      <c r="D4" s="8" t="s">
        <v>16</v>
      </c>
      <c r="E4" s="12" t="s">
        <v>22</v>
      </c>
      <c r="F4" s="1">
        <v>0.9</v>
      </c>
      <c r="G4" s="1" t="s">
        <v>11</v>
      </c>
      <c r="H4" s="9">
        <f t="shared" si="0"/>
        <v>90</v>
      </c>
    </row>
    <row r="5" spans="1:8" x14ac:dyDescent="0.35">
      <c r="A5" s="1">
        <v>2</v>
      </c>
      <c r="B5" s="1">
        <v>1000</v>
      </c>
      <c r="C5" s="1">
        <f t="shared" si="1"/>
        <v>3</v>
      </c>
      <c r="D5" s="8" t="s">
        <v>17</v>
      </c>
      <c r="E5" s="13" t="s">
        <v>23</v>
      </c>
      <c r="F5" s="1">
        <v>0.8</v>
      </c>
      <c r="G5" s="1" t="s">
        <v>9</v>
      </c>
      <c r="H5" s="9">
        <f t="shared" si="0"/>
        <v>80</v>
      </c>
    </row>
    <row r="6" spans="1:8" x14ac:dyDescent="0.35">
      <c r="A6" s="1">
        <v>3</v>
      </c>
      <c r="B6" s="1">
        <v>100</v>
      </c>
      <c r="C6" s="1">
        <f t="shared" si="1"/>
        <v>2</v>
      </c>
      <c r="D6" s="8" t="s">
        <v>18</v>
      </c>
      <c r="E6" s="13" t="s">
        <v>23</v>
      </c>
      <c r="F6" s="1">
        <v>0.5</v>
      </c>
      <c r="G6" s="1" t="s">
        <v>10</v>
      </c>
      <c r="H6" s="9">
        <f>(F6-$F$9)*100/($F$3-$F$9)</f>
        <v>50</v>
      </c>
    </row>
    <row r="7" spans="1:8" x14ac:dyDescent="0.35">
      <c r="A7" s="1">
        <v>4</v>
      </c>
      <c r="B7" s="1">
        <v>10</v>
      </c>
      <c r="C7" s="1">
        <f t="shared" si="1"/>
        <v>1</v>
      </c>
      <c r="D7" s="8" t="s">
        <v>19</v>
      </c>
      <c r="E7" s="13" t="s">
        <v>23</v>
      </c>
      <c r="F7" s="1">
        <v>0.2</v>
      </c>
      <c r="G7" s="1" t="s">
        <v>12</v>
      </c>
      <c r="H7" s="9">
        <f t="shared" ref="H7:H9" si="2">(F7-$F$9)*100/($F$3-$F$9)</f>
        <v>20</v>
      </c>
    </row>
    <row r="8" spans="1:8" x14ac:dyDescent="0.35">
      <c r="A8" s="1">
        <v>5</v>
      </c>
      <c r="B8" s="1">
        <v>1</v>
      </c>
      <c r="C8" s="1">
        <f t="shared" si="1"/>
        <v>0</v>
      </c>
      <c r="D8" s="8" t="s">
        <v>20</v>
      </c>
      <c r="E8" s="19" t="s">
        <v>27</v>
      </c>
      <c r="F8" s="1">
        <v>0.1</v>
      </c>
      <c r="G8" s="1" t="s">
        <v>29</v>
      </c>
      <c r="H8" s="9">
        <f t="shared" si="2"/>
        <v>10</v>
      </c>
    </row>
    <row r="9" spans="1:8" x14ac:dyDescent="0.35">
      <c r="A9" s="1">
        <v>15</v>
      </c>
      <c r="B9" s="1" t="s">
        <v>25</v>
      </c>
      <c r="C9" s="1"/>
      <c r="D9" s="8" t="s">
        <v>26</v>
      </c>
      <c r="E9" s="19" t="s">
        <v>29</v>
      </c>
      <c r="F9" s="7">
        <v>0</v>
      </c>
      <c r="G9" s="1" t="s">
        <v>29</v>
      </c>
      <c r="H9" s="9">
        <f t="shared" si="2"/>
        <v>0</v>
      </c>
    </row>
    <row r="10" spans="1:8" x14ac:dyDescent="0.35">
      <c r="A10" s="6"/>
      <c r="B10" s="11"/>
      <c r="C10" s="6"/>
      <c r="D10" s="6"/>
      <c r="E10" s="6"/>
      <c r="F10" s="6"/>
    </row>
    <row r="11" spans="1:8" x14ac:dyDescent="0.35">
      <c r="A11" s="20"/>
      <c r="B11" s="21" t="s">
        <v>14</v>
      </c>
      <c r="C11"/>
      <c r="D11"/>
      <c r="E11"/>
      <c r="F11"/>
      <c r="G11" s="22"/>
      <c r="H11"/>
    </row>
    <row r="12" spans="1:8" x14ac:dyDescent="0.35">
      <c r="A12" s="1" t="s">
        <v>0</v>
      </c>
      <c r="B12" s="1" t="s">
        <v>1</v>
      </c>
      <c r="C12" s="1" t="s">
        <v>2</v>
      </c>
      <c r="D12" s="2" t="s">
        <v>3</v>
      </c>
      <c r="E12" s="3" t="s">
        <v>4</v>
      </c>
      <c r="F12" s="4" t="s">
        <v>5</v>
      </c>
      <c r="G12" s="1" t="s">
        <v>8</v>
      </c>
      <c r="H12" s="1" t="s">
        <v>13</v>
      </c>
    </row>
    <row r="13" spans="1:8" x14ac:dyDescent="0.35">
      <c r="A13" s="1">
        <v>0</v>
      </c>
      <c r="B13" s="1">
        <v>10000</v>
      </c>
      <c r="C13" s="1">
        <f>LOG10(B13)</f>
        <v>4</v>
      </c>
      <c r="D13" s="8"/>
      <c r="E13" s="1"/>
      <c r="F13" s="1">
        <v>1</v>
      </c>
      <c r="G13" s="1" t="s">
        <v>11</v>
      </c>
      <c r="H13" s="1">
        <v>100</v>
      </c>
    </row>
    <row r="14" spans="1:8" x14ac:dyDescent="0.35">
      <c r="A14" s="1">
        <v>1</v>
      </c>
      <c r="B14" s="1">
        <v>1000</v>
      </c>
      <c r="C14" s="1">
        <f t="shared" ref="C14:C19" si="3">LOG10(B14)</f>
        <v>3</v>
      </c>
      <c r="D14" s="8" t="s">
        <v>16</v>
      </c>
      <c r="E14" s="12" t="s">
        <v>6</v>
      </c>
      <c r="F14" s="1">
        <v>0.9</v>
      </c>
      <c r="G14" s="1" t="s">
        <v>11</v>
      </c>
      <c r="H14" s="9">
        <v>90</v>
      </c>
    </row>
    <row r="15" spans="1:8" x14ac:dyDescent="0.35">
      <c r="A15" s="1">
        <v>2</v>
      </c>
      <c r="B15" s="1">
        <v>100</v>
      </c>
      <c r="C15" s="1">
        <f t="shared" si="3"/>
        <v>2</v>
      </c>
      <c r="D15" s="8" t="s">
        <v>17</v>
      </c>
      <c r="E15" s="13" t="s">
        <v>7</v>
      </c>
      <c r="F15" s="1">
        <v>0.8</v>
      </c>
      <c r="G15" s="1" t="s">
        <v>9</v>
      </c>
      <c r="H15" s="9">
        <v>80</v>
      </c>
    </row>
    <row r="16" spans="1:8" x14ac:dyDescent="0.35">
      <c r="A16" s="1">
        <v>3</v>
      </c>
      <c r="B16" s="1">
        <v>10</v>
      </c>
      <c r="C16" s="1">
        <f t="shared" si="3"/>
        <v>1</v>
      </c>
      <c r="D16" s="8" t="s">
        <v>18</v>
      </c>
      <c r="E16" s="13" t="s">
        <v>7</v>
      </c>
      <c r="F16" s="1">
        <v>0.6</v>
      </c>
      <c r="G16" s="1" t="s">
        <v>28</v>
      </c>
      <c r="H16" s="9">
        <f>(F15-$F$8)*100/($F$5-$F$8)</f>
        <v>99.999999999999986</v>
      </c>
    </row>
    <row r="17" spans="1:8" x14ac:dyDescent="0.35">
      <c r="A17" s="1">
        <v>4</v>
      </c>
      <c r="B17" s="1">
        <v>1</v>
      </c>
      <c r="C17" s="1">
        <f t="shared" si="3"/>
        <v>0</v>
      </c>
      <c r="D17" s="8" t="s">
        <v>19</v>
      </c>
      <c r="E17" s="13" t="s">
        <v>7</v>
      </c>
      <c r="F17" s="1">
        <v>0.4</v>
      </c>
      <c r="G17" s="1" t="s">
        <v>10</v>
      </c>
      <c r="H17" s="9">
        <v>40</v>
      </c>
    </row>
    <row r="18" spans="1:8" x14ac:dyDescent="0.35">
      <c r="A18" s="1">
        <v>5</v>
      </c>
      <c r="B18" s="1">
        <v>0.1</v>
      </c>
      <c r="C18" s="1">
        <f t="shared" si="3"/>
        <v>-1</v>
      </c>
      <c r="D18" s="8" t="s">
        <v>20</v>
      </c>
      <c r="E18" s="13" t="s">
        <v>7</v>
      </c>
      <c r="F18" s="1">
        <v>0.2</v>
      </c>
      <c r="G18" s="1" t="s">
        <v>12</v>
      </c>
      <c r="H18" s="9">
        <v>20</v>
      </c>
    </row>
    <row r="19" spans="1:8" x14ac:dyDescent="0.35">
      <c r="A19" s="1">
        <v>6</v>
      </c>
      <c r="B19" s="1">
        <v>0.01</v>
      </c>
      <c r="C19" s="1">
        <f t="shared" si="3"/>
        <v>-2</v>
      </c>
      <c r="D19" s="8" t="s">
        <v>21</v>
      </c>
      <c r="E19" s="19" t="s">
        <v>27</v>
      </c>
      <c r="F19" s="1">
        <v>0.1</v>
      </c>
      <c r="G19" s="1" t="s">
        <v>29</v>
      </c>
      <c r="H19" s="9">
        <v>10</v>
      </c>
    </row>
    <row r="20" spans="1:8" x14ac:dyDescent="0.35">
      <c r="A20" s="7">
        <v>15</v>
      </c>
      <c r="B20" s="1" t="s">
        <v>25</v>
      </c>
      <c r="C20" s="14"/>
      <c r="D20" s="14"/>
      <c r="E20" s="19" t="s">
        <v>29</v>
      </c>
      <c r="F20" s="7">
        <v>0</v>
      </c>
      <c r="G20" s="1" t="s">
        <v>29</v>
      </c>
      <c r="H20" s="23">
        <v>0</v>
      </c>
    </row>
  </sheetData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Аммиак 0,25</vt:lpstr>
      <vt:lpstr>Уксус ЭТА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lataf</dc:creator>
  <cp:lastModifiedBy>lataf</cp:lastModifiedBy>
  <cp:lastPrinted>2025-01-26T14:26:37Z</cp:lastPrinted>
  <dcterms:created xsi:type="dcterms:W3CDTF">2015-06-05T18:19:34Z</dcterms:created>
  <dcterms:modified xsi:type="dcterms:W3CDTF">2025-02-16T18:21:26Z</dcterms:modified>
</cp:coreProperties>
</file>